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orrestcasey/Desktop/Analysis Projects/"/>
    </mc:Choice>
  </mc:AlternateContent>
  <xr:revisionPtr revIDLastSave="0" documentId="13_ncr:1_{5ADFBAEF-BAB3-D443-BBBB-0E2F88FEE868}" xr6:coauthVersionLast="47" xr6:coauthVersionMax="47" xr10:uidLastSave="{00000000-0000-0000-0000-000000000000}"/>
  <bookViews>
    <workbookView xWindow="-26120" yWindow="3140" windowWidth="24300" windowHeight="14860" activeTab="2" xr2:uid="{00000000-000D-0000-FFFF-FFFF00000000}"/>
  </bookViews>
  <sheets>
    <sheet name="Category Statistics" sheetId="2" r:id="rId1"/>
    <sheet name="Outcomes Based On Launch Date" sheetId="6" r:id="rId2"/>
    <sheet name="Theater Outcomes by Launch Date" sheetId="19" r:id="rId3"/>
    <sheet name="Outcomes Based on Goals" sheetId="20" r:id="rId4"/>
    <sheet name="Kickstarter" sheetId="1" r:id="rId5"/>
    <sheet name="Edinburgh Research" sheetId="7" r:id="rId6"/>
    <sheet name="Subcategory Statistics" sheetId="3" r:id="rId7"/>
  </sheets>
  <definedNames>
    <definedName name="_xlnm._FilterDatabase" localSheetId="4" hidden="1">Kickstarter!$A$1:$T$4115</definedName>
    <definedName name="_xlnm._FilterDatabase" localSheetId="3" hidden="1">'Outcomes Based on Goals'!$A$1:$H$13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20" l="1"/>
  <c r="K2" i="20" s="1"/>
  <c r="D13" i="20"/>
  <c r="D12" i="20"/>
  <c r="D11" i="20"/>
  <c r="D10" i="20"/>
  <c r="D9" i="20"/>
  <c r="D8" i="20"/>
  <c r="D7" i="20"/>
  <c r="D6" i="20"/>
  <c r="D5" i="20"/>
  <c r="D4" i="20"/>
  <c r="D3" i="20"/>
  <c r="C3" i="20"/>
  <c r="D2" i="20"/>
  <c r="C2" i="20"/>
  <c r="L2" i="20" s="1"/>
  <c r="C13" i="20"/>
  <c r="L13" i="20" s="1"/>
  <c r="C12" i="20"/>
  <c r="L12" i="20" s="1"/>
  <c r="C11" i="20"/>
  <c r="L11" i="20" s="1"/>
  <c r="C10" i="20"/>
  <c r="L10" i="20" s="1"/>
  <c r="C9" i="20"/>
  <c r="L9" i="20" s="1"/>
  <c r="C8" i="20"/>
  <c r="L8" i="20" s="1"/>
  <c r="C7" i="20"/>
  <c r="L7" i="20" s="1"/>
  <c r="C6" i="20"/>
  <c r="L6" i="20" s="1"/>
  <c r="C5" i="20"/>
  <c r="L5" i="20" s="1"/>
  <c r="C4" i="20"/>
  <c r="L4" i="20" s="1"/>
  <c r="B13" i="20"/>
  <c r="E13" i="20" s="1"/>
  <c r="B12" i="20"/>
  <c r="B11" i="20"/>
  <c r="K11" i="20" s="1"/>
  <c r="B10" i="20"/>
  <c r="E10" i="20" s="1"/>
  <c r="B9" i="20"/>
  <c r="E9" i="20" s="1"/>
  <c r="B8" i="20"/>
  <c r="B7" i="20"/>
  <c r="K7" i="20" s="1"/>
  <c r="B6" i="20"/>
  <c r="E6" i="20" s="1"/>
  <c r="B5" i="20"/>
  <c r="E5" i="20" s="1"/>
  <c r="B4" i="20"/>
  <c r="B3" i="20"/>
  <c r="K3" i="20" s="1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S2" i="1"/>
  <c r="U2924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S269" i="1"/>
  <c r="U269" i="1" s="1"/>
  <c r="S270" i="1"/>
  <c r="U270" i="1" s="1"/>
  <c r="S271" i="1"/>
  <c r="U271" i="1" s="1"/>
  <c r="S272" i="1"/>
  <c r="S273" i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S282" i="1"/>
  <c r="U282" i="1" s="1"/>
  <c r="S283" i="1"/>
  <c r="U283" i="1" s="1"/>
  <c r="S284" i="1"/>
  <c r="U284" i="1" s="1"/>
  <c r="S285" i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S711" i="1"/>
  <c r="U711" i="1" s="1"/>
  <c r="S712" i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S842" i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S863" i="1"/>
  <c r="U863" i="1" s="1"/>
  <c r="S864" i="1"/>
  <c r="U864" i="1" s="1"/>
  <c r="S865" i="1"/>
  <c r="S866" i="1"/>
  <c r="U866" i="1" s="1"/>
  <c r="S867" i="1"/>
  <c r="U867" i="1" s="1"/>
  <c r="S868" i="1"/>
  <c r="U868" i="1" s="1"/>
  <c r="S869" i="1"/>
  <c r="S870" i="1"/>
  <c r="U870" i="1" s="1"/>
  <c r="S871" i="1"/>
  <c r="U871" i="1" s="1"/>
  <c r="S872" i="1"/>
  <c r="U872" i="1" s="1"/>
  <c r="S873" i="1"/>
  <c r="U873" i="1" s="1"/>
  <c r="S874" i="1"/>
  <c r="S875" i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S957" i="1"/>
  <c r="U957" i="1" s="1"/>
  <c r="S958" i="1"/>
  <c r="U958" i="1" s="1"/>
  <c r="S959" i="1"/>
  <c r="S960" i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" i="1"/>
  <c r="O1700" i="1"/>
  <c r="O1683" i="1"/>
  <c r="O3148" i="1"/>
  <c r="O3141" i="1"/>
  <c r="O2705" i="1"/>
  <c r="O1693" i="1"/>
  <c r="O3134" i="1"/>
  <c r="O3147" i="1"/>
  <c r="O1702" i="1"/>
  <c r="O2706" i="1"/>
  <c r="O2707" i="1"/>
  <c r="O3130" i="1"/>
  <c r="O2328" i="1"/>
  <c r="O1699" i="1"/>
  <c r="O1697" i="1"/>
  <c r="O2323" i="1"/>
  <c r="O3146" i="1"/>
  <c r="O2704" i="1"/>
  <c r="O1689" i="1"/>
  <c r="O3132" i="1"/>
  <c r="O3142" i="1"/>
  <c r="O1696" i="1"/>
  <c r="O1686" i="1"/>
  <c r="O2326" i="1"/>
  <c r="O1684" i="1"/>
  <c r="O1701" i="1"/>
  <c r="O1694" i="1"/>
  <c r="O1688" i="1"/>
  <c r="O3133" i="1"/>
  <c r="O1690" i="1"/>
  <c r="O1685" i="1"/>
  <c r="O2703" i="1"/>
  <c r="O1695" i="1"/>
  <c r="O3144" i="1"/>
  <c r="O2324" i="1"/>
  <c r="O1692" i="1"/>
  <c r="O1691" i="1"/>
  <c r="O3139" i="1"/>
  <c r="O3131" i="1"/>
  <c r="O3136" i="1"/>
  <c r="O2327" i="1"/>
  <c r="O3137" i="1"/>
  <c r="O3145" i="1"/>
  <c r="O3138" i="1"/>
  <c r="O3135" i="1"/>
  <c r="O3143" i="1"/>
  <c r="O1687" i="1"/>
  <c r="O2325" i="1"/>
  <c r="O3140" i="1"/>
  <c r="O1973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353" i="1"/>
  <c r="O346" i="1"/>
  <c r="O2032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3019" i="1"/>
  <c r="O1186" i="1"/>
  <c r="O1269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207" i="1"/>
  <c r="O415" i="1"/>
  <c r="O1281" i="1"/>
  <c r="O1196" i="1"/>
  <c r="O2523" i="1"/>
  <c r="O1187" i="1"/>
  <c r="O370" i="1"/>
  <c r="O827" i="1"/>
  <c r="O399" i="1"/>
  <c r="O3264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2077" i="1"/>
  <c r="O269" i="1"/>
  <c r="O2282" i="1"/>
  <c r="O364" i="1"/>
  <c r="O2043" i="1"/>
  <c r="O3211" i="1"/>
  <c r="O1470" i="1"/>
  <c r="O1268" i="1"/>
  <c r="O2830" i="1"/>
  <c r="O3435" i="1"/>
  <c r="O1897" i="1"/>
  <c r="O2254" i="1"/>
  <c r="O1220" i="1"/>
  <c r="O2201" i="1"/>
  <c r="O1401" i="1"/>
  <c r="O1191" i="1"/>
  <c r="O1749" i="1"/>
  <c r="O2313" i="1"/>
  <c r="O1521" i="1"/>
  <c r="O1852" i="1"/>
  <c r="O3362" i="1"/>
  <c r="O9" i="1"/>
  <c r="O365" i="1"/>
  <c r="O1857" i="1"/>
  <c r="O1189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63" i="1"/>
  <c r="O2105" i="1"/>
  <c r="O3365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312" i="1"/>
  <c r="O2532" i="1"/>
  <c r="O2305" i="1"/>
  <c r="O1899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350" i="1"/>
  <c r="O3241" i="1"/>
  <c r="O3281" i="1"/>
  <c r="O3576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190" i="1"/>
  <c r="O325" i="1"/>
  <c r="O1034" i="1"/>
  <c r="O1934" i="1"/>
  <c r="O35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7" i="1"/>
  <c r="O2257" i="1"/>
  <c r="O2713" i="1"/>
  <c r="O3336" i="1"/>
  <c r="O3494" i="1"/>
  <c r="O1651" i="1"/>
  <c r="O3428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532" i="1"/>
  <c r="O306" i="1"/>
  <c r="O1358" i="1"/>
  <c r="O1669" i="1"/>
  <c r="O3587" i="1"/>
  <c r="O3017" i="1"/>
  <c r="O3485" i="1"/>
  <c r="O1884" i="1"/>
  <c r="O3343" i="1"/>
  <c r="O2264" i="1"/>
  <c r="O538" i="1"/>
  <c r="O1262" i="1"/>
  <c r="O3722" i="1"/>
  <c r="O3528" i="1"/>
  <c r="O3324" i="1"/>
  <c r="O3263" i="1"/>
  <c r="O121" i="1"/>
  <c r="O3562" i="1"/>
  <c r="O100" i="1"/>
  <c r="O2478" i="1"/>
  <c r="O3188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407" i="1"/>
  <c r="O2238" i="1"/>
  <c r="O2815" i="1"/>
  <c r="O1606" i="1"/>
  <c r="O3515" i="1"/>
  <c r="O3471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2726" i="1"/>
  <c r="O378" i="1"/>
  <c r="O2988" i="1"/>
  <c r="O3780" i="1"/>
  <c r="O3557" i="1"/>
  <c r="O1533" i="1"/>
  <c r="O2304" i="1"/>
  <c r="O272" i="1"/>
  <c r="O1650" i="1"/>
  <c r="O805" i="1"/>
  <c r="O3254" i="1"/>
  <c r="O747" i="1"/>
  <c r="O1385" i="1"/>
  <c r="O2260" i="1"/>
  <c r="O1223" i="1"/>
  <c r="O74" i="1"/>
  <c r="O107" i="1"/>
  <c r="O2108" i="1"/>
  <c r="O3154" i="1"/>
  <c r="O3558" i="1"/>
  <c r="O1675" i="1"/>
  <c r="O3450" i="1"/>
  <c r="O3550" i="1"/>
  <c r="O3815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2309" i="1"/>
  <c r="O3611" i="1"/>
  <c r="O722" i="1"/>
  <c r="O3178" i="1"/>
  <c r="O2185" i="1"/>
  <c r="O3330" i="1"/>
  <c r="O3150" i="1"/>
  <c r="O2929" i="1"/>
  <c r="O73" i="1"/>
  <c r="O3305" i="1"/>
  <c r="O3479" i="1"/>
  <c r="O832" i="1"/>
  <c r="O3272" i="1"/>
  <c r="O3277" i="1"/>
  <c r="O1641" i="1"/>
  <c r="O3357" i="1"/>
  <c r="O3385" i="1"/>
  <c r="O3032" i="1"/>
  <c r="O2605" i="1"/>
  <c r="O1674" i="1"/>
  <c r="O1294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857" i="1"/>
  <c r="O744" i="1"/>
  <c r="O417" i="1"/>
  <c r="O3524" i="1"/>
  <c r="O2045" i="1"/>
  <c r="O3001" i="1"/>
  <c r="O1035" i="1"/>
  <c r="O3712" i="1"/>
  <c r="O112" i="1"/>
  <c r="O81" i="1"/>
  <c r="O1379" i="1"/>
  <c r="O830" i="1"/>
  <c r="O105" i="1"/>
  <c r="O1853" i="1"/>
  <c r="O28" i="1"/>
  <c r="O2560" i="1"/>
  <c r="O3764" i="1"/>
  <c r="O2783" i="1"/>
  <c r="O3151" i="1"/>
  <c r="O3615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530" i="1"/>
  <c r="O2741" i="1"/>
  <c r="O848" i="1"/>
  <c r="O1656" i="1"/>
  <c r="O2485" i="1"/>
  <c r="O3598" i="1"/>
  <c r="O2208" i="1"/>
  <c r="O3548" i="1"/>
  <c r="O3771" i="1"/>
  <c r="O2634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85" i="1"/>
  <c r="O1885" i="1"/>
  <c r="O3460" i="1"/>
  <c r="O3534" i="1"/>
  <c r="O2636" i="1"/>
  <c r="O2525" i="1"/>
  <c r="O3028" i="1"/>
  <c r="O1901" i="1"/>
  <c r="O3567" i="1"/>
  <c r="O2559" i="1"/>
  <c r="O1208" i="1"/>
  <c r="O3582" i="1"/>
  <c r="O1842" i="1"/>
  <c r="O3512" i="1"/>
  <c r="O75" i="1"/>
  <c r="O3728" i="1"/>
  <c r="O21" i="1"/>
  <c r="O1298" i="1"/>
  <c r="O2295" i="1"/>
  <c r="O283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539" i="1"/>
  <c r="O1361" i="1"/>
  <c r="O2277" i="1"/>
  <c r="O1942" i="1"/>
  <c r="O1266" i="1"/>
  <c r="O2826" i="1"/>
  <c r="O3453" i="1"/>
  <c r="O3667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217" i="1"/>
  <c r="O745" i="1"/>
  <c r="O3396" i="1"/>
  <c r="O3757" i="1"/>
  <c r="O3380" i="1"/>
  <c r="O360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2069" i="1"/>
  <c r="O2258" i="1"/>
  <c r="O1898" i="1"/>
  <c r="O117" i="1"/>
  <c r="O2838" i="1"/>
  <c r="O221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3665" i="1"/>
  <c r="O3672" i="1"/>
  <c r="O2267" i="1"/>
  <c r="O3721" i="1"/>
  <c r="O3837" i="1"/>
  <c r="O3373" i="1"/>
  <c r="O2822" i="1"/>
  <c r="O85" i="1"/>
  <c r="O3590" i="1"/>
  <c r="O1365" i="1"/>
  <c r="O3417" i="1"/>
  <c r="O2171" i="1"/>
  <c r="O2627" i="1"/>
  <c r="O2629" i="1"/>
  <c r="O3538" i="1"/>
  <c r="O3431" i="1"/>
  <c r="O2169" i="1"/>
  <c r="O1925" i="1"/>
  <c r="O2203" i="1"/>
  <c r="O3294" i="1"/>
  <c r="O2236" i="1"/>
  <c r="O1764" i="1"/>
  <c r="O1194" i="1"/>
  <c r="O3832" i="1"/>
  <c r="O3510" i="1"/>
  <c r="O1763" i="1"/>
  <c r="O2923" i="1"/>
  <c r="O2825" i="1"/>
  <c r="O3578" i="1"/>
  <c r="O1662" i="1"/>
  <c r="O2978" i="1"/>
  <c r="O642" i="1"/>
  <c r="O80" i="1"/>
  <c r="O2796" i="1"/>
  <c r="O3677" i="1"/>
  <c r="O734" i="1"/>
  <c r="O1382" i="1"/>
  <c r="O1757" i="1"/>
  <c r="O2538" i="1"/>
  <c r="O33" i="1"/>
  <c r="O1255" i="1"/>
  <c r="O3602" i="1"/>
  <c r="O849" i="1"/>
  <c r="O2215" i="1"/>
  <c r="O2736" i="1"/>
  <c r="O2245" i="1"/>
  <c r="O3842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180" i="1"/>
  <c r="O688" i="1"/>
  <c r="O2644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3953" i="1"/>
  <c r="O1450" i="1"/>
  <c r="O1443" i="1"/>
  <c r="O2911" i="1"/>
  <c r="O1984" i="1"/>
  <c r="O2515" i="1"/>
  <c r="O1178" i="1"/>
  <c r="O698" i="1"/>
  <c r="O980" i="1"/>
  <c r="O1876" i="1"/>
  <c r="O1001" i="1"/>
  <c r="O1068" i="1"/>
  <c r="O978" i="1"/>
  <c r="O559" i="1"/>
  <c r="O696" i="1"/>
  <c r="O2521" i="1"/>
  <c r="O2904" i="1"/>
  <c r="O3807" i="1"/>
  <c r="O238" i="1"/>
  <c r="O2878" i="1"/>
  <c r="O3638" i="1"/>
  <c r="O2431" i="1"/>
  <c r="O1998" i="1"/>
  <c r="O701" i="1"/>
  <c r="O1447" i="1"/>
  <c r="O1175" i="1"/>
  <c r="O580" i="1"/>
  <c r="O166" i="1"/>
  <c r="O2438" i="1"/>
  <c r="O966" i="1"/>
  <c r="O2504" i="1"/>
  <c r="O4094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03" i="1"/>
  <c r="O517" i="1"/>
  <c r="O963" i="1"/>
  <c r="O2511" i="1"/>
  <c r="O174" i="1"/>
  <c r="O455" i="1"/>
  <c r="O672" i="1"/>
  <c r="O1066" i="1"/>
  <c r="O3979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954" i="1"/>
  <c r="O3100" i="1"/>
  <c r="O714" i="1"/>
  <c r="O1915" i="1"/>
  <c r="O1802" i="1"/>
  <c r="O1090" i="1"/>
  <c r="O1145" i="1"/>
  <c r="O28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2765" i="1"/>
  <c r="O664" i="1"/>
  <c r="O461" i="1"/>
  <c r="O2672" i="1"/>
  <c r="O2859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4107" i="1"/>
  <c r="O1792" i="1"/>
  <c r="O1985" i="1"/>
  <c r="O1777" i="1"/>
  <c r="O2682" i="1"/>
  <c r="O2001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680" i="1"/>
  <c r="O228" i="1"/>
  <c r="O1810" i="1"/>
  <c r="O1797" i="1"/>
  <c r="O2129" i="1"/>
  <c r="O2403" i="1"/>
  <c r="O3959" i="1"/>
  <c r="O229" i="1"/>
  <c r="O717" i="1"/>
  <c r="O924" i="1"/>
  <c r="O3111" i="1"/>
  <c r="O1822" i="1"/>
  <c r="O1081" i="1"/>
  <c r="O395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772" i="1"/>
  <c r="O506" i="1"/>
  <c r="O570" i="1"/>
  <c r="O1787" i="1"/>
  <c r="O4035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2773" i="1"/>
  <c r="O2679" i="1"/>
  <c r="O1798" i="1"/>
  <c r="O4024" i="1"/>
  <c r="O1819" i="1"/>
  <c r="O1096" i="1"/>
  <c r="O2519" i="1"/>
  <c r="O1864" i="1"/>
  <c r="O1170" i="1"/>
  <c r="O1088" i="1"/>
  <c r="O1543" i="1"/>
  <c r="O3060" i="1"/>
  <c r="O566" i="1"/>
  <c r="O1163" i="1"/>
  <c r="O3955" i="1"/>
  <c r="O1805" i="1"/>
  <c r="O984" i="1"/>
  <c r="O772" i="1"/>
  <c r="O3633" i="1"/>
  <c r="O444" i="1"/>
  <c r="O1433" i="1"/>
  <c r="O4050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3097" i="1"/>
  <c r="O930" i="1"/>
  <c r="O1406" i="1"/>
  <c r="O2914" i="1"/>
  <c r="O1593" i="1"/>
  <c r="O862" i="1"/>
  <c r="O209" i="1"/>
  <c r="O3973" i="1"/>
  <c r="O2434" i="1"/>
  <c r="O512" i="1"/>
  <c r="O4036" i="1"/>
  <c r="O3850" i="1"/>
  <c r="O1442" i="1"/>
  <c r="O1427" i="1"/>
  <c r="O1445" i="1"/>
  <c r="O1092" i="1"/>
  <c r="O2864" i="1"/>
  <c r="O208" i="1"/>
  <c r="O1767" i="1"/>
  <c r="O185" i="1"/>
  <c r="O3794" i="1"/>
  <c r="O216" i="1"/>
  <c r="O521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3925" i="1"/>
  <c r="O2881" i="1"/>
  <c r="O576" i="1"/>
  <c r="O3985" i="1"/>
  <c r="O1781" i="1"/>
  <c r="O1766" i="1"/>
  <c r="O3856" i="1"/>
  <c r="O3114" i="1"/>
  <c r="O2503" i="1"/>
  <c r="O3196" i="1"/>
  <c r="O3849" i="1"/>
  <c r="O448" i="1"/>
  <c r="O2144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2702" i="1"/>
  <c r="O3846" i="1"/>
  <c r="O2910" i="1"/>
  <c r="O4089" i="1"/>
  <c r="O934" i="1"/>
  <c r="O4065" i="1"/>
  <c r="O2855" i="1"/>
  <c r="O1146" i="1"/>
  <c r="O2601" i="1"/>
  <c r="O942" i="1"/>
  <c r="O1796" i="1"/>
  <c r="O590" i="1"/>
  <c r="O585" i="1"/>
  <c r="O587" i="1"/>
  <c r="O1174" i="1"/>
  <c r="O3084" i="1"/>
  <c r="O4016" i="1"/>
  <c r="O458" i="1"/>
  <c r="O1451" i="1"/>
  <c r="O4056" i="1"/>
  <c r="O871" i="1"/>
  <c r="O1815" i="1"/>
  <c r="O3748" i="1"/>
  <c r="O462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960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4012" i="1"/>
  <c r="O520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403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2745" i="1"/>
  <c r="O3107" i="1"/>
  <c r="O4048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1165" i="1"/>
  <c r="O1703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1779" i="1"/>
  <c r="O2754" i="1"/>
  <c r="O1120" i="1"/>
  <c r="O863" i="1"/>
  <c r="O1419" i="1"/>
  <c r="O4101" i="1"/>
  <c r="O543" i="1"/>
  <c r="O1736" i="1"/>
  <c r="O2853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920" i="1"/>
  <c r="O556" i="1"/>
  <c r="O882" i="1"/>
  <c r="O775" i="1"/>
  <c r="O3193" i="1"/>
  <c r="O4060" i="1"/>
  <c r="O883" i="1"/>
  <c r="O2161" i="1"/>
  <c r="O3791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4070" i="1"/>
  <c r="O183" i="1"/>
  <c r="O3640" i="1"/>
  <c r="O422" i="1"/>
  <c r="O476" i="1"/>
  <c r="O918" i="1"/>
  <c r="O2753" i="1"/>
  <c r="O1719" i="1"/>
  <c r="O3940" i="1"/>
  <c r="O2408" i="1"/>
  <c r="O1598" i="1"/>
  <c r="O2764" i="1"/>
  <c r="O1124" i="1"/>
  <c r="O1996" i="1"/>
  <c r="O878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492" i="1"/>
  <c r="O909" i="1"/>
  <c r="O2867" i="1"/>
  <c r="O3939" i="1"/>
  <c r="O1724" i="1"/>
  <c r="O3971" i="1"/>
  <c r="O1502" i="1"/>
  <c r="O164" i="1"/>
  <c r="O4076" i="1"/>
  <c r="O941" i="1"/>
  <c r="O1441" i="1"/>
  <c r="O979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3867" i="1"/>
  <c r="O1495" i="1"/>
  <c r="O1545" i="1"/>
  <c r="O4083" i="1"/>
  <c r="O1071" i="1"/>
  <c r="O867" i="1"/>
  <c r="O762" i="1"/>
  <c r="O3745" i="1"/>
  <c r="O2678" i="1"/>
  <c r="O881" i="1"/>
  <c r="O1121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2752" i="1"/>
  <c r="O4011" i="1"/>
  <c r="O1788" i="1"/>
  <c r="O2918" i="1"/>
  <c r="O2913" i="1"/>
  <c r="O3957" i="1"/>
  <c r="O1711" i="1"/>
  <c r="O3969" i="1"/>
  <c r="O3992" i="1"/>
  <c r="O4093" i="1"/>
  <c r="O3898" i="1"/>
  <c r="O1987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3964" i="1"/>
  <c r="O938" i="1"/>
  <c r="O3978" i="1"/>
  <c r="O1730" i="1"/>
  <c r="O4000" i="1"/>
  <c r="O4071" i="1"/>
  <c r="O4004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514" i="1"/>
  <c r="O175" i="1"/>
  <c r="O2126" i="1"/>
  <c r="O1089" i="1"/>
  <c r="O466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932" i="1"/>
  <c r="O1448" i="1"/>
  <c r="O3984" i="1"/>
  <c r="O3734" i="1"/>
  <c r="O949" i="1"/>
  <c r="O3893" i="1"/>
  <c r="O474" i="1"/>
  <c r="O4026" i="1"/>
  <c r="O2771" i="1"/>
  <c r="O1600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739" i="1"/>
  <c r="O4039" i="1"/>
  <c r="O1550" i="1"/>
  <c r="O3644" i="1"/>
  <c r="O4078" i="1"/>
  <c r="O3977" i="1"/>
  <c r="O1916" i="1"/>
  <c r="O203" i="1"/>
  <c r="O2857" i="1"/>
  <c r="O4046" i="1"/>
  <c r="O4022" i="1"/>
  <c r="O2921" i="1"/>
  <c r="O1080" i="1"/>
  <c r="O3797" i="1"/>
  <c r="O4103" i="1"/>
  <c r="O4014" i="1"/>
  <c r="O912" i="1"/>
  <c r="O2846" i="1"/>
  <c r="O463" i="1"/>
  <c r="O1086" i="1"/>
  <c r="O2775" i="1"/>
  <c r="O4063" i="1"/>
  <c r="O1590" i="1"/>
  <c r="O467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79" i="1"/>
  <c r="O1812" i="1"/>
  <c r="O441" i="1"/>
  <c r="O1108" i="1"/>
  <c r="O3989" i="1"/>
  <c r="O2887" i="1"/>
  <c r="O443" i="1"/>
  <c r="O583" i="1"/>
  <c r="O4112" i="1"/>
  <c r="O1095" i="1"/>
  <c r="O3056" i="1"/>
  <c r="O4045" i="1"/>
  <c r="O1878" i="1"/>
  <c r="O4102" i="1"/>
  <c r="O2863" i="1"/>
  <c r="O4013" i="1"/>
  <c r="O2156" i="1"/>
  <c r="O4080" i="1"/>
  <c r="O3190" i="1"/>
  <c r="O3997" i="1"/>
  <c r="O1093" i="1"/>
  <c r="O2888" i="1"/>
  <c r="O227" i="1"/>
  <c r="O3737" i="1"/>
  <c r="O3927" i="1"/>
  <c r="O4084" i="1"/>
  <c r="O1422" i="1"/>
  <c r="O3747" i="1"/>
  <c r="O2150" i="1"/>
  <c r="O1073" i="1"/>
  <c r="O1879" i="1"/>
  <c r="O1594" i="1"/>
  <c r="O1549" i="1"/>
  <c r="O2701" i="1"/>
  <c r="O124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122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661" i="1"/>
  <c r="O1329" i="1"/>
  <c r="O1021" i="1"/>
  <c r="O2569" i="1"/>
  <c r="O1306" i="1"/>
  <c r="O1315" i="1"/>
  <c r="O1320" i="1"/>
  <c r="O2370" i="1"/>
  <c r="O1060" i="1"/>
  <c r="O2566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38" i="1"/>
  <c r="O1048" i="1"/>
  <c r="O2347" i="1"/>
  <c r="O159" i="1"/>
  <c r="O1231" i="1"/>
  <c r="O1574" i="1"/>
  <c r="O2649" i="1"/>
  <c r="O1052" i="1"/>
  <c r="O1056" i="1"/>
  <c r="O1238" i="1"/>
  <c r="O1241" i="1"/>
  <c r="O1335" i="1"/>
  <c r="O2379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606" i="1"/>
  <c r="O2360" i="1"/>
  <c r="O2957" i="1"/>
  <c r="O133" i="1"/>
  <c r="O1061" i="1"/>
  <c r="O1240" i="1"/>
  <c r="O1235" i="1"/>
  <c r="O2349" i="1"/>
  <c r="O2386" i="1"/>
  <c r="O2346" i="1"/>
  <c r="O1065" i="1"/>
  <c r="O2355" i="1"/>
  <c r="O2367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1698" i="1"/>
  <c r="H8" i="20" l="1"/>
  <c r="H5" i="20"/>
  <c r="H9" i="20"/>
  <c r="H13" i="20"/>
  <c r="H6" i="20"/>
  <c r="H10" i="20"/>
  <c r="E12" i="20"/>
  <c r="H12" i="20" s="1"/>
  <c r="E8" i="20"/>
  <c r="F8" i="20" s="1"/>
  <c r="E4" i="20"/>
  <c r="F4" i="20" s="1"/>
  <c r="G10" i="20"/>
  <c r="G6" i="20"/>
  <c r="L3" i="20"/>
  <c r="K10" i="20"/>
  <c r="K6" i="20"/>
  <c r="E11" i="20"/>
  <c r="H11" i="20" s="1"/>
  <c r="E7" i="20"/>
  <c r="F7" i="20" s="1"/>
  <c r="E3" i="20"/>
  <c r="H3" i="20" s="1"/>
  <c r="F10" i="20"/>
  <c r="F6" i="20"/>
  <c r="G13" i="20"/>
  <c r="G9" i="20"/>
  <c r="G5" i="20"/>
  <c r="K13" i="20"/>
  <c r="K9" i="20"/>
  <c r="K5" i="20"/>
  <c r="F13" i="20"/>
  <c r="F9" i="20"/>
  <c r="F5" i="20"/>
  <c r="G8" i="20"/>
  <c r="K12" i="20"/>
  <c r="K8" i="20"/>
  <c r="K4" i="20"/>
  <c r="G11" i="20"/>
  <c r="E2" i="20"/>
  <c r="U3885" i="1"/>
  <c r="U963" i="1"/>
  <c r="U3881" i="1"/>
  <c r="U959" i="1"/>
  <c r="U3797" i="1"/>
  <c r="U875" i="1"/>
  <c r="U3757" i="1"/>
  <c r="U835" i="1"/>
  <c r="U3649" i="1"/>
  <c r="U727" i="1"/>
  <c r="U3796" i="1"/>
  <c r="U874" i="1"/>
  <c r="U3784" i="1"/>
  <c r="U862" i="1"/>
  <c r="U3772" i="1"/>
  <c r="U850" i="1"/>
  <c r="U3764" i="1"/>
  <c r="U842" i="1"/>
  <c r="U3632" i="1"/>
  <c r="U710" i="1"/>
  <c r="U2932" i="1"/>
  <c r="U10" i="1"/>
  <c r="U2" i="1"/>
  <c r="U3791" i="1"/>
  <c r="U869" i="1"/>
  <c r="U3787" i="1"/>
  <c r="U865" i="1"/>
  <c r="U3763" i="1"/>
  <c r="U841" i="1"/>
  <c r="U3207" i="1"/>
  <c r="U285" i="1"/>
  <c r="U3203" i="1"/>
  <c r="U281" i="1"/>
  <c r="U3195" i="1"/>
  <c r="U273" i="1"/>
  <c r="U2939" i="1"/>
  <c r="U17" i="1"/>
  <c r="U3882" i="1"/>
  <c r="U960" i="1"/>
  <c r="U3878" i="1"/>
  <c r="U956" i="1"/>
  <c r="U3870" i="1"/>
  <c r="U948" i="1"/>
  <c r="U3754" i="1"/>
  <c r="U832" i="1"/>
  <c r="U3634" i="1"/>
  <c r="U712" i="1"/>
  <c r="U3194" i="1"/>
  <c r="U272" i="1"/>
  <c r="U3190" i="1"/>
  <c r="U268" i="1"/>
  <c r="G7" i="20" l="1"/>
  <c r="G4" i="20"/>
  <c r="H4" i="20"/>
  <c r="F12" i="20"/>
  <c r="H7" i="20"/>
  <c r="F11" i="20"/>
  <c r="G12" i="20"/>
  <c r="F3" i="20"/>
  <c r="G3" i="20"/>
  <c r="G2" i="20"/>
  <c r="H2" i="20"/>
  <c r="F2" i="20"/>
</calcChain>
</file>

<file path=xl/sharedStrings.xml><?xml version="1.0" encoding="utf-8"?>
<sst xmlns="http://schemas.openxmlformats.org/spreadsheetml/2006/main" count="33035" uniqueCount="8406">
  <si>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</si>
  <si>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</si>
  <si>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</si>
  <si>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</si>
  <si>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</si>
  <si>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</si>
  <si>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</si>
  <si>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</si>
  <si>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</si>
  <si>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</si>
  <si>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</si>
  <si>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</si>
  <si>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</si>
  <si>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</si>
  <si>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</si>
  <si>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</si>
  <si>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</si>
  <si>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</si>
  <si>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</si>
  <si>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</si>
  <si>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</si>
  <si>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</si>
  <si>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</si>
  <si>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</si>
  <si>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</si>
  <si>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</si>
  <si>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</si>
  <si>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</si>
  <si>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</si>
  <si>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</si>
  <si>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</si>
  <si>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</si>
  <si>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</si>
  <si>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</si>
  <si>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</si>
  <si>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</si>
  <si>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</si>
  <si>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</si>
  <si>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</si>
  <si>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</si>
  <si>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</si>
  <si>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</si>
  <si>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</si>
  <si>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</si>
  <si>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</si>
  <si>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</si>
  <si>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</si>
  <si>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</si>
  <si>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</si>
  <si>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</si>
  <si>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</si>
  <si>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</si>
  <si>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</si>
  <si>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</si>
  <si>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</si>
  <si>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</si>
  <si>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</si>
  <si>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</si>
  <si>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</si>
  <si>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</si>
  <si>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</si>
  <si>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</si>
  <si>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</si>
  <si>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</si>
  <si>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</si>
  <si>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</si>
  <si>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</si>
  <si>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</si>
  <si>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</si>
  <si>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</si>
  <si>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</si>
  <si>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</si>
  <si>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</si>
  <si>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</si>
  <si>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</si>
  <si>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</si>
  <si>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</si>
  <si>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</si>
  <si>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</si>
  <si>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</si>
  <si>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</si>
  <si>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</si>
  <si>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</si>
  <si>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</si>
  <si>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</si>
  <si>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</si>
  <si>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</si>
  <si>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</si>
  <si>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</si>
  <si>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</si>
  <si>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</si>
  <si>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</si>
  <si>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</si>
  <si>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</si>
  <si>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</si>
  <si>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</si>
  <si>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</si>
  <si>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</si>
  <si>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</si>
  <si>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</si>
  <si>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</si>
  <si>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</si>
  <si>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</si>
  <si>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</si>
  <si>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</si>
  <si>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</si>
  <si>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</si>
  <si>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</si>
  <si>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</si>
  <si>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</si>
  <si>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</si>
  <si>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</si>
  <si>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</si>
  <si>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</si>
  <si>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</si>
  <si>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</si>
  <si>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</si>
  <si>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</si>
  <si>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</si>
  <si>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</si>
  <si>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</si>
  <si>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</si>
  <si>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</si>
  <si>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</si>
  <si>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</si>
  <si>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</si>
  <si>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</si>
  <si>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</si>
  <si>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</si>
  <si>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</si>
  <si>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</si>
  <si>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</si>
  <si>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</si>
  <si>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</si>
  <si>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</si>
  <si>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</si>
  <si>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</si>
  <si>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</si>
  <si>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</si>
  <si>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</si>
  <si>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</si>
  <si>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</si>
  <si>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</si>
  <si>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</si>
  <si>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</si>
  <si>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</si>
  <si>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</si>
  <si>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</si>
  <si>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</si>
  <si>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</si>
  <si>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</si>
  <si>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</si>
  <si>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</si>
  <si>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</si>
  <si>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</si>
  <si>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</si>
  <si>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</si>
  <si>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</si>
  <si>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</si>
  <si>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</si>
  <si>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</si>
  <si>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</si>
  <si>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</si>
  <si>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</si>
  <si>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</si>
  <si>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</si>
  <si>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</si>
  <si>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</si>
  <si>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</si>
  <si>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</si>
  <si>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</si>
  <si>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</si>
  <si>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</si>
  <si>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</si>
  <si>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</si>
  <si>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</si>
  <si>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</si>
  <si>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</si>
  <si>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</si>
  <si>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</si>
  <si>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</si>
  <si>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</si>
  <si>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</si>
  <si>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</si>
  <si>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</si>
  <si>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</si>
  <si>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</si>
  <si>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</si>
  <si>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</si>
  <si>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</si>
  <si>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</si>
  <si>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</si>
  <si>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</si>
  <si>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</si>
  <si>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</si>
  <si>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</si>
  <si>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</si>
  <si>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</si>
  <si>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</si>
  <si>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</si>
  <si>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</si>
  <si>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</si>
  <si>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</si>
  <si>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</si>
  <si>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</si>
  <si>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</si>
  <si>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</si>
  <si>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</si>
  <si>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</si>
  <si>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</si>
  <si>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</si>
  <si>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</si>
  <si>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</si>
  <si>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</si>
  <si>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</si>
  <si>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</si>
  <si>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</si>
  <si>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</si>
  <si>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</si>
  <si>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</si>
  <si>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</si>
  <si>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</si>
  <si>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</si>
  <si>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</si>
  <si>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</si>
  <si>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</si>
  <si>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</si>
  <si>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</si>
  <si>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</si>
  <si>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</si>
  <si>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</si>
  <si>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</si>
  <si>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</si>
  <si>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</si>
  <si>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</si>
  <si>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</si>
  <si>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</si>
  <si>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</si>
  <si>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</si>
  <si>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</si>
  <si>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</si>
  <si>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</si>
  <si>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</si>
  <si>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</si>
  <si>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</si>
  <si>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</si>
  <si>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</si>
  <si>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</si>
  <si>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</si>
  <si>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</si>
  <si>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</si>
  <si>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</si>
  <si>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</si>
  <si>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</si>
  <si>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</si>
  <si>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</si>
  <si>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</si>
  <si>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</si>
  <si>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</si>
  <si>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</si>
  <si>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</si>
  <si>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</si>
  <si>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</si>
  <si>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</si>
  <si>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</si>
  <si>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</si>
  <si>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</si>
  <si>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</si>
  <si>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</si>
  <si>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</si>
  <si>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</si>
  <si>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</si>
  <si>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</si>
  <si>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</si>
  <si>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</si>
  <si>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</si>
  <si>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</si>
  <si>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</si>
  <si>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</si>
  <si>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</si>
  <si>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</si>
  <si>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</si>
  <si>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</si>
  <si>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</si>
  <si>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</si>
  <si>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</si>
  <si>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</si>
  <si>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</si>
  <si>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</si>
  <si>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</si>
  <si>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</si>
  <si>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</si>
  <si>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</si>
  <si>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</si>
  <si>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</si>
  <si>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</si>
  <si>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</si>
  <si>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</si>
  <si>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</si>
  <si>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</si>
  <si>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</si>
  <si>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</si>
  <si>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</si>
  <si>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</si>
  <si>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</si>
  <si>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</si>
  <si>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</si>
  <si>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</si>
  <si>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</si>
  <si>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</si>
  <si>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</si>
  <si>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</si>
  <si>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</si>
  <si>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</si>
  <si>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</si>
  <si>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</si>
  <si>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</si>
  <si>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</si>
  <si>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</si>
  <si>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</si>
  <si>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</si>
  <si>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</si>
  <si>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</si>
  <si>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</si>
  <si>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</si>
  <si>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</si>
  <si>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</si>
  <si>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</si>
  <si>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</si>
  <si>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</si>
  <si>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</si>
  <si>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</si>
  <si>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</si>
  <si>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</si>
  <si>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</si>
  <si>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</si>
  <si>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</si>
  <si>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</si>
  <si>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</si>
  <si>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</si>
  <si>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</si>
  <si>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</si>
  <si>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</si>
  <si>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</si>
  <si>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</si>
  <si>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</si>
  <si>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</si>
  <si>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</si>
  <si>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</si>
  <si>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</si>
  <si>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</si>
  <si>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</si>
  <si>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</si>
  <si>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</si>
  <si>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</si>
  <si>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</si>
  <si>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</si>
  <si>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</si>
  <si>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</si>
  <si>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</si>
  <si>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</si>
  <si>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</si>
  <si>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</si>
  <si>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</si>
  <si>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</si>
  <si>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</si>
  <si>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</si>
  <si>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</si>
  <si>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</si>
  <si>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</si>
  <si>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</si>
  <si>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</si>
  <si>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</si>
  <si>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</si>
  <si>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</si>
  <si>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</si>
  <si>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</si>
  <si>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</si>
  <si>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</si>
  <si>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</si>
  <si>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</si>
  <si>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</si>
  <si>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</si>
  <si>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</si>
  <si>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</si>
  <si>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</si>
  <si>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</si>
  <si>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</si>
  <si>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</si>
  <si>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</si>
  <si>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</si>
  <si>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</si>
  <si>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</si>
  <si>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</si>
  <si>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</si>
  <si>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</si>
  <si>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</si>
  <si>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</si>
  <si>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</si>
  <si>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</si>
  <si>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</si>
  <si>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</si>
  <si>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</si>
  <si>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</si>
  <si>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</si>
  <si>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</si>
  <si>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</si>
  <si>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</si>
  <si>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</si>
  <si>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</si>
  <si>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</si>
  <si>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</si>
  <si>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</si>
  <si>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</si>
  <si>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</si>
  <si>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</si>
  <si>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</si>
  <si>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</si>
  <si>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</si>
  <si>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</si>
  <si>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</si>
  <si>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</si>
  <si>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</si>
  <si>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</si>
  <si>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</si>
  <si>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</si>
  <si>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</si>
  <si>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</si>
  <si>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</si>
  <si>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</si>
  <si>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</si>
  <si>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</si>
  <si>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</si>
  <si>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</si>
  <si>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</si>
  <si>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</si>
  <si>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</si>
  <si>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</si>
  <si>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</si>
  <si>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</si>
  <si>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</si>
  <si>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</si>
  <si>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</si>
  <si>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</si>
  <si>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</si>
  <si>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</si>
  <si>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</si>
  <si>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</si>
  <si>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</si>
  <si>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</si>
  <si>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</si>
  <si>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</si>
  <si>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</si>
  <si>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</si>
  <si>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</si>
  <si>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</si>
  <si>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</si>
  <si>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</si>
  <si>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</si>
  <si>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</si>
  <si>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</si>
  <si>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</si>
  <si>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</si>
  <si>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</si>
  <si>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</si>
  <si>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</si>
  <si>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</si>
  <si>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</si>
  <si>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</si>
  <si>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</si>
  <si>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</si>
  <si>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</si>
  <si>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</si>
  <si>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</si>
  <si>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</si>
  <si>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</si>
  <si>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</si>
  <si>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</si>
  <si>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</si>
  <si>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</si>
  <si>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</si>
  <si>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</si>
  <si>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</si>
  <si>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</si>
  <si>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</si>
  <si>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</si>
  <si>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</si>
  <si>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</si>
  <si>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</si>
  <si>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</si>
  <si>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</si>
  <si>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</si>
  <si>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</si>
  <si>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</si>
  <si>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</si>
  <si>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</si>
  <si>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</si>
  <si>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</si>
  <si>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</si>
  <si>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</si>
  <si>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</si>
  <si>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</si>
  <si>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</si>
  <si>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</si>
  <si>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</si>
  <si>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</si>
  <si>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</si>
  <si>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</si>
  <si>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</si>
  <si>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</si>
  <si>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</si>
  <si>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</si>
  <si>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</si>
  <si>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</si>
  <si>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</si>
  <si>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</si>
  <si>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</si>
  <si>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</si>
  <si>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</si>
  <si>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</si>
  <si>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</si>
  <si>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</si>
  <si>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</si>
  <si>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</si>
  <si>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</si>
  <si>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</si>
  <si>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</si>
  <si>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</si>
  <si>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</si>
  <si>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</si>
  <si>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</si>
  <si>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</si>
  <si>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</si>
  <si>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</si>
  <si>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</si>
  <si>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</si>
  <si>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</si>
  <si>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</si>
  <si>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</si>
  <si>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</si>
  <si>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</si>
  <si>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</si>
  <si>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</si>
  <si>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</si>
  <si>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</si>
  <si>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</si>
  <si>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</si>
  <si>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</si>
  <si>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</si>
  <si>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</si>
  <si>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</si>
  <si>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</si>
  <si>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</si>
  <si>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</si>
  <si>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</si>
  <si>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</si>
  <si>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</si>
  <si>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</si>
  <si>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</si>
  <si>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</si>
  <si>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</si>
  <si>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</si>
  <si>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</si>
  <si>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</si>
  <si>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</si>
  <si>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</si>
  <si>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</si>
  <si>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</si>
  <si>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</si>
  <si>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</si>
  <si>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</si>
  <si>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</si>
  <si>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</si>
  <si>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</si>
  <si>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</si>
  <si>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</si>
  <si>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</si>
  <si>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</si>
  <si>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</si>
  <si>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</si>
  <si>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</si>
  <si>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</si>
  <si>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</si>
  <si>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</si>
  <si>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</si>
  <si>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</si>
  <si>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</si>
  <si>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</si>
  <si>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</si>
  <si>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</si>
  <si>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</si>
  <si>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</si>
  <si>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</si>
  <si>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</si>
  <si>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</si>
  <si>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</si>
  <si>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</si>
  <si>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</si>
  <si>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</si>
  <si>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</si>
  <si>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</si>
  <si>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</si>
  <si>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</si>
  <si>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</si>
  <si>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</si>
  <si>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</si>
  <si>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</si>
  <si>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</si>
  <si>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</si>
  <si>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</si>
  <si>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</si>
  <si>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</si>
  <si>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</si>
  <si>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</si>
  <si>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</si>
  <si>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</si>
  <si>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</si>
  <si>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</si>
  <si>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</si>
  <si>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</si>
  <si>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</si>
  <si>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</si>
  <si>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</si>
  <si>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</si>
  <si>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</si>
  <si>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</si>
  <si>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</si>
  <si>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</si>
  <si>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</si>
  <si>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</si>
  <si>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</si>
  <si>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</si>
  <si>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</si>
  <si>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</si>
  <si>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</si>
  <si>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</si>
  <si>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</si>
  <si>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</si>
  <si>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</si>
  <si>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</si>
  <si>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</si>
  <si>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</si>
  <si>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</si>
  <si>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</si>
  <si>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</si>
  <si>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</si>
  <si>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</si>
  <si>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</si>
  <si>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</si>
  <si>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</si>
  <si>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</si>
  <si>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</si>
  <si>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</si>
  <si>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</si>
  <si>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</si>
  <si>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</si>
  <si>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</si>
  <si>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</si>
  <si>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</si>
  <si>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</si>
  <si>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</si>
  <si>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</si>
  <si>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</si>
  <si>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</si>
  <si>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</si>
  <si>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</si>
  <si>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</si>
  <si>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</si>
  <si>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</si>
  <si>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</si>
  <si>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</si>
  <si>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</si>
  <si>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</si>
  <si>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</si>
  <si>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</si>
  <si>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</si>
  <si>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</si>
  <si>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</si>
  <si>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</si>
  <si>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</si>
  <si>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</si>
  <si>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</si>
  <si>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</si>
  <si>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</si>
  <si>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</si>
  <si>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</si>
  <si>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</si>
  <si>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</si>
  <si>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</si>
  <si>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</si>
  <si>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</si>
  <si>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</si>
  <si>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</si>
  <si>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</si>
  <si>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</si>
  <si>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</si>
  <si>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</si>
  <si>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</si>
  <si>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</si>
  <si>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</si>
  <si>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</si>
  <si>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</si>
  <si>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</si>
  <si>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</si>
  <si>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</si>
  <si>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</si>
  <si>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</si>
  <si>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</si>
  <si>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</si>
  <si>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</si>
  <si>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</si>
  <si>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</si>
  <si>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</si>
  <si>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</si>
  <si>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</si>
  <si>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</si>
  <si>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</si>
  <si>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</si>
  <si>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</si>
  <si>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</si>
  <si>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</si>
  <si>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</si>
  <si>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</si>
  <si>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</si>
  <si>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</si>
  <si>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</si>
  <si>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</si>
  <si>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</si>
  <si>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</si>
  <si>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</si>
  <si>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</si>
  <si>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</si>
  <si>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</si>
  <si>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</si>
  <si>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</si>
  <si>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</si>
  <si>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</si>
  <si>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</si>
  <si>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</si>
  <si>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</si>
  <si>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</si>
  <si>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</si>
  <si>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</si>
  <si>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</si>
  <si>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</si>
  <si>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</si>
  <si>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</si>
  <si>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</si>
  <si>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</si>
  <si>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</si>
  <si>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</si>
  <si>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</si>
  <si>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</si>
  <si>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</si>
  <si>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</si>
  <si>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</si>
  <si>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</si>
  <si>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</si>
  <si>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</si>
  <si>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</si>
  <si>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</si>
  <si>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</si>
  <si>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</si>
  <si>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</si>
  <si>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</si>
  <si>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</si>
  <si>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</si>
  <si>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</si>
  <si>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</si>
  <si>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</si>
  <si>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</si>
  <si>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</si>
  <si>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</si>
  <si>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</si>
  <si>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</si>
  <si>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</si>
  <si>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</si>
  <si>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</si>
  <si>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</si>
  <si>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</si>
  <si>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</si>
  <si>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</si>
  <si>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</si>
  <si>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</si>
  <si>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</si>
  <si>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</si>
  <si>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</si>
  <si>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</si>
  <si>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</si>
  <si>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</si>
  <si>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</si>
  <si>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</si>
  <si>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</si>
  <si>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</si>
  <si>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</si>
  <si>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</si>
  <si>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</si>
  <si>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</si>
  <si>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</si>
  <si>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</si>
  <si>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</si>
  <si>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</si>
  <si>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</si>
  <si>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</si>
  <si>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</si>
  <si>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</si>
  <si>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</si>
  <si>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</si>
  <si>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</si>
  <si>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</si>
  <si>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</si>
  <si>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</si>
  <si>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</si>
  <si>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</si>
  <si>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</si>
  <si>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</si>
  <si>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</si>
  <si>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</si>
  <si>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</si>
  <si>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</si>
  <si>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</si>
  <si>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</si>
  <si>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</si>
  <si>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</si>
  <si>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</si>
  <si>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</si>
  <si>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</si>
  <si>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</si>
  <si>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</si>
  <si>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</si>
  <si>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</si>
  <si>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</si>
  <si>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</si>
  <si>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</si>
  <si>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</si>
  <si>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</si>
  <si>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</si>
  <si>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</si>
  <si>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</si>
  <si>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</si>
  <si>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</si>
  <si>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</si>
  <si>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</si>
  <si>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</si>
  <si>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</si>
  <si>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</si>
  <si>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</si>
  <si>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</si>
  <si>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</si>
  <si>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</si>
  <si>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</si>
  <si>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</si>
  <si>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</si>
  <si>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</si>
  <si>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</si>
  <si>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</si>
  <si>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</si>
  <si>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</si>
  <si>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</si>
  <si>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</si>
  <si>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</si>
  <si>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</si>
  <si>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</si>
  <si>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</si>
  <si>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</si>
  <si>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</si>
  <si>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</si>
  <si>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</si>
  <si>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</si>
  <si>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</si>
  <si>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</si>
  <si>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</si>
  <si>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</si>
  <si>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</si>
  <si>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</si>
  <si>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</si>
  <si>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</si>
  <si>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</si>
  <si>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</si>
  <si>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</si>
  <si>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</si>
  <si>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</si>
  <si>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</si>
  <si>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</si>
  <si>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</si>
  <si>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</si>
  <si>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</si>
  <si>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</si>
  <si>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</si>
  <si>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</si>
  <si>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</si>
  <si>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</si>
  <si>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</si>
  <si>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</si>
  <si>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</si>
  <si>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</si>
  <si>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</si>
  <si>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</si>
  <si>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</si>
  <si>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</si>
  <si>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</si>
  <si>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</si>
  <si>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</si>
  <si>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</si>
  <si>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</si>
  <si>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</si>
  <si>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</si>
  <si>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</si>
  <si>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</si>
  <si>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</si>
  <si>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</si>
  <si>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</si>
  <si>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</si>
  <si>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</si>
  <si>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</si>
  <si>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</si>
  <si>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</si>
  <si>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</si>
  <si>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</si>
  <si>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</si>
  <si>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</si>
  <si>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</si>
  <si>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</si>
  <si>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</si>
  <si>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</si>
  <si>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</si>
  <si>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</si>
  <si>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</si>
  <si>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</si>
  <si>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</si>
  <si>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</si>
  <si>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</si>
  <si>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</si>
  <si>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</si>
  <si>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</si>
  <si>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</si>
  <si>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</si>
  <si>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</si>
  <si>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</si>
  <si>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</si>
  <si>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</si>
  <si>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</si>
  <si>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</si>
  <si>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</si>
  <si>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</si>
  <si>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</si>
  <si>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</si>
  <si>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</si>
  <si>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</si>
  <si>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</si>
  <si>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</si>
  <si>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</si>
  <si>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</si>
  <si>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</si>
  <si>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</si>
  <si>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</si>
  <si>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</si>
  <si>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</si>
  <si>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</si>
  <si>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</si>
  <si>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</si>
  <si>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</si>
  <si>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</si>
  <si>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</si>
  <si>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</si>
  <si>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</si>
  <si>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</si>
  <si>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</si>
  <si>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</si>
  <si>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</si>
  <si>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</si>
  <si>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</si>
  <si>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</si>
  <si>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</si>
  <si>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</si>
  <si>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</si>
  <si>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</si>
  <si>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</si>
  <si>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</si>
  <si>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</si>
  <si>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</si>
  <si>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</si>
  <si>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</si>
  <si>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</si>
  <si>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</si>
  <si>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</si>
  <si>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</si>
  <si>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</si>
  <si>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</si>
  <si>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</si>
  <si>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</si>
  <si>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</si>
  <si>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</si>
  <si>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</si>
  <si>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</si>
  <si>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</si>
  <si>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</si>
  <si>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</si>
  <si>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</si>
  <si>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</si>
  <si>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</si>
  <si>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</si>
  <si>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</si>
  <si>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</si>
  <si>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</si>
  <si>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</si>
  <si>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</si>
  <si>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</si>
  <si>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</si>
  <si>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</si>
  <si>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</si>
  <si>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</si>
  <si>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</si>
  <si>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</si>
  <si>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</si>
  <si>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</si>
  <si>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</si>
  <si>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</si>
  <si>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</si>
  <si>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</si>
  <si>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</si>
  <si>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</si>
  <si>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</si>
  <si>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</si>
  <si>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</si>
  <si>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</si>
  <si>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</si>
  <si>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</si>
  <si>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</si>
  <si>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</si>
  <si>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</si>
  <si>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</si>
  <si>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</si>
  <si>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</si>
  <si>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</si>
  <si>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</si>
  <si>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</si>
  <si>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</si>
  <si>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</si>
  <si>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</si>
  <si>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</si>
  <si>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</si>
  <si>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</si>
  <si>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</si>
  <si>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</si>
  <si>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</si>
  <si>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</si>
  <si>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</si>
  <si>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</si>
  <si>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</si>
  <si>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</si>
  <si>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</si>
  <si>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</si>
  <si>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</si>
  <si>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</si>
  <si>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</si>
  <si>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</si>
  <si>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</si>
  <si>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</si>
  <si>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</si>
  <si>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</si>
  <si>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</si>
  <si>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</si>
  <si>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</si>
  <si>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</si>
  <si>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</si>
  <si>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</si>
  <si>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</si>
  <si>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</si>
  <si>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</si>
  <si>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</si>
  <si>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</si>
  <si>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</si>
  <si>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</si>
  <si>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</si>
  <si>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</si>
  <si>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</si>
  <si>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</si>
  <si>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</si>
  <si>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</si>
  <si>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</si>
  <si>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</si>
  <si>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</si>
  <si>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</si>
  <si>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</si>
  <si>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</si>
  <si>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</si>
  <si>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</si>
  <si>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</si>
  <si>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</si>
  <si>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</si>
  <si>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</si>
  <si>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</si>
  <si>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</si>
  <si>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</si>
  <si>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</si>
  <si>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</si>
  <si>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</si>
  <si>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</si>
  <si>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</si>
  <si>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</si>
  <si>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</si>
  <si>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</si>
  <si>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</si>
  <si>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</si>
  <si>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</si>
  <si>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</si>
  <si>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</si>
  <si>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</si>
  <si>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</si>
  <si>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</si>
  <si>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</si>
  <si>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</si>
  <si>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</si>
  <si>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</si>
  <si>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</si>
  <si>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</si>
  <si>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</si>
  <si>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</si>
  <si>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</si>
  <si>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</si>
  <si>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</si>
  <si>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</si>
  <si>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</si>
  <si>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</si>
  <si>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</si>
  <si>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</si>
  <si>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</si>
  <si>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</si>
  <si>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</si>
  <si>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</si>
  <si>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</si>
  <si>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</si>
  <si>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</si>
  <si>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</si>
  <si>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</si>
  <si>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</si>
  <si>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</si>
  <si>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</si>
  <si>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</si>
  <si>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</si>
  <si>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</si>
  <si>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</si>
  <si>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</si>
  <si>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</si>
  <si>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</si>
  <si>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</si>
  <si>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</si>
  <si>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</si>
  <si>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</si>
  <si>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</si>
  <si>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</si>
  <si>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</si>
  <si>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</si>
  <si>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</si>
  <si>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</si>
  <si>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</si>
  <si>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</si>
  <si>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</si>
  <si>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</si>
  <si>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</si>
  <si>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</si>
  <si>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</si>
  <si>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</si>
  <si>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</si>
  <si>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</si>
  <si>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</si>
  <si>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</si>
  <si>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</si>
  <si>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</si>
  <si>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</si>
  <si>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</si>
  <si>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</si>
  <si>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</si>
  <si>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</si>
  <si>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</si>
  <si>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</si>
  <si>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</si>
  <si>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</si>
  <si>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</si>
  <si>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</si>
  <si>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</si>
  <si>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</si>
  <si>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</si>
  <si>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</si>
  <si>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</si>
  <si>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</si>
  <si>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</si>
  <si>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</si>
  <si>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</si>
  <si>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</si>
  <si>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</si>
  <si>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</si>
  <si>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</si>
  <si>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</si>
  <si>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</si>
  <si>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</si>
  <si>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</si>
  <si>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</si>
  <si>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</si>
  <si>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</si>
  <si>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</si>
  <si>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</si>
  <si>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</si>
  <si>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</si>
  <si>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</si>
  <si>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</si>
  <si>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</si>
  <si>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</si>
  <si>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</si>
  <si>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</si>
  <si>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</si>
  <si>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</si>
  <si>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</si>
  <si>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</si>
  <si>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</si>
  <si>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</si>
  <si>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</si>
  <si>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</si>
  <si>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</si>
  <si>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</si>
  <si>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</si>
  <si>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</si>
  <si>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</si>
  <si>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</si>
  <si>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</si>
  <si>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</si>
  <si>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</si>
  <si>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</si>
  <si>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</si>
  <si>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</si>
  <si>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</si>
  <si>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</si>
  <si>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</si>
  <si>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</si>
  <si>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</si>
  <si>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</si>
  <si>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</si>
  <si>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</si>
  <si>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</si>
  <si>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</si>
  <si>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</si>
  <si>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</si>
  <si>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</si>
  <si>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</si>
  <si>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</si>
  <si>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</si>
  <si>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</si>
  <si>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</si>
  <si>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</si>
  <si>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</si>
  <si>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</si>
  <si>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</si>
  <si>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</si>
  <si>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</si>
  <si>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</si>
  <si>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</si>
  <si>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</si>
  <si>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</si>
  <si>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</si>
  <si>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</si>
  <si>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</si>
  <si>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</si>
  <si>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</si>
  <si>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</si>
  <si>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</si>
  <si>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</si>
  <si>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</si>
  <si>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</si>
  <si>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</si>
  <si>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</si>
  <si>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</si>
  <si>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</si>
  <si>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</si>
  <si>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</si>
  <si>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</si>
  <si>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</si>
  <si>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</si>
  <si>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</si>
  <si>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</si>
  <si>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</si>
  <si>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</si>
  <si>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</si>
  <si>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</si>
  <si>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</si>
  <si>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</si>
  <si>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</si>
  <si>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</si>
  <si>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</si>
  <si>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</si>
  <si>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</si>
  <si>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</si>
  <si>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</si>
  <si>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</si>
  <si>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</si>
  <si>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</si>
  <si>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</si>
  <si>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</si>
  <si>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</si>
  <si>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</si>
  <si>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</si>
  <si>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</si>
  <si>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</si>
  <si>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</si>
  <si>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</si>
  <si>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</si>
  <si>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</si>
  <si>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</si>
  <si>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</si>
  <si>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</si>
  <si>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</si>
  <si>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</si>
  <si>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</si>
  <si>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</si>
  <si>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</si>
  <si>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</si>
  <si>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</si>
  <si>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</si>
  <si>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</si>
  <si>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</si>
  <si>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</si>
  <si>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</si>
  <si>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</si>
  <si>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</si>
  <si>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</si>
  <si>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</si>
  <si>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</si>
  <si>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</si>
  <si>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</si>
  <si>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</si>
  <si>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</si>
  <si>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</si>
  <si>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</si>
  <si>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</si>
  <si>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</si>
  <si>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</si>
  <si>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</si>
  <si>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</si>
  <si>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</si>
  <si>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</si>
  <si>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</si>
  <si>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</si>
  <si>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</si>
  <si>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</si>
  <si>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</si>
  <si>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</si>
  <si>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</si>
  <si>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</si>
  <si>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</si>
  <si>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</si>
  <si>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</si>
  <si>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</si>
  <si>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</si>
  <si>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</si>
  <si>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</si>
  <si>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</si>
  <si>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</si>
  <si>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</si>
  <si>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</si>
  <si>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</si>
  <si>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</si>
  <si>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</si>
  <si>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</si>
  <si>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</si>
  <si>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</si>
  <si>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</si>
  <si>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</si>
  <si>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</si>
  <si>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</si>
  <si>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</si>
  <si>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</si>
  <si>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</si>
  <si>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</si>
  <si>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</si>
  <si>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</si>
  <si>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</si>
  <si>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</si>
  <si>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</si>
  <si>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</si>
  <si>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</si>
  <si>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</si>
  <si>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</si>
  <si>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</si>
  <si>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</si>
  <si>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</si>
  <si>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</si>
  <si>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</si>
  <si>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</si>
  <si>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</si>
  <si>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</si>
  <si>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</si>
  <si>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</si>
  <si>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</si>
  <si>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</si>
  <si>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</si>
  <si>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</si>
  <si>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</si>
  <si>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</si>
  <si>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</si>
  <si>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</si>
  <si>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</si>
  <si>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</si>
  <si>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</si>
  <si>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</si>
  <si>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</si>
  <si>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</si>
  <si>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</si>
  <si>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</si>
  <si>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</si>
  <si>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</si>
  <si>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</si>
  <si>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</si>
  <si>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</si>
  <si>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</si>
  <si>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</si>
  <si>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</si>
  <si>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</si>
  <si>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</si>
  <si>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</si>
  <si>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</si>
  <si>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</si>
  <si>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</si>
  <si>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</si>
  <si>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</si>
  <si>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</si>
  <si>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</si>
  <si>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</si>
  <si>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</si>
  <si>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</si>
  <si>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</si>
  <si>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</si>
  <si>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</si>
  <si>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</si>
  <si>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</si>
  <si>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</si>
  <si>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</si>
  <si>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</si>
  <si>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</si>
  <si>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</si>
  <si>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</si>
  <si>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</si>
  <si>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</si>
  <si>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</si>
  <si>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</si>
  <si>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</si>
  <si>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</si>
  <si>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</si>
  <si>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</si>
  <si>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</si>
  <si>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</si>
  <si>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</si>
  <si>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</si>
  <si>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</si>
  <si>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</si>
  <si>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</si>
  <si>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</si>
  <si>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</si>
  <si>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</si>
  <si>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</si>
  <si>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</si>
  <si>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</si>
  <si>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</si>
  <si>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</si>
  <si>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</si>
  <si>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</si>
  <si>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</si>
  <si>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</si>
  <si>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</si>
  <si>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</si>
  <si>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</si>
  <si>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</si>
  <si>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</si>
  <si>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</si>
  <si>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</si>
  <si>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</si>
  <si>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</si>
  <si>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</si>
  <si>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</si>
  <si>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</si>
  <si>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</si>
  <si>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</si>
  <si>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</si>
  <si>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</si>
  <si>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</si>
  <si>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</si>
  <si>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</si>
  <si>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</si>
  <si>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</si>
  <si>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</si>
  <si>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</si>
  <si>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</si>
  <si>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</si>
  <si>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</si>
  <si>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</si>
  <si>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</si>
  <si>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</si>
  <si>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</si>
  <si>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</si>
  <si>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</si>
  <si>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</si>
  <si>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</si>
  <si>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</si>
  <si>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</si>
  <si>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</si>
  <si>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</si>
  <si>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</si>
  <si>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</si>
  <si>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</si>
  <si>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</si>
  <si>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</si>
  <si>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</si>
  <si>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</si>
  <si>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</si>
  <si>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</si>
  <si>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</si>
  <si>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</si>
  <si>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</si>
  <si>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</si>
  <si>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</si>
  <si>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</si>
  <si>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</si>
  <si>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</si>
  <si>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</si>
  <si>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</si>
  <si>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</si>
  <si>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</si>
  <si>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</si>
  <si>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</si>
  <si>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</si>
  <si>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</si>
  <si>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</si>
  <si>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</si>
  <si>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</si>
  <si>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</si>
  <si>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</si>
  <si>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</si>
  <si>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</si>
  <si>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</si>
  <si>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</si>
  <si>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</si>
  <si>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</si>
  <si>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</si>
  <si>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</si>
  <si>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</si>
  <si>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</si>
  <si>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</si>
  <si>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</si>
  <si>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</si>
  <si>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</si>
  <si>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</si>
  <si>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</si>
  <si>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</si>
  <si>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</si>
  <si>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</si>
  <si>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</si>
  <si>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</si>
  <si>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</si>
  <si>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</si>
  <si>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</si>
  <si>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</si>
  <si>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</si>
  <si>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</si>
  <si>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</si>
  <si>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</si>
  <si>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</si>
  <si>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</si>
  <si>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</si>
  <si>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</si>
  <si>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</si>
  <si>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</si>
  <si>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</si>
  <si>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</si>
  <si>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</si>
  <si>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</si>
  <si>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</si>
  <si>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</si>
  <si>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</si>
  <si>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</si>
  <si>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</si>
  <si>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</si>
  <si>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</si>
  <si>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</si>
  <si>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</si>
  <si>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</si>
  <si>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</si>
  <si>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</si>
  <si>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</si>
  <si>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</si>
  <si>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</si>
  <si>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</si>
  <si>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</si>
  <si>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</si>
  <si>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</si>
  <si>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</si>
  <si>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</si>
  <si>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</si>
  <si>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</si>
  <si>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</si>
  <si>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</si>
  <si>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</si>
  <si>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</si>
  <si>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</si>
  <si>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</si>
  <si>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</si>
  <si>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</si>
  <si>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</si>
  <si>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</si>
  <si>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</si>
  <si>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</si>
  <si>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</si>
  <si>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</si>
  <si>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</si>
  <si>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</si>
  <si>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</si>
  <si>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</si>
  <si>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</si>
  <si>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</si>
  <si>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</si>
  <si>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</si>
  <si>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</si>
  <si>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</si>
  <si>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</si>
  <si>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</si>
  <si>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</si>
  <si>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</si>
  <si>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</si>
  <si>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</si>
  <si>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</si>
  <si>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</si>
  <si>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</si>
  <si>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</si>
  <si>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</si>
  <si>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</si>
  <si>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</si>
  <si>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</si>
  <si>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</si>
  <si>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</si>
  <si>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</si>
  <si>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</si>
  <si>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</si>
  <si>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</si>
  <si>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</si>
  <si>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</si>
  <si>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</si>
  <si>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</si>
  <si>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</si>
  <si>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</si>
  <si>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</si>
  <si>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</si>
  <si>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</si>
  <si>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</si>
  <si>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</si>
  <si>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</si>
  <si>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</si>
  <si>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</si>
  <si>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</si>
  <si>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</si>
  <si>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</si>
  <si>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</si>
  <si>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</si>
  <si>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</si>
  <si>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</si>
  <si>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</si>
  <si>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</si>
  <si>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</si>
  <si>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</si>
  <si>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</si>
  <si>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</si>
  <si>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</si>
  <si>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</si>
  <si>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</si>
  <si>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</si>
  <si>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</si>
  <si>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</si>
  <si>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</si>
  <si>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</si>
  <si>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</si>
  <si>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</si>
  <si>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</si>
  <si>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</si>
  <si>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</si>
  <si>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</si>
  <si>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</si>
  <si>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</si>
  <si>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</si>
  <si>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</si>
  <si>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</si>
  <si>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</si>
  <si>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</si>
  <si>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</si>
  <si>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</si>
  <si>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</si>
  <si>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</si>
  <si>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</si>
  <si>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</si>
  <si>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</si>
  <si>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</si>
  <si>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</si>
  <si>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</si>
  <si>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</si>
  <si>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</si>
  <si>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</si>
  <si>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</si>
  <si>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</si>
  <si>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</si>
  <si>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</si>
  <si>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</si>
  <si>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</si>
  <si>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</si>
  <si>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</si>
  <si>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</si>
  <si>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</si>
  <si>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</si>
  <si>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</si>
  <si>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</si>
  <si>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</si>
  <si>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</si>
  <si>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</si>
  <si>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</si>
  <si>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</si>
  <si>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</si>
  <si>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</si>
  <si>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</si>
  <si>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</si>
  <si>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</si>
  <si>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</si>
  <si>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</si>
  <si>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</si>
  <si>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</si>
  <si>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</si>
  <si>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</si>
  <si>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</si>
  <si>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</si>
  <si>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</si>
  <si>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</si>
  <si>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</si>
  <si>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</si>
  <si>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</si>
  <si>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</si>
  <si>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</si>
  <si>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</si>
  <si>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</si>
  <si>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</si>
  <si>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</si>
  <si>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</si>
  <si>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</si>
  <si>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</si>
  <si>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</si>
  <si>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</si>
  <si>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</si>
  <si>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</si>
  <si>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</si>
  <si>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</si>
  <si>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</si>
  <si>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</si>
  <si>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</si>
  <si>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</si>
  <si>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</si>
  <si>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</si>
  <si>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</si>
  <si>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</si>
  <si>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</si>
  <si>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</si>
  <si>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</si>
  <si>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</si>
  <si>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</si>
  <si>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</si>
  <si>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</si>
  <si>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</si>
  <si>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</si>
  <si>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</si>
  <si>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</si>
  <si>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</si>
  <si>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</si>
  <si>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</si>
  <si>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</si>
  <si>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</si>
  <si>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</si>
  <si>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</si>
  <si>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</si>
  <si>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</si>
  <si>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</si>
  <si>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</si>
  <si>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</si>
  <si>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</si>
  <si>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</si>
  <si>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</si>
  <si>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</si>
  <si>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</si>
  <si>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</si>
  <si>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</si>
  <si>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</si>
  <si>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</si>
  <si>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</si>
  <si>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</si>
  <si>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</si>
  <si>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</si>
  <si>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</si>
  <si>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</si>
  <si>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</si>
  <si>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</si>
  <si>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</si>
  <si>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</si>
  <si>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</si>
  <si>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</si>
  <si>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</si>
  <si>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</si>
  <si>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</si>
  <si>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</si>
  <si>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</si>
  <si>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</si>
  <si>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</si>
  <si>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</si>
  <si>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</si>
  <si>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</si>
  <si>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</si>
  <si>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</si>
  <si>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</si>
  <si>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</si>
  <si>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</si>
  <si>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</si>
  <si>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</si>
  <si>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</si>
  <si>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</si>
  <si>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</si>
  <si>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</si>
  <si>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</si>
  <si>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</si>
  <si>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</si>
  <si>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</si>
  <si>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</si>
  <si>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</si>
  <si>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</si>
  <si>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</si>
  <si>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</si>
  <si>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</si>
  <si>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</si>
  <si>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</si>
  <si>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</si>
  <si>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</si>
  <si>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</si>
  <si>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</si>
  <si>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</si>
  <si>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</si>
  <si>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</si>
  <si>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</si>
  <si>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</si>
  <si>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</si>
  <si>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</si>
  <si>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</si>
  <si>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</si>
  <si>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</si>
  <si>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</si>
  <si>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</si>
  <si>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</si>
  <si>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</si>
  <si>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</si>
  <si>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</si>
  <si>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</si>
  <si>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</si>
  <si>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</si>
  <si>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</si>
  <si>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</si>
  <si>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</si>
  <si>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</si>
  <si>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</si>
  <si>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</si>
  <si>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</si>
  <si>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</si>
  <si>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</si>
  <si>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</si>
  <si>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</si>
  <si>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</si>
  <si>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</si>
  <si>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</si>
  <si>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</si>
  <si>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</si>
  <si>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</si>
  <si>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</si>
  <si>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</si>
  <si>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</si>
  <si>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</si>
  <si>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</si>
  <si>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</si>
  <si>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</si>
  <si>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</si>
  <si>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</si>
  <si>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</si>
  <si>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</si>
  <si>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</si>
  <si>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</si>
  <si>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</si>
  <si>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</si>
  <si>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</si>
  <si>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</si>
  <si>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</si>
  <si>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</si>
  <si>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</si>
  <si>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</si>
  <si>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</si>
  <si>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</si>
  <si>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</si>
  <si>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</si>
  <si>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</si>
  <si>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</si>
  <si>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</si>
  <si>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</si>
  <si>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</si>
  <si>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</si>
  <si>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</si>
  <si>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</si>
  <si>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</si>
  <si>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</si>
  <si>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</si>
  <si>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</si>
  <si>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</si>
  <si>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</si>
  <si>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</si>
  <si>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</si>
  <si>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</si>
  <si>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</si>
  <si>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</si>
  <si>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</si>
  <si>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</si>
  <si>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</si>
  <si>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</si>
  <si>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</si>
  <si>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</si>
  <si>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</si>
  <si>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</si>
  <si>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</si>
  <si>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</si>
  <si>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</si>
  <si>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</si>
  <si>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</si>
  <si>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</si>
  <si>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</si>
  <si>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</si>
  <si>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</si>
  <si>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</si>
  <si>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</si>
  <si>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</si>
  <si>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</si>
  <si>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</si>
  <si>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</si>
  <si>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</si>
  <si>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</si>
  <si>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</si>
  <si>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</si>
  <si>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</si>
  <si>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</si>
  <si>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</si>
  <si>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</si>
  <si>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</si>
  <si>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</si>
  <si>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</si>
  <si>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</si>
  <si>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</si>
  <si>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</si>
  <si>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</si>
  <si>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</si>
  <si>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</si>
  <si>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</si>
  <si>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</si>
  <si>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</si>
  <si>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</si>
  <si>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</si>
  <si>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</si>
  <si>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</si>
  <si>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</si>
  <si>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</si>
  <si>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</si>
  <si>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</si>
  <si>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</si>
  <si>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</si>
  <si>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</si>
  <si>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</si>
  <si>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</si>
  <si>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</si>
  <si>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</si>
  <si>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</si>
  <si>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</si>
  <si>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</si>
  <si>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</si>
  <si>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</si>
  <si>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</si>
  <si>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</si>
  <si>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</si>
  <si>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</si>
  <si>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</si>
  <si>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</si>
  <si>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</si>
  <si>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</si>
  <si>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</si>
  <si>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</si>
  <si>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</si>
  <si>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</si>
  <si>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</si>
  <si>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</si>
  <si>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</si>
  <si>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</si>
  <si>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</si>
  <si>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</si>
  <si>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</si>
  <si>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</si>
  <si>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</si>
  <si>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</si>
  <si>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</si>
  <si>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</si>
  <si>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</si>
  <si>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</si>
  <si>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</si>
  <si>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</si>
  <si>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</si>
  <si>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</si>
  <si>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</si>
  <si>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</si>
  <si>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</si>
  <si>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</si>
  <si>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</si>
  <si>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</si>
  <si>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</si>
  <si>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</si>
  <si>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</si>
  <si>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</si>
  <si>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</si>
  <si>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</si>
  <si>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</si>
  <si>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</si>
  <si>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</si>
  <si>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</si>
  <si>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</si>
  <si>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</si>
  <si>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</si>
  <si>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</si>
  <si>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</si>
  <si>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</si>
  <si>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</si>
  <si>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</si>
  <si>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</si>
  <si>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</si>
  <si>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</si>
  <si>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</si>
  <si>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</si>
  <si>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</si>
  <si>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</si>
  <si>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</si>
  <si>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</si>
  <si>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</si>
  <si>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</si>
  <si>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</si>
  <si>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</si>
  <si>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</si>
  <si>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</si>
  <si>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</si>
  <si>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</si>
  <si>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</si>
  <si>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</si>
  <si>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</si>
  <si>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</si>
  <si>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</si>
  <si>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</si>
  <si>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</si>
  <si>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</si>
  <si>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</si>
  <si>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</si>
  <si>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</si>
  <si>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</si>
  <si>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</si>
  <si>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</si>
  <si>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</si>
  <si>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</si>
  <si>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</si>
  <si>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</si>
  <si>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</si>
  <si>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</si>
  <si>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</si>
  <si>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</si>
  <si>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</si>
  <si>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</si>
  <si>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</si>
  <si>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</si>
  <si>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</si>
  <si>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</si>
  <si>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</si>
  <si>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</si>
  <si>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</si>
  <si>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</si>
  <si>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</si>
  <si>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</si>
  <si>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</si>
  <si>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</si>
  <si>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</si>
  <si>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</si>
  <si>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</si>
  <si>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</si>
  <si>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</si>
  <si>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</si>
  <si>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</si>
  <si>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</si>
  <si>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</si>
  <si>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</si>
  <si>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</si>
  <si>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</si>
  <si>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</si>
  <si>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</si>
  <si>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</si>
  <si>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</si>
  <si>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</si>
  <si>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</si>
  <si>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</si>
  <si>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</si>
  <si>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</si>
  <si>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</si>
  <si>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</si>
  <si>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</si>
  <si>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</si>
  <si>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</si>
  <si>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</si>
  <si>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</si>
  <si>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</si>
  <si>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</si>
  <si>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</si>
  <si>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</si>
  <si>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</si>
  <si>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</si>
  <si>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</si>
  <si>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</si>
  <si>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</si>
  <si>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</si>
  <si>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</si>
  <si>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</si>
  <si>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</si>
  <si>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</si>
  <si>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</si>
  <si>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</si>
  <si>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</si>
  <si>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</si>
  <si>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</si>
  <si>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</si>
  <si>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</si>
  <si>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</si>
  <si>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</si>
  <si>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</si>
  <si>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</si>
  <si>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</si>
  <si>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</si>
  <si>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</si>
  <si>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</si>
  <si>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</si>
  <si>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</si>
  <si>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</si>
  <si>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</si>
  <si>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</si>
  <si>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</si>
  <si>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</si>
  <si>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</si>
  <si>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</si>
  <si>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</si>
  <si>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</si>
  <si>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</si>
  <si>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</si>
  <si>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</si>
  <si>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</si>
  <si>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</si>
  <si>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</si>
  <si>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</si>
  <si>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</si>
  <si>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</si>
  <si>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</si>
  <si>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</si>
  <si>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</si>
  <si>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</si>
  <si>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</si>
  <si>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</si>
  <si>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</si>
  <si>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</si>
  <si>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</si>
  <si>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</si>
  <si>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</si>
  <si>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</si>
  <si>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</si>
  <si>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</si>
  <si>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</si>
  <si>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</si>
  <si>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</si>
  <si>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</si>
  <si>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</si>
  <si>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</si>
  <si>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</si>
  <si>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</si>
  <si>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</si>
  <si>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</si>
  <si>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</si>
  <si>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</si>
  <si>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</si>
  <si>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</si>
  <si>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</si>
  <si>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</si>
  <si>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</si>
  <si>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</si>
  <si>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</si>
  <si>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</si>
  <si>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</si>
  <si>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</si>
  <si>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</si>
  <si>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</si>
  <si>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</si>
  <si>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</si>
  <si>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</si>
  <si>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</si>
  <si>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</si>
  <si>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</si>
  <si>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</si>
  <si>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</si>
  <si>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</si>
  <si>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</si>
  <si>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</si>
  <si>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</si>
  <si>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</si>
  <si>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</si>
  <si>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</si>
  <si>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</si>
  <si>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</si>
  <si>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</si>
  <si>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</si>
  <si>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</si>
  <si>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</si>
  <si>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</si>
  <si>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</si>
  <si>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</si>
  <si>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</si>
  <si>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</si>
  <si>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</si>
  <si>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</si>
  <si>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</si>
  <si>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</si>
  <si>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</si>
  <si>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</si>
  <si>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</si>
  <si>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</si>
  <si>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</si>
  <si>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</si>
  <si>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</si>
  <si>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</si>
  <si>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</si>
  <si>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</si>
  <si>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</si>
  <si>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</si>
  <si>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</si>
  <si>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</si>
  <si>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</si>
  <si>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</si>
  <si>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</si>
  <si>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</si>
  <si>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</si>
  <si>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</si>
  <si>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</si>
  <si>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</si>
  <si>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</si>
  <si>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</si>
  <si>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</si>
  <si>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</si>
  <si>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</si>
  <si>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</si>
  <si>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</si>
  <si>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</si>
  <si>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</si>
  <si>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</si>
  <si>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</si>
  <si>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</si>
  <si>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</si>
  <si>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</si>
  <si>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</si>
  <si>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</si>
  <si>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</si>
  <si>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</si>
  <si>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</si>
  <si>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</si>
  <si>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</si>
  <si>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</si>
  <si>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</si>
  <si>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</si>
  <si>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</si>
  <si>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</si>
  <si>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</si>
  <si>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</si>
  <si>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</si>
  <si>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</si>
  <si>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</si>
  <si>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</si>
  <si>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</si>
  <si>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</si>
  <si>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</si>
  <si>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</si>
  <si>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</si>
  <si>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</si>
  <si>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</si>
  <si>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</si>
  <si>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</si>
  <si>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</si>
  <si>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</si>
  <si>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</si>
  <si>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</si>
  <si>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</si>
  <si>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</si>
  <si>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</si>
  <si>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</si>
  <si>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</si>
  <si>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</si>
  <si>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</si>
  <si>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</si>
  <si>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</si>
  <si>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</si>
  <si>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</si>
  <si>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</si>
  <si>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</si>
  <si>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</si>
  <si>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</si>
  <si>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</si>
  <si>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</si>
  <si>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</si>
  <si>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</si>
  <si>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</si>
  <si>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</si>
  <si>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</si>
  <si>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</si>
  <si>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</si>
  <si>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</si>
  <si>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</si>
  <si>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</si>
  <si>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</si>
  <si>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</si>
  <si>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</si>
  <si>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</si>
  <si>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</si>
  <si>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</si>
  <si>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</si>
  <si>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</si>
  <si>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</si>
  <si>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</si>
  <si>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</si>
  <si>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</si>
  <si>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</si>
  <si>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</si>
  <si>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</si>
  <si>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</si>
  <si>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</si>
  <si>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</si>
  <si>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</si>
  <si>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</si>
  <si>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</si>
  <si>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</si>
  <si>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</si>
  <si>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</si>
  <si>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</si>
  <si>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</si>
  <si>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</si>
  <si>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</si>
  <si>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</si>
  <si>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</si>
  <si>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</si>
  <si>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</si>
  <si>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</si>
  <si>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</si>
  <si>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</si>
  <si>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</si>
  <si>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</si>
  <si>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</si>
  <si>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</si>
  <si>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</si>
  <si>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</si>
  <si>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</si>
  <si>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</si>
  <si>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</si>
  <si>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</si>
  <si>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</si>
  <si>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</si>
  <si>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</si>
  <si>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</si>
  <si>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</si>
  <si>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</si>
  <si>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</si>
  <si>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</si>
  <si>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</si>
  <si>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</si>
  <si>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</si>
  <si>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</si>
  <si>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</si>
  <si>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</si>
  <si>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</si>
  <si>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</si>
  <si>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</si>
  <si>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</si>
  <si>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</si>
  <si>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</si>
  <si>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</si>
  <si>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</si>
  <si>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</si>
  <si>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</si>
  <si>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</si>
  <si>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</si>
  <si>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</si>
  <si>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</si>
  <si>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</si>
  <si>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</si>
  <si>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</si>
  <si>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</si>
  <si>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</si>
  <si>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</si>
  <si>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</si>
  <si>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</si>
  <si>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</si>
  <si>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</si>
  <si>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</si>
  <si>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</si>
  <si>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</si>
  <si>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</si>
  <si>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</si>
  <si>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</si>
  <si>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</si>
  <si>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</si>
  <si>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</si>
  <si>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</si>
  <si>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</si>
  <si>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</si>
  <si>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</si>
  <si>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</si>
  <si>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</si>
  <si>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</si>
  <si>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</si>
  <si>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</si>
  <si>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</si>
  <si>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</si>
  <si>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</si>
  <si>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</si>
  <si>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</si>
  <si>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</si>
  <si>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</si>
  <si>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</si>
  <si>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</si>
  <si>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</si>
  <si>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</si>
  <si>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</si>
  <si>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</si>
  <si>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</si>
  <si>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</si>
  <si>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</si>
  <si>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</si>
  <si>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</si>
  <si>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</si>
  <si>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</si>
  <si>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</si>
  <si>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</si>
  <si>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</si>
  <si>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</si>
  <si>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</si>
  <si>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</si>
  <si>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</si>
  <si>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</si>
  <si>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</si>
  <si>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</si>
  <si>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</si>
  <si>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</si>
  <si>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</si>
  <si>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</si>
  <si>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</si>
  <si>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</si>
  <si>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</si>
  <si>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</si>
  <si>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</si>
  <si>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</si>
  <si>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</si>
  <si>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</si>
  <si>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</si>
  <si>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</si>
  <si>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</si>
  <si>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</si>
  <si>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</si>
  <si>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</si>
  <si>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</si>
  <si>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</si>
  <si>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</si>
  <si>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</si>
  <si>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</si>
  <si>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</si>
  <si>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</si>
  <si>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</si>
  <si>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</si>
  <si>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</si>
  <si>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</si>
  <si>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</si>
  <si>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</si>
  <si>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</si>
  <si>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</si>
  <si>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</si>
  <si>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</si>
  <si>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</si>
  <si>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</si>
  <si>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</si>
  <si>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</si>
  <si>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</si>
  <si>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</si>
  <si>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</si>
  <si>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</si>
  <si>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</si>
  <si>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</si>
  <si>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</si>
  <si>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</si>
  <si>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</si>
  <si>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</si>
  <si>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</si>
  <si>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</si>
  <si>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</si>
  <si>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</si>
  <si>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</si>
  <si>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</si>
  <si>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</si>
  <si>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</si>
  <si>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</si>
  <si>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</si>
  <si>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</si>
  <si>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</si>
  <si>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</si>
  <si>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</si>
  <si>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</si>
  <si>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</si>
  <si>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</si>
  <si>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</si>
  <si>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</si>
  <si>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</si>
  <si>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</si>
  <si>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</si>
  <si>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</si>
  <si>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</si>
  <si>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</si>
  <si>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</si>
  <si>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</si>
  <si>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</si>
  <si>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</si>
  <si>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</si>
  <si>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</si>
  <si>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</si>
  <si>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</si>
  <si>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</si>
  <si>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</si>
  <si>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</si>
  <si>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</si>
  <si>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</si>
  <si>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</si>
  <si>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</si>
  <si>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</si>
  <si>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</si>
  <si>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</si>
  <si>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</si>
  <si>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</si>
  <si>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</si>
  <si>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</si>
  <si>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</si>
  <si>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</si>
  <si>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</si>
  <si>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</si>
  <si>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</si>
  <si>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</si>
  <si>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</si>
  <si>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</si>
  <si>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</si>
  <si>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</si>
  <si>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</si>
  <si>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</si>
  <si>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</si>
  <si>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</si>
  <si>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</si>
  <si>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</si>
  <si>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</si>
  <si>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</si>
  <si>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</si>
  <si>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</si>
  <si>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</si>
  <si>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</si>
  <si>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</si>
  <si>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</si>
  <si>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</si>
  <si>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</si>
  <si>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</si>
  <si>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</si>
  <si>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</si>
  <si>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</si>
  <si>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</si>
  <si>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</si>
  <si>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</si>
  <si>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</si>
  <si>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</si>
  <si>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</si>
  <si>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</si>
  <si>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</si>
  <si>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</si>
  <si>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</si>
  <si>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</si>
  <si>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</si>
  <si>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</si>
  <si>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</si>
  <si>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</si>
  <si>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</si>
  <si>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</si>
  <si>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</si>
  <si>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</si>
  <si>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</si>
  <si>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</si>
  <si>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</si>
  <si>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</si>
  <si>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</si>
  <si>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</si>
  <si>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</si>
  <si>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</si>
  <si>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</si>
  <si>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</si>
  <si>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</si>
  <si>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</si>
  <si>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</si>
  <si>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</si>
  <si>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</si>
  <si>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</si>
  <si>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</si>
  <si>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</si>
  <si>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</si>
  <si>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</si>
  <si>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</si>
  <si>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</si>
  <si>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</si>
  <si>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</si>
  <si>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</si>
  <si>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</si>
  <si>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</si>
  <si>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</si>
  <si>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</si>
  <si>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</si>
  <si>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</si>
  <si>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</si>
  <si>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</si>
  <si>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</si>
  <si>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</si>
  <si>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</si>
  <si>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</si>
  <si>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</si>
  <si>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</si>
  <si>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</si>
  <si>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</si>
  <si>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</si>
  <si>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</si>
  <si>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</si>
  <si>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</si>
  <si>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</si>
  <si>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</si>
  <si>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</si>
  <si>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</si>
  <si>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</si>
  <si>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</si>
  <si>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</si>
  <si>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</si>
  <si>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</si>
  <si>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</si>
  <si>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</si>
  <si>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</si>
  <si>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</si>
  <si>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</si>
  <si>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</si>
  <si>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</si>
  <si>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</si>
  <si>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</si>
  <si>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</si>
  <si>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</si>
  <si>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</si>
  <si>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</si>
  <si>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</si>
  <si>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</si>
  <si>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</si>
  <si>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</si>
  <si>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</si>
  <si>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</si>
  <si>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</si>
  <si>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</si>
  <si>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</si>
  <si>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</si>
  <si>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</si>
  <si>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</si>
  <si>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</si>
  <si>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</si>
  <si>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</si>
  <si>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</si>
  <si>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</si>
  <si>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</si>
  <si>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</si>
  <si>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</si>
  <si>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</si>
  <si>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</si>
  <si>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</si>
  <si>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</si>
  <si>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</si>
  <si>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</si>
  <si>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</si>
  <si>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</si>
  <si>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</si>
  <si>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</si>
  <si>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</si>
  <si>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</si>
  <si>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</si>
  <si>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</si>
  <si>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</si>
  <si>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</si>
  <si>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</si>
  <si>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</si>
  <si>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</si>
  <si>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</si>
  <si>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</si>
  <si>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</si>
  <si>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</si>
  <si>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</si>
  <si>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</si>
  <si>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</si>
  <si>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</si>
  <si>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</si>
  <si>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</si>
  <si>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</si>
  <si>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</si>
  <si>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</si>
  <si>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</si>
  <si>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</si>
  <si>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</si>
  <si>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</si>
  <si>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</si>
  <si>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</si>
  <si>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</si>
  <si>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</si>
  <si>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</si>
  <si>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</si>
  <si>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</si>
  <si>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</si>
  <si>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</si>
  <si>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</si>
  <si>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</si>
  <si>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</si>
  <si>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</si>
  <si>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</si>
  <si>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</si>
  <si>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</si>
  <si>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</si>
  <si>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</si>
  <si>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</si>
  <si>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</si>
  <si>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</si>
  <si>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</si>
  <si>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</si>
  <si>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</si>
  <si>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</si>
  <si>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</si>
  <si>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</si>
  <si>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</si>
  <si>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</si>
  <si>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</si>
  <si>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</si>
  <si>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</si>
  <si>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</si>
  <si>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</si>
  <si>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</si>
  <si>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</si>
  <si>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</si>
  <si>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</si>
  <si>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</si>
  <si>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</si>
  <si>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</si>
  <si>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</si>
  <si>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</si>
  <si>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</si>
  <si>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</si>
  <si>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</si>
  <si>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</si>
  <si>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</si>
  <si>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</si>
  <si>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</si>
  <si>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</si>
  <si>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</si>
  <si>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</si>
  <si>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</si>
  <si>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</si>
  <si>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</si>
  <si>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</si>
  <si>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</si>
  <si>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</si>
  <si>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</si>
  <si>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</si>
  <si>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</si>
  <si>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</si>
  <si>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</si>
  <si>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</si>
  <si>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</si>
  <si>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</si>
  <si>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</si>
  <si>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</si>
  <si>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</si>
  <si>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</si>
  <si>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</si>
  <si>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</si>
  <si>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</si>
  <si>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</si>
  <si>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</si>
  <si>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</si>
  <si>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</si>
  <si>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</si>
  <si>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</si>
  <si>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</si>
  <si>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</si>
  <si>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</si>
  <si>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</si>
  <si>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</si>
  <si>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</si>
  <si>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</si>
  <si>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</si>
  <si>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</si>
  <si>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</si>
  <si>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</si>
  <si>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</si>
  <si>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</si>
  <si>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</si>
  <si>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</si>
  <si>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</si>
  <si>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</si>
  <si>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</si>
  <si>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</si>
  <si>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</si>
  <si>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</si>
  <si>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</si>
  <si>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</si>
  <si>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</si>
  <si>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</si>
  <si>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</si>
  <si>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</si>
  <si>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</si>
  <si>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</si>
  <si>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</si>
  <si>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</si>
  <si>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</si>
  <si>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</si>
  <si>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</si>
  <si>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</si>
  <si>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</si>
  <si>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</si>
  <si>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</si>
  <si>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</si>
  <si>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</si>
  <si>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</si>
  <si>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</si>
  <si>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</si>
  <si>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</si>
  <si>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</si>
  <si>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</si>
  <si>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</si>
  <si>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</si>
  <si>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</si>
  <si>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</si>
  <si>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</si>
  <si>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</si>
  <si>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</si>
  <si>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</si>
  <si>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</si>
  <si>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</si>
  <si>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</si>
  <si>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</si>
  <si>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</si>
  <si>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</si>
  <si>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</si>
  <si>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</si>
  <si>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</si>
  <si>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</si>
  <si>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</si>
  <si>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</si>
  <si>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</si>
  <si>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</si>
  <si>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</si>
  <si>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</si>
  <si>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</si>
  <si>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</si>
  <si>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</si>
  <si>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</si>
  <si>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</si>
  <si>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</si>
  <si>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</si>
  <si>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</si>
  <si>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</si>
  <si>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</si>
  <si>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</si>
  <si>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</si>
  <si>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</si>
  <si>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</si>
  <si>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</si>
  <si>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</si>
  <si>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</si>
  <si>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</si>
  <si>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</si>
  <si>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</si>
  <si>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</si>
  <si>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</si>
  <si>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</si>
  <si>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</si>
  <si>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</si>
  <si>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</si>
  <si>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</si>
  <si>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</si>
  <si>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</si>
  <si>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</si>
  <si>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</si>
  <si>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</si>
  <si>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</si>
  <si>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</si>
  <si>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</si>
  <si>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</si>
  <si>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</si>
  <si>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</si>
  <si>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</si>
  <si>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</si>
  <si>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</si>
  <si>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</si>
  <si>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</si>
  <si>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</si>
  <si>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</si>
  <si>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</si>
  <si>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</si>
  <si>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</si>
  <si>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</si>
  <si>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</si>
  <si>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</si>
  <si>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</si>
  <si>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</si>
  <si>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</si>
  <si>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</si>
  <si>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</si>
  <si>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</si>
  <si>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</si>
  <si>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</si>
  <si>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</si>
  <si>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</si>
  <si>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</si>
  <si>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</si>
  <si>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</si>
  <si>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</si>
  <si>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</si>
  <si>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</si>
  <si>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</si>
  <si>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</si>
  <si>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</si>
  <si>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</si>
  <si>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</si>
  <si>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</si>
  <si>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</si>
  <si>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</si>
  <si>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</si>
  <si>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</si>
  <si>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</si>
  <si>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</si>
  <si>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</si>
  <si>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</si>
  <si>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</si>
  <si>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</si>
  <si>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</si>
  <si>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</si>
  <si>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</si>
  <si>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</si>
  <si>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</si>
  <si>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</si>
  <si>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</si>
  <si>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</si>
  <si>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</si>
  <si>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</si>
  <si>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</si>
  <si>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</si>
  <si>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</si>
  <si>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</si>
  <si>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</si>
  <si>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</si>
  <si>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</si>
  <si>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</si>
  <si>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</si>
  <si>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</si>
  <si>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</si>
  <si>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</si>
  <si>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</si>
  <si>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</si>
  <si>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</si>
  <si>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</si>
  <si>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</si>
  <si>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</si>
  <si>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</si>
  <si>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</si>
  <si>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</si>
  <si>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</si>
  <si>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</si>
  <si>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</si>
  <si>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</si>
  <si>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</si>
  <si>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</si>
  <si>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</si>
  <si>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</si>
  <si>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</si>
  <si>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</si>
  <si>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</si>
  <si>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</si>
  <si>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</si>
  <si>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</si>
  <si>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</si>
  <si>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</si>
  <si>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</si>
  <si>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</si>
  <si>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</si>
  <si>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</si>
  <si>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</si>
  <si>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</si>
  <si>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</si>
  <si>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</si>
  <si>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</si>
  <si>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</si>
  <si>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</si>
  <si>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</si>
  <si>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</si>
  <si>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</si>
  <si>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</si>
  <si>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</si>
  <si>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</si>
  <si>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</si>
  <si>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</si>
  <si>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</si>
  <si>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</si>
  <si>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</si>
  <si>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</si>
  <si>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</si>
  <si>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</si>
  <si>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</si>
  <si>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</si>
  <si>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</si>
  <si>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</si>
  <si>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</si>
  <si>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</si>
  <si>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</si>
  <si>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</si>
  <si>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</si>
  <si>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</si>
  <si>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</si>
  <si>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</si>
  <si>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</si>
  <si>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</si>
  <si>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</si>
  <si>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</si>
  <si>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</si>
  <si>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</si>
  <si>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</si>
  <si>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</si>
  <si>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</si>
  <si>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</si>
  <si>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</si>
  <si>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</si>
  <si>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</si>
  <si>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</si>
  <si>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</si>
  <si>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</si>
  <si>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</si>
  <si>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</si>
  <si>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</si>
  <si>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</si>
  <si>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</si>
  <si>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</si>
  <si>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</si>
  <si>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</si>
  <si>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</si>
  <si>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</si>
  <si>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</si>
  <si>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</si>
  <si>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</si>
  <si>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</si>
  <si>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</si>
  <si>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</si>
  <si>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</si>
  <si>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</si>
  <si>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</si>
  <si>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</si>
  <si>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</si>
  <si>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</si>
  <si>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</si>
  <si>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</si>
  <si>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</si>
  <si>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</si>
  <si>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</si>
  <si>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</si>
  <si>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</si>
  <si>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</si>
  <si>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</si>
  <si>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</si>
  <si>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</si>
  <si>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</si>
  <si>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</si>
  <si>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</si>
  <si>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</si>
  <si>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</si>
  <si>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</si>
  <si>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</si>
  <si>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</si>
  <si>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</si>
  <si>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</si>
  <si>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</si>
  <si>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</si>
  <si>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</si>
  <si>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</si>
  <si>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</si>
  <si>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</si>
  <si>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</si>
  <si>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</si>
  <si>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</si>
  <si>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</si>
  <si>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</si>
  <si>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</si>
  <si>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</si>
  <si>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</si>
  <si>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</si>
  <si>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</si>
  <si>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</si>
  <si>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</si>
  <si>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</si>
  <si>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</si>
  <si>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</si>
  <si>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</si>
  <si>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</si>
  <si>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</si>
  <si>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</si>
  <si>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</si>
  <si>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</si>
  <si>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</si>
  <si>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</si>
  <si>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</si>
  <si>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</si>
  <si>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</si>
  <si>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</si>
  <si>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</si>
  <si>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</si>
  <si>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</si>
  <si>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</si>
  <si>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</si>
  <si>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</si>
  <si>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</si>
  <si>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</si>
  <si>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</si>
  <si>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</si>
  <si>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</si>
  <si>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</si>
  <si>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</si>
  <si>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</si>
  <si>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</si>
  <si>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</si>
  <si>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</si>
  <si>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</si>
  <si>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</si>
  <si>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</si>
  <si>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</si>
  <si>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</si>
  <si>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</si>
  <si>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</si>
  <si>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</si>
  <si>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</si>
  <si>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</si>
  <si>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</si>
  <si>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</si>
  <si>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</si>
  <si>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</si>
  <si>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</si>
  <si>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</si>
  <si>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</si>
  <si>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</si>
  <si>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</si>
  <si>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</si>
  <si>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</si>
  <si>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</si>
  <si>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</si>
  <si>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</si>
  <si>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</si>
  <si>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</si>
  <si>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</si>
  <si>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</si>
  <si>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</si>
  <si>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</si>
  <si>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</si>
  <si>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</si>
  <si>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</si>
  <si>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</si>
  <si>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</si>
  <si>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</si>
  <si>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</si>
  <si>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</si>
  <si>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</si>
  <si>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</si>
  <si>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</si>
  <si>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</si>
  <si>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</si>
  <si>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</si>
  <si>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</si>
  <si>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</si>
  <si>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</si>
  <si>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</si>
  <si>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</si>
  <si>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</si>
  <si>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</si>
  <si>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</si>
  <si>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</si>
  <si>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</si>
  <si>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</si>
  <si>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</si>
  <si>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</si>
  <si>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</si>
  <si>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</si>
  <si>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</si>
  <si>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</si>
  <si>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</si>
  <si>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</si>
  <si>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</si>
  <si>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</si>
  <si>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</si>
  <si>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</si>
  <si>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</si>
  <si>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</si>
  <si>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</si>
  <si>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</si>
  <si>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</si>
  <si>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</si>
  <si>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</si>
  <si>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</si>
  <si>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</si>
  <si>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</si>
  <si>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</si>
  <si>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</si>
  <si>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</si>
  <si>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</si>
  <si>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</si>
  <si>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</si>
  <si>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</si>
  <si>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</si>
  <si>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</si>
  <si>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</si>
  <si>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</si>
  <si>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</si>
  <si>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</si>
  <si>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</si>
  <si>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</si>
  <si>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</si>
  <si>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</si>
  <si>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</si>
  <si>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</si>
  <si>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</si>
  <si>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</si>
  <si>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</si>
  <si>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</si>
  <si>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</si>
  <si>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</si>
  <si>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</si>
  <si>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</si>
  <si>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</si>
  <si>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</si>
  <si>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</si>
  <si>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</si>
  <si>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</si>
  <si>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</si>
  <si>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</si>
  <si>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</si>
  <si>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</si>
  <si>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</si>
  <si>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</si>
  <si>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</si>
  <si>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</si>
  <si>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</si>
  <si>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</si>
  <si>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</si>
  <si>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</si>
  <si>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</si>
  <si>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</si>
  <si>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</si>
  <si>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</si>
  <si>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</si>
  <si>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</si>
  <si>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</si>
  <si>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</si>
  <si>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</si>
  <si>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</si>
  <si>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</si>
  <si>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</si>
  <si>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</si>
  <si>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</si>
  <si>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</si>
  <si>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</si>
  <si>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</si>
  <si>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</si>
  <si>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</si>
  <si>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</si>
  <si>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</si>
  <si>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</si>
  <si>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</si>
  <si>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</si>
  <si>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</si>
  <si>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</si>
  <si>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</si>
  <si>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</si>
  <si>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</si>
  <si>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</si>
  <si>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</si>
  <si>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</si>
  <si>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</si>
  <si>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</si>
  <si>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</si>
  <si>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</si>
  <si>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</si>
  <si>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</si>
  <si>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</si>
  <si>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</si>
  <si>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</si>
  <si>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</si>
  <si>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</si>
  <si>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</si>
  <si>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</si>
  <si>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</si>
  <si>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</si>
  <si>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</si>
  <si>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</si>
  <si>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</si>
  <si>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</si>
  <si>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</si>
  <si>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</si>
  <si>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</si>
  <si>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</si>
  <si>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</si>
  <si>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</si>
  <si>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</si>
  <si>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</si>
  <si>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</si>
  <si>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</si>
  <si>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</si>
  <si>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</si>
  <si>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</si>
  <si>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</si>
  <si>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</si>
  <si>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</si>
  <si>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</si>
  <si>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</si>
  <si>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</si>
  <si>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</si>
  <si>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</si>
  <si>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</si>
  <si>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</si>
  <si>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</si>
  <si>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</si>
  <si>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</si>
  <si>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</si>
  <si>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</si>
  <si>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</si>
  <si>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</si>
  <si>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</si>
  <si>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</si>
  <si>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</si>
  <si>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</si>
  <si>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</si>
  <si>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</si>
  <si>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</si>
  <si>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</si>
  <si>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</si>
  <si>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</si>
  <si>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</si>
  <si>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</si>
  <si>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</si>
  <si>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</si>
  <si>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</si>
  <si>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</si>
  <si>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</si>
  <si>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</si>
  <si>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</si>
  <si>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</si>
  <si>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</si>
  <si>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</si>
  <si>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</si>
  <si>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</si>
  <si>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</si>
  <si>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</si>
  <si>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</si>
  <si>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</si>
  <si>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</si>
  <si>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</si>
  <si>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</si>
  <si>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</si>
  <si>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</si>
  <si>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</si>
  <si>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</si>
  <si>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</si>
  <si>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</si>
  <si>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</si>
  <si>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</si>
  <si>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</si>
  <si>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</si>
  <si>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</si>
  <si>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</si>
  <si>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</si>
  <si>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</si>
  <si>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</si>
  <si>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</si>
  <si>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</si>
  <si>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</si>
  <si>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</si>
  <si>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</si>
  <si>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</si>
  <si>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</si>
  <si>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</si>
  <si>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</si>
  <si>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</si>
  <si>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</si>
  <si>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</si>
  <si>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</si>
  <si>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</si>
  <si>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</si>
  <si>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</si>
  <si>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</si>
  <si>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</si>
  <si>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</si>
  <si>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</si>
  <si>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</si>
  <si>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</si>
  <si>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</si>
  <si>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</si>
  <si>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</si>
  <si>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</si>
  <si>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</si>
  <si>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</si>
  <si>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</si>
  <si>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</si>
  <si>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</si>
  <si>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</si>
  <si>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</si>
  <si>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</si>
  <si>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</si>
  <si>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</si>
  <si>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</si>
  <si>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</si>
  <si>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</si>
  <si>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</si>
  <si>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</si>
  <si>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</si>
  <si>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</si>
  <si>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</si>
  <si>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</si>
  <si>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</si>
  <si>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</si>
  <si>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</si>
  <si>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</si>
  <si>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</si>
  <si>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</si>
  <si>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</si>
  <si>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</si>
  <si>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</si>
  <si>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</si>
  <si>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</si>
  <si>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</si>
  <si>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</si>
  <si>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</si>
  <si>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</si>
  <si>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</si>
  <si>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</si>
  <si>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</si>
  <si>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</si>
  <si>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</si>
  <si>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</si>
  <si>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</si>
  <si>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</si>
  <si>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</si>
  <si>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</si>
  <si>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</si>
  <si>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</si>
  <si>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</si>
  <si>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</si>
  <si>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</si>
  <si>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</si>
  <si>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</si>
  <si>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</si>
  <si>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</si>
  <si>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</si>
  <si>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</si>
  <si>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</si>
  <si>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</si>
  <si>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</si>
  <si>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</si>
  <si>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</si>
  <si>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</si>
  <si>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</si>
  <si>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</si>
  <si>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</si>
  <si>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</si>
  <si>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</si>
  <si>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</si>
  <si>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</si>
  <si>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</si>
  <si>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</si>
  <si>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</si>
  <si>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</si>
  <si>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</si>
  <si>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</si>
  <si>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</si>
  <si>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</si>
  <si>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</si>
  <si>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</si>
  <si>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</si>
  <si>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</si>
  <si>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</si>
  <si>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</si>
  <si>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</si>
  <si>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</si>
  <si>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</si>
  <si>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</si>
  <si>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</si>
  <si>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</si>
  <si>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</si>
  <si>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</si>
  <si>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</si>
  <si>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</si>
  <si>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</si>
  <si>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</si>
  <si>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</si>
  <si>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</si>
  <si>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</si>
  <si>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</si>
  <si>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</si>
  <si>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</si>
  <si>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</si>
  <si>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</si>
  <si>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</si>
  <si>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</si>
  <si>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</si>
  <si>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</si>
  <si>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</si>
  <si>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</si>
  <si>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</si>
  <si>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</si>
  <si>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</si>
  <si>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</si>
  <si>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</si>
  <si>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</si>
  <si>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</si>
  <si>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</si>
  <si>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</si>
  <si>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</si>
  <si>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</si>
  <si>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</si>
  <si>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</si>
  <si>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</si>
  <si>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</si>
  <si>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</si>
  <si>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</si>
  <si>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</si>
  <si>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</si>
  <si>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</si>
  <si>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</si>
  <si>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</si>
  <si>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</si>
  <si>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</si>
  <si>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</si>
  <si>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</si>
  <si>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</si>
  <si>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</si>
  <si>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</si>
  <si>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</si>
  <si>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</si>
  <si>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</si>
  <si>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</si>
  <si>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</si>
  <si>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</si>
  <si>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</si>
  <si>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</si>
  <si>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</si>
  <si>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</si>
  <si>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</si>
  <si>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</si>
  <si>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</si>
  <si>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</si>
  <si>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</si>
  <si>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</si>
  <si>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</si>
  <si>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</si>
  <si>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</si>
  <si>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</si>
  <si>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</si>
  <si>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</si>
  <si>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</si>
  <si>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</si>
  <si>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</si>
  <si>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</si>
  <si>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</si>
  <si>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</si>
  <si>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</si>
  <si>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</si>
  <si>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</si>
  <si>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</si>
  <si>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</si>
  <si>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</si>
  <si>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</si>
  <si>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</si>
  <si>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</si>
  <si>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</si>
  <si>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</si>
  <si>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</si>
  <si>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</si>
  <si>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</si>
  <si>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</si>
  <si>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</si>
  <si>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</si>
  <si>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</si>
  <si>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</si>
  <si>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</si>
  <si>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</si>
  <si>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</si>
  <si>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</si>
  <si>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</si>
  <si>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</si>
  <si>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</si>
  <si>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</si>
  <si>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</si>
  <si>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</si>
  <si>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</si>
  <si>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</si>
  <si>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</si>
  <si>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</si>
  <si>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</si>
  <si>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</si>
  <si>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</si>
  <si>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</si>
  <si>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</si>
  <si>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</si>
  <si>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</si>
  <si>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</si>
  <si>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</si>
  <si>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</si>
  <si>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</si>
  <si>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</si>
  <si>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</si>
  <si>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</si>
  <si>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</si>
  <si>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</si>
  <si>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</si>
  <si>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</si>
  <si>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</si>
  <si>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</si>
  <si>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</si>
  <si>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</si>
  <si>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</si>
  <si>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</si>
  <si>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</si>
  <si>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</si>
  <si>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</si>
  <si>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</si>
  <si>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</si>
  <si>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</si>
  <si>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</si>
  <si>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</si>
  <si>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</si>
  <si>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</si>
  <si>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</si>
  <si>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</si>
  <si>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</si>
  <si>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</si>
  <si>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</si>
  <si>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</si>
  <si>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</si>
  <si>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</si>
  <si>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</si>
  <si>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</si>
  <si>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</si>
  <si>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</si>
  <si>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</si>
  <si>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</si>
  <si>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</si>
  <si>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</si>
  <si>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</si>
  <si>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</si>
  <si>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</si>
  <si>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</si>
  <si>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</si>
  <si>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</si>
  <si>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</si>
  <si>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</si>
  <si>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</si>
  <si>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</si>
  <si>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</si>
  <si>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</si>
  <si>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</si>
  <si>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</si>
  <si>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</si>
  <si>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</si>
  <si>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</si>
  <si>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</si>
  <si>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</si>
  <si>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</si>
  <si>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</si>
  <si>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</si>
  <si>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</si>
  <si>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</si>
  <si>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</si>
  <si>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</si>
  <si>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</si>
  <si>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</si>
  <si>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</si>
  <si>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</si>
  <si>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</si>
  <si>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</si>
  <si>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</si>
  <si>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</si>
  <si>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</si>
  <si>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</si>
  <si>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</si>
  <si>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</si>
  <si>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</si>
  <si>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</si>
  <si>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</si>
  <si>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</si>
  <si>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</si>
  <si>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</si>
  <si>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</si>
  <si>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</si>
  <si>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</si>
  <si>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</si>
  <si>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</si>
  <si>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</si>
  <si>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</si>
  <si>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</si>
  <si>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</si>
  <si>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</si>
  <si>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</si>
  <si>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</si>
  <si>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</si>
  <si>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</si>
  <si>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</si>
  <si>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</si>
  <si>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</si>
  <si>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</si>
  <si>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</si>
  <si>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</si>
  <si>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</si>
  <si>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</si>
  <si>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</si>
  <si>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</si>
  <si>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</si>
  <si>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</si>
  <si>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</si>
  <si>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</si>
  <si>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</si>
  <si>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</si>
  <si>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</si>
  <si>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</si>
  <si>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</si>
  <si>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</si>
  <si>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</si>
  <si>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</si>
  <si>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</si>
  <si>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</si>
  <si>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</si>
  <si>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</si>
  <si>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</si>
  <si>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</si>
  <si>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</si>
  <si>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</si>
  <si>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</si>
  <si>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</si>
  <si>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</si>
  <si>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</si>
  <si>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</si>
  <si>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</si>
  <si>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</si>
  <si>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</si>
  <si>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</si>
  <si>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</si>
  <si>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</si>
  <si>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</si>
  <si>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</si>
  <si>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</si>
  <si>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</si>
  <si>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</si>
  <si>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</si>
  <si>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</si>
  <si>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</si>
  <si>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</si>
  <si>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</si>
  <si>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</si>
  <si>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</si>
  <si>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</si>
  <si>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</si>
  <si>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</si>
  <si>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</si>
  <si>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</si>
  <si>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</si>
  <si>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</si>
  <si>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</si>
  <si>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</si>
  <si>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</si>
  <si>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</si>
  <si>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</si>
  <si>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</si>
  <si>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</si>
  <si>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</si>
  <si>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</si>
  <si>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</si>
  <si>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</si>
  <si>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</si>
  <si>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</si>
  <si>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</si>
  <si>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</si>
  <si>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</si>
  <si>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</si>
  <si>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</si>
  <si>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</si>
  <si>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</si>
  <si>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</si>
  <si>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</si>
  <si>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</si>
  <si>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</si>
  <si>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</si>
  <si>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</si>
  <si>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</si>
  <si>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</si>
  <si>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</si>
  <si>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</si>
  <si>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</si>
  <si>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</si>
  <si>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</si>
  <si>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</si>
  <si>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</si>
  <si>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</si>
  <si>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</si>
  <si>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</si>
  <si>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</si>
  <si>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</si>
  <si>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</si>
  <si>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</si>
  <si>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</si>
  <si>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</si>
  <si>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</si>
  <si>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</si>
  <si>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</si>
  <si>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</si>
  <si>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</si>
  <si>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</si>
  <si>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</si>
  <si>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</si>
  <si>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</si>
  <si>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</si>
  <si>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</si>
  <si>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</si>
  <si>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</si>
  <si>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</si>
  <si>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</si>
  <si>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</si>
  <si>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</si>
  <si>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</si>
  <si>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</si>
  <si>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</si>
  <si>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</si>
  <si>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</si>
  <si>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</si>
  <si>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</si>
  <si>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</si>
  <si>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</si>
  <si>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</si>
  <si>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</si>
  <si>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</si>
  <si>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</si>
  <si>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</si>
  <si>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</si>
  <si>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</si>
  <si>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</si>
  <si>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</si>
  <si>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</si>
  <si>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</si>
  <si>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</si>
  <si>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</si>
  <si>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</si>
  <si>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</si>
  <si>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</si>
  <si>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</si>
  <si>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</si>
  <si>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</si>
  <si>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</si>
  <si>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</si>
  <si>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</si>
  <si>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</si>
  <si>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</si>
  <si>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</si>
  <si>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</si>
  <si>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</si>
  <si>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</si>
  <si>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</si>
  <si>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</si>
  <si>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</si>
  <si>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</si>
  <si>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</si>
  <si>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</si>
  <si>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</si>
  <si>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</si>
  <si>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</si>
  <si>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</si>
  <si>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</si>
  <si>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</si>
  <si>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</si>
  <si>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</si>
  <si>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</si>
  <si>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</si>
  <si>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</si>
  <si>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</si>
  <si>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</si>
  <si>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</si>
  <si>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</si>
  <si>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</si>
  <si>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</si>
  <si>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</si>
  <si>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</si>
  <si>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</si>
  <si>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</si>
  <si>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</si>
  <si>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</si>
  <si>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</si>
  <si>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</si>
  <si>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</si>
  <si>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</si>
  <si>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</si>
  <si>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</si>
  <si>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</si>
  <si>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</si>
  <si>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</si>
  <si>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</si>
  <si>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</si>
  <si>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</si>
  <si>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</si>
  <si>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</si>
  <si>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</si>
  <si>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</si>
  <si>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</si>
  <si>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</si>
  <si>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</si>
  <si>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</si>
  <si>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</si>
  <si>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</si>
  <si>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</si>
  <si>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</si>
  <si>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</si>
  <si>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</si>
  <si>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</si>
  <si>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</si>
  <si>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</si>
  <si>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</si>
  <si>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</si>
  <si>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</si>
  <si>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</si>
  <si>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</si>
  <si>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</si>
  <si>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</si>
  <si>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</si>
  <si>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</si>
  <si>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</si>
  <si>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</si>
  <si>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</si>
  <si>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</si>
  <si>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</si>
  <si>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</si>
  <si>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</si>
  <si>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</si>
  <si>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</si>
  <si>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</si>
  <si>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</si>
  <si>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</si>
  <si>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</si>
  <si>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</si>
  <si>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</si>
  <si>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</si>
  <si>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</si>
  <si>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</si>
  <si>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</si>
  <si>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</si>
  <si>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</si>
  <si>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</si>
  <si>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</si>
  <si>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</si>
  <si>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</si>
  <si>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</si>
  <si>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</si>
  <si>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</si>
  <si>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</si>
  <si>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</si>
  <si>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</si>
  <si>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</si>
  <si>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</si>
  <si>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</si>
  <si>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</si>
  <si>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</si>
  <si>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</si>
  <si>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</si>
  <si>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</si>
  <si>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</si>
  <si>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</si>
  <si>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</si>
  <si>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</si>
  <si>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</si>
  <si>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</si>
  <si>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</si>
  <si>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</si>
  <si>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</si>
  <si>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</si>
  <si>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</si>
  <si>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</si>
  <si>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</si>
  <si>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</si>
  <si>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</si>
  <si>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</si>
  <si>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</si>
  <si>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</si>
  <si>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</si>
  <si>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</si>
  <si>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</si>
  <si>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</si>
  <si>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</si>
  <si>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</si>
  <si>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</si>
  <si>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</si>
  <si>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</si>
  <si>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</si>
  <si>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</si>
  <si>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</si>
  <si>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</si>
  <si>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</si>
  <si>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</si>
  <si>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</si>
  <si>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</si>
  <si>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</si>
  <si>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</si>
  <si>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</si>
  <si>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</si>
  <si>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</si>
  <si>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</si>
  <si>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</si>
  <si>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</si>
  <si>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</si>
  <si>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</si>
  <si>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</si>
  <si>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</si>
  <si>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</si>
  <si>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</si>
  <si>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</si>
  <si>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</si>
  <si>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</si>
  <si>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</si>
  <si>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</si>
  <si>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</si>
  <si>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</si>
  <si>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</si>
  <si>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</si>
  <si>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</si>
  <si>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</si>
  <si>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</si>
  <si>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</si>
  <si>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</si>
  <si>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</si>
  <si>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</si>
  <si>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</si>
  <si>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</si>
  <si>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</si>
  <si>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</si>
  <si>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</si>
  <si>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</si>
  <si>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</si>
  <si>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</si>
  <si>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</si>
  <si>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</si>
  <si>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</si>
  <si>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</si>
  <si>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</si>
  <si>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</si>
  <si>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</si>
  <si>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</si>
  <si>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</si>
  <si>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</si>
  <si>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</si>
  <si>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</si>
  <si>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</si>
  <si>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</si>
  <si>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</si>
  <si>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</si>
  <si>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</si>
  <si>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</si>
  <si>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</si>
  <si>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</si>
  <si>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</si>
  <si>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</si>
  <si>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</si>
  <si>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</si>
  <si>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</si>
  <si>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</si>
  <si>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</si>
  <si>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</si>
  <si>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</si>
  <si>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</si>
  <si>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</si>
  <si>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</si>
  <si>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</si>
  <si>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</si>
  <si>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</si>
  <si>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</si>
  <si>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</si>
  <si>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</si>
  <si>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</si>
  <si>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</si>
  <si>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</si>
  <si>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</si>
  <si>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</si>
  <si>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</si>
  <si>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</si>
  <si>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</si>
  <si>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</si>
  <si>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</si>
  <si>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</si>
  <si>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</si>
  <si>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</si>
  <si>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</si>
  <si>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</si>
  <si>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</si>
  <si>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</si>
  <si>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</si>
  <si>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</si>
  <si>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</si>
  <si>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</si>
  <si>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</si>
  <si>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</si>
  <si>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</si>
  <si>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</si>
  <si>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</si>
  <si>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</si>
  <si>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</si>
  <si>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</si>
  <si>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</si>
  <si>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</si>
  <si>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</si>
  <si>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</si>
  <si>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</si>
  <si>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</si>
  <si>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</si>
  <si>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</si>
  <si>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</si>
  <si>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</si>
  <si>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</si>
  <si>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</si>
  <si>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</si>
  <si>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</si>
  <si>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</si>
  <si>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</si>
  <si>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</si>
  <si>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</si>
  <si>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</si>
  <si>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</si>
  <si>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</si>
  <si>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</si>
  <si>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</si>
  <si>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</si>
  <si>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</si>
  <si>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</si>
  <si>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</si>
  <si>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</si>
  <si>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</si>
  <si>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</si>
  <si>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</si>
  <si>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</si>
  <si>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</si>
  <si>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</si>
  <si>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</si>
  <si>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</si>
  <si>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</si>
  <si>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</si>
  <si>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</si>
  <si>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</si>
  <si>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</si>
  <si>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</si>
  <si>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</si>
  <si>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</si>
  <si>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</si>
  <si>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</si>
  <si>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</si>
  <si>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</si>
  <si>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</si>
  <si>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</si>
  <si>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</si>
  <si>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</si>
  <si>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</si>
  <si>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</si>
  <si>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</si>
  <si>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</si>
  <si>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</si>
  <si>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</si>
  <si>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</si>
  <si>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</si>
  <si>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</si>
  <si>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</si>
  <si>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</si>
  <si>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</si>
  <si>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</si>
  <si>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</si>
  <si>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</si>
  <si>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</si>
  <si>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</si>
  <si>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</si>
  <si>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</si>
  <si>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</si>
  <si>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</si>
  <si>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</si>
  <si>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</si>
  <si>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</si>
  <si>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</si>
  <si>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</si>
  <si>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</si>
  <si>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</si>
  <si>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</si>
  <si>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</si>
  <si>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</si>
  <si>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</si>
  <si>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</si>
  <si>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</si>
  <si>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</si>
  <si>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</si>
  <si>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</si>
  <si>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</si>
  <si>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</si>
  <si>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</si>
  <si>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</si>
  <si>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</si>
  <si>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</si>
  <si>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</si>
  <si>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</si>
  <si>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</si>
  <si>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</si>
  <si>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</si>
  <si>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</si>
  <si>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</si>
  <si>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</si>
  <si>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</si>
  <si>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</si>
  <si>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</si>
  <si>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</si>
  <si>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</si>
  <si>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</si>
  <si>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</si>
  <si>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</si>
  <si>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</si>
  <si>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</si>
  <si>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</si>
  <si>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</si>
  <si>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</si>
  <si>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</si>
  <si>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</si>
  <si>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</si>
  <si>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</si>
  <si>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</si>
  <si>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</si>
  <si>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</si>
  <si>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</si>
  <si>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</si>
  <si>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</si>
  <si>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</si>
  <si>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</si>
  <si>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</si>
  <si>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</si>
  <si>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</si>
  <si>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</si>
  <si>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</si>
  <si>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</si>
  <si>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</si>
  <si>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</si>
  <si>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</si>
  <si>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</si>
  <si>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</si>
  <si>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</si>
  <si>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</si>
  <si>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</si>
  <si>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</si>
  <si>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</si>
  <si>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</si>
  <si>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</si>
  <si>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</si>
  <si>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</si>
  <si>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</si>
  <si>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</si>
  <si>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</si>
  <si>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</si>
  <si>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</si>
  <si>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</si>
  <si>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</si>
  <si>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</si>
  <si>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</si>
  <si>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</si>
  <si>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</si>
  <si>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</si>
  <si>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</si>
  <si>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</si>
  <si>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</si>
  <si>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</si>
  <si>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</si>
  <si>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</si>
  <si>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</si>
  <si>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</si>
  <si>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</si>
  <si>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</si>
  <si>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</si>
  <si>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</si>
  <si>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</si>
  <si>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</si>
  <si>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</si>
  <si>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</si>
  <si>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</si>
  <si>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</si>
  <si>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</si>
  <si>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</si>
  <si>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</si>
  <si>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</si>
  <si>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</si>
  <si>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</si>
  <si>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</si>
  <si>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</si>
  <si>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</si>
  <si>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</si>
  <si>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</si>
  <si>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</si>
  <si>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</si>
  <si>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</si>
  <si>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</si>
  <si>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</si>
  <si>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</si>
  <si>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</si>
  <si>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</si>
  <si>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</si>
  <si>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</si>
  <si>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</si>
  <si>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</si>
  <si>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</si>
  <si>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</si>
  <si>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</si>
  <si>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</si>
  <si>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</si>
  <si>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</si>
  <si>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</si>
  <si>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</si>
  <si>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</si>
  <si>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</si>
  <si>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</si>
  <si>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</si>
  <si>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</si>
  <si>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</si>
  <si>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</si>
  <si>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</si>
  <si>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</si>
  <si>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</si>
  <si>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</si>
  <si>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</si>
  <si>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</si>
  <si>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</si>
  <si>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</si>
  <si>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</si>
  <si>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</si>
  <si>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</si>
  <si>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</si>
  <si>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</si>
  <si>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</si>
  <si>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</si>
  <si>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</si>
  <si>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</si>
  <si>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</si>
  <si>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</si>
  <si>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</si>
  <si>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</si>
  <si>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</si>
  <si>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</si>
  <si>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</si>
  <si>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</si>
  <si>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</si>
  <si>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</si>
  <si>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</si>
  <si>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</si>
  <si>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</si>
  <si>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</si>
  <si>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</si>
  <si>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</si>
  <si>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</si>
  <si>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</si>
  <si>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</si>
  <si>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</si>
  <si>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</si>
  <si>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</si>
  <si>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</si>
  <si>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</si>
  <si>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</si>
  <si>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</si>
  <si>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</si>
  <si>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</si>
  <si>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</si>
  <si>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</si>
  <si>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</si>
  <si>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</si>
  <si>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</si>
  <si>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</si>
  <si>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</si>
  <si>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</si>
  <si>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</si>
  <si>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</si>
  <si>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</si>
  <si>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</si>
  <si>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</si>
  <si>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</si>
  <si>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</si>
  <si>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</si>
  <si>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</si>
  <si>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</si>
  <si>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</si>
  <si>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</si>
  <si>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</si>
  <si>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</si>
  <si>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</si>
  <si>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</si>
  <si>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</si>
  <si>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</si>
  <si>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</si>
  <si>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</si>
  <si>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</si>
  <si>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</si>
  <si>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</si>
  <si>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</si>
  <si>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</si>
  <si>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</si>
  <si>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</si>
  <si>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</si>
  <si>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</si>
  <si>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</si>
  <si>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</si>
  <si>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</si>
  <si>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</si>
  <si>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</si>
  <si>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</si>
  <si>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</si>
  <si>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</si>
  <si>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</si>
  <si>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</si>
  <si>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</si>
  <si>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</si>
  <si>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</si>
  <si>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</si>
  <si>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</si>
  <si>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</si>
  <si>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</si>
  <si>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</si>
  <si>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</si>
  <si>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</si>
  <si>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</si>
  <si>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</si>
  <si>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</si>
  <si>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</si>
  <si>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</si>
  <si>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</si>
  <si>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</si>
  <si>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</si>
  <si>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</si>
  <si>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</si>
  <si>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</si>
  <si>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</si>
  <si>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</si>
  <si>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</si>
  <si>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</si>
  <si>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</si>
  <si>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</si>
  <si>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</si>
  <si>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</si>
  <si>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</si>
  <si>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</si>
  <si>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</si>
  <si>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</si>
  <si>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</si>
  <si>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</si>
  <si>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</si>
  <si>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</si>
  <si>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</si>
  <si>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</si>
  <si>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</si>
  <si>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</si>
  <si>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</si>
  <si>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</si>
  <si>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</si>
  <si>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</si>
  <si>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</si>
  <si>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</si>
  <si>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</si>
  <si>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</si>
  <si>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</si>
  <si>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</si>
  <si>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</si>
  <si>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</si>
  <si>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</si>
  <si>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</si>
  <si>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</si>
  <si>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</si>
  <si>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</si>
  <si>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</si>
  <si>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</si>
  <si>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</si>
  <si>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</si>
  <si>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</si>
  <si>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</si>
  <si>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</si>
  <si>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</si>
  <si>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</si>
  <si>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</si>
  <si>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</si>
  <si>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</si>
  <si>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</si>
  <si>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</si>
  <si>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</si>
  <si>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</si>
  <si>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</si>
  <si>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</si>
  <si>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</si>
  <si>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</si>
  <si>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</si>
  <si>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</si>
  <si>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</si>
  <si>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</si>
  <si>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</si>
  <si>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</si>
  <si>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</si>
  <si>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</si>
  <si>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</si>
  <si>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</si>
  <si>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</si>
  <si>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</si>
  <si>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</si>
  <si>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</si>
  <si>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</si>
  <si>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</si>
  <si>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</si>
  <si>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</si>
  <si>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</si>
  <si>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</si>
  <si>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</si>
  <si>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</si>
  <si>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</si>
  <si>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</si>
  <si>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</si>
  <si>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</si>
  <si>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</si>
  <si>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</si>
  <si>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</si>
  <si>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</si>
  <si>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</si>
  <si>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</si>
  <si>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</si>
  <si>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</si>
  <si>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</si>
  <si>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</si>
  <si>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</si>
  <si>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</si>
  <si>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</si>
  <si>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</si>
  <si>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</si>
  <si>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</si>
  <si>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</si>
  <si>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</si>
  <si>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</si>
  <si>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</si>
  <si>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</si>
  <si>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</si>
  <si>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</si>
  <si>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</si>
  <si>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</si>
  <si>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</si>
  <si>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</si>
  <si>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</si>
  <si>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</si>
  <si>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</si>
  <si>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</si>
  <si>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</si>
  <si>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</si>
  <si>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</si>
  <si>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</si>
  <si>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</si>
  <si>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</si>
  <si>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</si>
  <si>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</si>
  <si>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</si>
  <si>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</si>
  <si>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</si>
  <si>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</si>
  <si>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</si>
  <si>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</si>
  <si>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</si>
  <si>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</si>
  <si>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</si>
  <si>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</si>
  <si>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</si>
  <si>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</si>
  <si>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</si>
  <si>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</si>
  <si>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</si>
  <si>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</si>
  <si>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</si>
  <si>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</si>
  <si>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</si>
  <si>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</si>
  <si>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</si>
  <si>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</si>
  <si>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</si>
  <si>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</si>
  <si>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</si>
  <si>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</si>
  <si>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</si>
  <si>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</si>
  <si>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</si>
  <si>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</si>
  <si>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</si>
  <si>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</si>
  <si>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</si>
  <si>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</si>
  <si>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</si>
  <si>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</si>
  <si>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</si>
  <si>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</si>
  <si>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</si>
  <si>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</si>
  <si>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</si>
  <si>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</si>
  <si>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</si>
  <si>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</si>
  <si>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</si>
  <si>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</si>
  <si>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</si>
  <si>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</si>
  <si>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</si>
  <si>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</si>
  <si>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</si>
  <si>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</si>
  <si>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</si>
  <si>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</si>
  <si>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</si>
  <si>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</si>
  <si>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</si>
  <si>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</si>
  <si>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</si>
  <si>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</si>
  <si>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</si>
  <si>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</si>
  <si>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</si>
  <si>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</si>
  <si>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</si>
  <si>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</si>
  <si>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</si>
  <si>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</si>
  <si>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</si>
  <si>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</si>
  <si>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</si>
  <si>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</si>
  <si>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</si>
  <si>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</si>
  <si>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</si>
  <si>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</si>
  <si>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</si>
  <si>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</si>
  <si>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</si>
  <si>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</si>
  <si>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</si>
  <si>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</si>
  <si>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</si>
  <si>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</si>
  <si>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</si>
  <si>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</si>
  <si>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</si>
  <si>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</si>
  <si>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</si>
  <si>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</si>
  <si>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</si>
  <si>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</si>
  <si>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</si>
  <si>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</si>
  <si>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</si>
  <si>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</si>
  <si>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</si>
  <si>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</si>
  <si>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</si>
  <si>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</si>
  <si>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</si>
  <si>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</si>
  <si>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</si>
  <si>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</si>
  <si>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</si>
  <si>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</si>
  <si>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</si>
  <si>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</si>
  <si>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</si>
  <si>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</si>
  <si>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</si>
  <si>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</si>
  <si>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</si>
  <si>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</si>
  <si>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</si>
  <si>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</si>
  <si>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</si>
  <si>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</si>
  <si>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</si>
  <si>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</si>
  <si>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</si>
  <si>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</si>
  <si>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</si>
  <si>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</si>
  <si>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</si>
  <si>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</si>
  <si>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</si>
  <si>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</si>
  <si>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</si>
  <si>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</si>
  <si>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</si>
  <si>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</si>
  <si>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</si>
  <si>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</si>
  <si>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</si>
  <si>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</si>
  <si>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</si>
  <si>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</si>
  <si>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</si>
  <si>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</si>
  <si>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</si>
  <si>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</si>
  <si>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</si>
  <si>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</si>
  <si>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</si>
  <si>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</si>
  <si>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</si>
  <si>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</si>
  <si>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</si>
  <si>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</si>
  <si>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</si>
  <si>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</si>
  <si>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</si>
  <si>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</si>
  <si>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</si>
  <si>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</si>
  <si>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</si>
  <si>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</si>
  <si>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</si>
  <si>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</si>
  <si>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</si>
  <si>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</si>
  <si>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</si>
  <si>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</si>
  <si>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</si>
  <si>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</si>
  <si>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</si>
  <si>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</si>
  <si>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</si>
  <si>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</si>
  <si>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</si>
  <si>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</si>
  <si>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</si>
  <si>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</si>
  <si>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</si>
  <si>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</si>
  <si>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</si>
  <si>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</si>
  <si>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</si>
  <si>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</si>
  <si>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</si>
  <si>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</si>
  <si>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</si>
  <si>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</si>
  <si>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</si>
  <si>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</si>
  <si>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</si>
  <si>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</si>
  <si>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</si>
  <si>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</si>
  <si>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</si>
  <si>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</si>
  <si>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</si>
  <si>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</si>
  <si>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</si>
  <si>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</si>
  <si>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</si>
  <si>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</si>
  <si>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</si>
  <si>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</si>
  <si>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</si>
  <si>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</si>
  <si>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</si>
  <si>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</si>
  <si>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</si>
  <si>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</si>
  <si>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</si>
  <si>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</si>
  <si>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</si>
  <si>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</si>
  <si>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</si>
  <si>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</si>
  <si>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</si>
  <si>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</si>
  <si>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</si>
  <si>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</si>
  <si>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</si>
  <si>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</si>
  <si>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</si>
  <si>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</si>
  <si>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</si>
  <si>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</si>
  <si>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</si>
  <si>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</si>
  <si>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</si>
  <si>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</si>
  <si>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</si>
  <si>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</si>
  <si>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</si>
  <si>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</si>
  <si>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</si>
  <si>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</si>
  <si>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</si>
  <si>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</si>
  <si>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</si>
  <si>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</si>
  <si>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</si>
  <si>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</si>
  <si>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</si>
  <si>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</si>
  <si>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</si>
  <si>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</si>
  <si>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</si>
  <si>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</si>
  <si>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</si>
  <si>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</si>
  <si>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</si>
  <si>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</si>
  <si>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</si>
  <si>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</si>
  <si>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</si>
  <si>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</si>
  <si>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</si>
  <si>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</si>
  <si>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</si>
  <si>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</si>
  <si>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</si>
  <si>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</si>
  <si>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</si>
  <si>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</si>
  <si>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</si>
  <si>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</si>
  <si>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</si>
  <si>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</si>
  <si>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</si>
  <si>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</si>
  <si>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</si>
  <si>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</si>
  <si>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</si>
  <si>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</si>
  <si>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</si>
  <si>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</si>
  <si>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</si>
  <si>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</si>
  <si>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</si>
  <si>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</si>
  <si>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</si>
  <si>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</si>
  <si>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</si>
  <si>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</si>
  <si>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</si>
  <si>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</si>
  <si>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</si>
  <si>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</si>
  <si>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</si>
  <si>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</si>
  <si>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</si>
  <si>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</si>
  <si>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</si>
  <si>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</si>
  <si>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</si>
  <si>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</si>
  <si>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</si>
  <si>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</si>
  <si>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</si>
  <si>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</si>
  <si>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</si>
  <si>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</si>
  <si>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</si>
  <si>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</si>
  <si>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</si>
  <si>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</si>
  <si>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</si>
  <si>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</si>
  <si>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</si>
  <si>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</si>
  <si>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</si>
  <si>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</si>
  <si>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</si>
  <si>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</si>
  <si>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</si>
  <si>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</si>
  <si>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</si>
  <si>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</si>
  <si>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</si>
  <si>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</si>
  <si>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</si>
  <si>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</si>
  <si>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</si>
  <si>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</si>
  <si>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</si>
  <si>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</si>
  <si>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</si>
  <si>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</si>
  <si>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</si>
  <si>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</si>
  <si>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</si>
  <si>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</si>
  <si>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</si>
  <si>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</si>
  <si>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</si>
  <si>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</si>
  <si>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</si>
  <si>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</si>
  <si>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</si>
  <si>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</si>
  <si>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</si>
  <si>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</si>
  <si>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</si>
  <si>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</si>
  <si>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</si>
  <si>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</si>
  <si>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</si>
  <si>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</si>
  <si>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</si>
  <si>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</si>
  <si>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</si>
  <si>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</si>
  <si>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</si>
  <si>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</si>
  <si>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</si>
  <si>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</si>
  <si>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</si>
  <si>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</si>
  <si>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</si>
  <si>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</si>
  <si>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</si>
  <si>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</si>
  <si>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</si>
  <si>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</si>
  <si>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</si>
  <si>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</si>
  <si>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</si>
  <si>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</si>
  <si>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</si>
  <si>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</si>
  <si>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</si>
  <si>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</si>
  <si>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</si>
  <si>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</si>
  <si>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</si>
  <si>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</si>
  <si>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</si>
  <si>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</si>
  <si>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</si>
  <si>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</si>
  <si>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</si>
  <si>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</si>
  <si>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</si>
  <si>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</si>
  <si>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</si>
  <si>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</si>
  <si>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</si>
  <si>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</si>
  <si>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</si>
  <si>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</si>
  <si>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</si>
  <si>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</si>
  <si>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</si>
  <si>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</si>
  <si>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</si>
  <si>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</si>
  <si>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</si>
  <si>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</si>
  <si>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</si>
  <si>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</si>
  <si>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</si>
  <si>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</si>
  <si>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</si>
  <si>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</si>
  <si>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</si>
  <si>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</si>
  <si>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</si>
  <si>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</si>
  <si>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</si>
  <si>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</si>
  <si>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</si>
  <si>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</si>
  <si>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</si>
  <si>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</si>
  <si>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</si>
  <si>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</si>
  <si>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</si>
  <si>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</si>
  <si>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</si>
  <si>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</si>
  <si>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</si>
  <si>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</si>
  <si>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</si>
  <si>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</si>
  <si>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</si>
  <si>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</si>
  <si>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</si>
  <si>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</si>
  <si>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</si>
  <si>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</si>
  <si>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</si>
  <si>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</si>
  <si>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</si>
  <si>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</si>
  <si>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</si>
  <si>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</si>
  <si>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</si>
  <si>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</si>
  <si>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</si>
  <si>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</si>
  <si>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</si>
  <si>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</si>
  <si>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</si>
  <si>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</si>
  <si>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</si>
  <si>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</si>
  <si>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</si>
  <si>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</si>
  <si>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</si>
  <si>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</si>
  <si>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</si>
  <si>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</si>
  <si>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</si>
  <si>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</si>
  <si>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</si>
  <si>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</si>
  <si>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</si>
  <si>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</si>
  <si>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</si>
  <si>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</si>
  <si>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</si>
  <si>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</si>
  <si>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</si>
  <si>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</si>
  <si>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</si>
  <si>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</si>
  <si>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</si>
  <si>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</si>
  <si>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</si>
  <si>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</si>
  <si>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</si>
  <si>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</si>
  <si>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</si>
  <si>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</si>
  <si>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</si>
  <si>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</si>
  <si>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</si>
  <si>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</si>
  <si>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</si>
  <si>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</si>
  <si>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</si>
  <si>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</si>
  <si>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</si>
  <si>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</si>
  <si>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</si>
  <si>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</si>
  <si>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</si>
  <si>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</si>
  <si>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</si>
  <si>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</si>
  <si>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</si>
  <si>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</si>
  <si>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</si>
  <si>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</si>
  <si>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</si>
  <si>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</si>
  <si>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</si>
  <si>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</si>
  <si>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</si>
  <si>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</si>
  <si>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</si>
  <si>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</si>
  <si>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</si>
  <si>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</si>
  <si>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</si>
  <si>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</si>
  <si>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</si>
  <si>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</si>
  <si>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</si>
  <si>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</si>
  <si>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</si>
  <si>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</si>
  <si>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</si>
  <si>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</si>
  <si>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</si>
  <si>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</si>
  <si>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</si>
  <si>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</si>
  <si>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</si>
  <si>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</si>
  <si>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</si>
  <si>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</si>
  <si>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</si>
  <si>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</si>
  <si>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</si>
  <si>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</si>
  <si>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</si>
  <si>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</si>
  <si>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</si>
  <si>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</si>
  <si>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</si>
  <si>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</si>
  <si>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</si>
  <si>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</si>
  <si>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</si>
  <si>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</si>
  <si>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</si>
  <si>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</si>
  <si>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</si>
  <si>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</si>
  <si>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</si>
  <si>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</si>
  <si>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</si>
  <si>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</si>
  <si>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</si>
  <si>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</si>
  <si>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</si>
  <si>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</si>
  <si>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</si>
  <si>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</si>
  <si>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</si>
  <si>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</si>
  <si>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</si>
  <si>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</si>
  <si>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</si>
  <si>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</si>
  <si>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</si>
  <si>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</si>
  <si>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</si>
  <si>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</si>
  <si>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</si>
  <si>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</si>
  <si>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</si>
  <si>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</si>
  <si>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</si>
  <si>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</si>
  <si>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</si>
  <si>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</si>
  <si>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</si>
  <si>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</si>
  <si>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</si>
  <si>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</si>
  <si>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</si>
  <si>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</si>
  <si>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</si>
  <si>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</si>
  <si>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</si>
  <si>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</si>
  <si>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</si>
  <si>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</si>
  <si>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</si>
  <si>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</si>
  <si>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</si>
  <si>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</si>
  <si>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</si>
  <si>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</si>
  <si>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</si>
  <si>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</si>
  <si>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</si>
  <si>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</si>
  <si>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</si>
  <si>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</si>
  <si>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</si>
  <si>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</si>
  <si>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</si>
  <si>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</si>
  <si>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</si>
  <si>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</si>
  <si>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</si>
  <si>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</si>
  <si>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</si>
  <si>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</si>
  <si>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</si>
  <si>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</si>
  <si>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</si>
  <si>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</si>
  <si>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</si>
  <si>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</si>
  <si>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</si>
  <si>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</si>
  <si>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</si>
  <si>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</si>
  <si>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</si>
  <si>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</si>
  <si>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</si>
  <si>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</si>
  <si>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</si>
  <si>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</si>
  <si>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</si>
  <si>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</si>
  <si>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</si>
  <si>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</si>
  <si>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</si>
  <si>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</si>
  <si>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</si>
  <si>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</si>
  <si>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</si>
  <si>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</si>
  <si>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</si>
  <si>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</si>
  <si>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</si>
  <si>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</si>
  <si>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</si>
  <si>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</si>
  <si>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</si>
  <si>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</si>
  <si>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</si>
  <si>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</si>
  <si>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</si>
  <si>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</si>
  <si>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</si>
  <si>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</si>
  <si>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</si>
  <si>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</si>
  <si>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</si>
  <si>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</si>
  <si>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</si>
  <si>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</si>
  <si>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</si>
  <si>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</si>
  <si>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</si>
  <si>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</si>
  <si>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</si>
  <si>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</si>
  <si>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</si>
  <si>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</si>
  <si>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</si>
  <si>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</si>
  <si>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</si>
  <si>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</si>
  <si>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</si>
  <si>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</si>
  <si>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</si>
  <si>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</si>
  <si>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</si>
  <si>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</si>
  <si>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</si>
  <si>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</si>
  <si>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</si>
  <si>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</si>
  <si>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</si>
  <si>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</si>
  <si>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</si>
  <si>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</si>
  <si>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</si>
  <si>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</si>
  <si>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</si>
  <si>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</si>
  <si>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</si>
  <si>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</si>
  <si>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</si>
  <si>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</si>
  <si>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</si>
  <si>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</si>
  <si>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</si>
  <si>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</si>
  <si>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</si>
  <si>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</si>
  <si>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</si>
  <si>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</si>
  <si>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</si>
  <si>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</si>
  <si>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</si>
  <si>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</si>
  <si>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</si>
  <si>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</si>
  <si>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</si>
  <si>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</si>
  <si>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</si>
  <si>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</si>
  <si>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</si>
  <si>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</si>
  <si>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</si>
  <si>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</si>
  <si>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</si>
  <si>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</si>
  <si>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</si>
  <si>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</si>
  <si>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</si>
  <si>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</si>
  <si>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</si>
  <si>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</si>
  <si>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</si>
  <si>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</si>
  <si>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</si>
  <si>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</si>
  <si>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</si>
  <si>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</si>
  <si>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</si>
  <si>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</si>
  <si>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</si>
  <si>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</si>
  <si>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</si>
  <si>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</si>
  <si>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</si>
  <si>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</si>
  <si>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</si>
  <si>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</si>
  <si>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</si>
  <si>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</si>
  <si>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</si>
  <si>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</si>
  <si>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</si>
  <si>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</si>
  <si>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</si>
  <si>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</si>
  <si>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</si>
  <si>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</si>
  <si>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</si>
  <si>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</si>
  <si>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</si>
  <si>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</si>
  <si>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</si>
  <si>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</si>
  <si>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</si>
  <si>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</si>
  <si>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</si>
  <si>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</si>
  <si>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</si>
  <si>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</si>
  <si>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</si>
  <si>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</si>
  <si>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</si>
  <si>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</si>
  <si>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</si>
  <si>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</si>
  <si>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</si>
  <si>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</si>
  <si>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</si>
  <si>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</si>
  <si>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</si>
  <si>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</si>
  <si>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</si>
  <si>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</si>
  <si>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</si>
  <si>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</si>
  <si>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</si>
  <si>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</si>
  <si>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</si>
  <si>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</si>
  <si>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</si>
  <si>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</si>
  <si>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</si>
  <si>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</si>
  <si>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</si>
  <si>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</si>
  <si>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</si>
  <si>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</si>
  <si>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</si>
  <si>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</si>
  <si>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</si>
  <si>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</si>
  <si>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</si>
  <si>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</si>
  <si>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</si>
  <si>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</si>
  <si>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</si>
  <si>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</si>
  <si>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</si>
  <si>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</si>
  <si>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</si>
  <si>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</si>
  <si>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</si>
  <si>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</si>
  <si>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</si>
  <si>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</si>
  <si>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</si>
  <si>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</si>
  <si>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</si>
  <si>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</si>
  <si>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</si>
  <si>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</si>
  <si>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</si>
  <si>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</si>
  <si>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</si>
  <si>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</si>
  <si>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</si>
  <si>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</si>
  <si>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</si>
  <si>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</si>
  <si>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</si>
  <si>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</si>
  <si>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</si>
  <si>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</si>
  <si>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</si>
  <si>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</si>
  <si>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</si>
  <si>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</si>
  <si>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</si>
  <si>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</si>
  <si>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</si>
  <si>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</si>
  <si>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</si>
  <si>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</si>
  <si>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</si>
  <si>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</si>
  <si>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</si>
  <si>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</si>
  <si>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</si>
  <si>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</si>
  <si>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</si>
  <si>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</si>
  <si>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</si>
  <si>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</si>
  <si>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</si>
  <si>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</si>
  <si>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</si>
  <si>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</si>
  <si>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</si>
  <si>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</si>
  <si>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</si>
  <si>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</si>
  <si>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</si>
  <si>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</si>
  <si>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</si>
  <si>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</si>
  <si>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</si>
  <si>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</si>
  <si>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</si>
  <si>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</si>
  <si>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</si>
  <si>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</si>
  <si>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</si>
  <si>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</si>
  <si>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</si>
  <si>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</si>
  <si>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</si>
  <si>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</si>
  <si>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</si>
  <si>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</si>
  <si>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</si>
  <si>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</si>
  <si>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</si>
  <si>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</si>
  <si>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</si>
  <si>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</si>
  <si>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</si>
  <si>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</si>
  <si>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</si>
  <si>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</si>
  <si>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</si>
  <si>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</si>
  <si>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</si>
  <si>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</si>
  <si>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</si>
  <si>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</si>
  <si>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</si>
  <si>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</si>
  <si>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</si>
  <si>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</si>
  <si>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</si>
  <si>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</si>
  <si>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</si>
  <si>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</si>
  <si>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</si>
  <si>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</si>
  <si>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</si>
  <si>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</si>
  <si>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</si>
  <si>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</si>
  <si>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</si>
  <si>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</si>
  <si>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</si>
  <si>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</si>
  <si>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</si>
  <si>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</si>
  <si>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</si>
  <si>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</si>
  <si>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</si>
  <si>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</si>
  <si>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</si>
  <si>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</si>
  <si>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</si>
  <si>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</si>
  <si>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</si>
  <si>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</si>
  <si>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</si>
  <si>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</si>
  <si>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</si>
  <si>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</si>
  <si>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</si>
  <si>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</si>
  <si>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</si>
  <si>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</si>
  <si>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</si>
  <si>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</si>
  <si>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</si>
  <si>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</si>
  <si>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</si>
  <si>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</si>
  <si>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</si>
  <si>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</si>
  <si>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</si>
  <si>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</si>
  <si>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</si>
  <si>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</si>
  <si>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</si>
  <si>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</si>
  <si>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</si>
  <si>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</si>
  <si>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</si>
  <si>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</si>
  <si>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</si>
  <si>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</si>
  <si>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</si>
  <si>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</si>
  <si>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</si>
  <si>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</si>
  <si>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</si>
  <si>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</si>
  <si>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</si>
  <si>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</si>
  <si>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</si>
  <si>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</si>
  <si>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</si>
  <si>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</si>
  <si>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</si>
  <si>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</si>
  <si>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</si>
  <si>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</si>
  <si>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</si>
  <si>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</si>
  <si>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</si>
  <si>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</si>
  <si>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</si>
  <si>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</si>
  <si>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</si>
  <si>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</si>
  <si>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</si>
  <si>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</si>
  <si>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</si>
  <si>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</si>
  <si>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</si>
  <si>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</si>
  <si>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</si>
  <si>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</si>
  <si>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</si>
  <si>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</si>
  <si>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</si>
  <si>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</si>
  <si>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</si>
  <si>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</si>
  <si>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</si>
  <si>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</si>
  <si>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</si>
  <si>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</si>
  <si>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</si>
  <si>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</si>
  <si>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</si>
  <si>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</si>
  <si>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</si>
  <si>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</si>
  <si>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</si>
  <si>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</si>
  <si>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</si>
  <si>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</si>
  <si>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</si>
  <si>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</si>
  <si>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</si>
  <si>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</si>
  <si>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</si>
  <si>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</si>
  <si>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</si>
  <si>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</si>
  <si>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</si>
  <si>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</si>
  <si>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</si>
  <si>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</si>
  <si>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</si>
  <si>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</si>
  <si>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</si>
  <si>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</si>
  <si>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</si>
  <si>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</si>
  <si>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</si>
  <si>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</si>
  <si>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</si>
  <si>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</si>
  <si>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</si>
  <si>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</si>
  <si>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</si>
  <si>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</si>
  <si>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</si>
  <si>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</si>
  <si>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</si>
  <si>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</si>
  <si>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</si>
  <si>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</si>
  <si>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</si>
  <si>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</si>
  <si>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</si>
  <si>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</si>
  <si>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</si>
  <si>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</si>
  <si>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</si>
  <si>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</si>
  <si>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</si>
  <si>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</si>
  <si>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</si>
  <si>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</si>
  <si>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</si>
  <si>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</si>
  <si>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</si>
  <si>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</si>
  <si>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</si>
  <si>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</si>
  <si>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</si>
  <si>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</si>
  <si>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</si>
  <si>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</si>
  <si>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</si>
  <si>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</si>
  <si>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</si>
  <si>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</si>
  <si>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</si>
  <si>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</si>
  <si>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</si>
  <si>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</si>
  <si>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</si>
  <si>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</si>
  <si>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</si>
  <si>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</si>
  <si>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</si>
  <si>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</si>
  <si>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</si>
  <si>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</si>
  <si>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</si>
  <si>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</si>
  <si>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</si>
  <si>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</si>
  <si>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</si>
  <si>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</si>
  <si>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</si>
  <si>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</si>
  <si>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</si>
  <si>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</si>
  <si>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</si>
  <si>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</si>
  <si>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</si>
  <si>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</si>
  <si>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</si>
  <si>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</si>
  <si>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</si>
  <si>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</si>
  <si>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</si>
  <si>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</si>
  <si>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</si>
  <si>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</si>
  <si>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</si>
  <si>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</si>
  <si>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</si>
  <si>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</si>
  <si>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</si>
  <si>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</si>
  <si>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</si>
  <si>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</si>
  <si>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</si>
  <si>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</si>
  <si>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</si>
  <si>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</si>
  <si>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</si>
  <si>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</si>
  <si>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</si>
  <si>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</si>
  <si>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</si>
  <si>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</si>
  <si>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</si>
  <si>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</si>
  <si>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</si>
  <si>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</si>
  <si>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</si>
  <si>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</si>
  <si>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</si>
  <si>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</si>
  <si>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</si>
  <si>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</si>
  <si>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</si>
  <si>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</si>
  <si>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</si>
  <si>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</si>
  <si>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</si>
  <si>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</si>
  <si>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</si>
  <si>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</si>
  <si>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</si>
  <si>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</si>
  <si>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</si>
  <si>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</si>
  <si>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</si>
  <si>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</si>
  <si>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</si>
  <si>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</si>
  <si>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</si>
  <si>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</si>
  <si>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</si>
  <si>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</si>
  <si>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</si>
  <si>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</si>
  <si>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</si>
  <si>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</si>
  <si>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</si>
  <si>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</si>
  <si>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</si>
  <si>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</si>
  <si>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</si>
  <si>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</si>
  <si>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</si>
  <si>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</si>
  <si>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</si>
  <si>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</si>
  <si>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</si>
  <si>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</si>
  <si>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</si>
  <si>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</si>
  <si>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</si>
  <si>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</si>
  <si>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</si>
  <si>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</si>
  <si>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</si>
  <si>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</si>
  <si>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</si>
  <si>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</si>
  <si>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</si>
  <si>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</si>
  <si>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</si>
  <si>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</si>
  <si>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</si>
  <si>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</si>
  <si>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</si>
  <si>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</si>
  <si>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</si>
  <si>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</si>
  <si>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</si>
  <si>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</si>
  <si>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</si>
  <si>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</si>
  <si>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</si>
  <si>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</si>
  <si>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</si>
  <si>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</si>
  <si>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</si>
  <si>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</si>
  <si>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</si>
  <si>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</si>
  <si>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</si>
  <si>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</si>
  <si>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</si>
  <si>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</si>
  <si>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</si>
  <si>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</si>
  <si>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</si>
  <si>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</si>
  <si>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</si>
  <si>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</si>
  <si>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</si>
  <si>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</si>
  <si>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</si>
  <si>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</si>
  <si>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</si>
  <si>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</si>
  <si>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</si>
  <si>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</si>
  <si>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</si>
  <si>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</si>
  <si>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</si>
  <si>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</si>
  <si>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</si>
  <si>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</si>
  <si>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</si>
  <si>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</si>
  <si>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</si>
  <si>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</si>
  <si>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</si>
  <si>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</si>
  <si>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</si>
  <si>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</si>
  <si>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</si>
  <si>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</si>
  <si>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</si>
  <si>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</si>
  <si>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</si>
  <si>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</si>
  <si>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</si>
  <si>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</si>
  <si>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</si>
  <si>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</si>
  <si>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</si>
  <si>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</si>
  <si>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</si>
  <si>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</si>
  <si>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</si>
  <si>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</si>
  <si>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</si>
  <si>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</si>
  <si>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</si>
  <si>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</si>
  <si>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</si>
  <si>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</si>
  <si>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</si>
  <si>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</si>
  <si>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</si>
  <si>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</si>
  <si>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</si>
  <si>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</si>
  <si>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</si>
  <si>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</si>
  <si>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</si>
  <si>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</si>
  <si>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</si>
  <si>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</si>
  <si>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</si>
  <si>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</si>
  <si>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</si>
  <si>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</si>
  <si>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</si>
  <si>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</si>
  <si>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</si>
  <si>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</si>
  <si>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</si>
  <si>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</si>
  <si>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</si>
  <si>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</si>
  <si>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</si>
  <si>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</si>
  <si>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</si>
  <si>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</si>
  <si>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</si>
  <si>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</si>
  <si>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</si>
  <si>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</si>
  <si>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</si>
  <si>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</si>
  <si>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</si>
  <si>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</si>
  <si>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</si>
  <si>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</si>
  <si>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</si>
  <si>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</si>
  <si>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</si>
  <si>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</si>
  <si>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</si>
  <si>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</si>
  <si>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</si>
  <si>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</si>
  <si>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</si>
  <si>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</si>
  <si>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</si>
  <si>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</si>
  <si>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</si>
  <si>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</si>
  <si>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</si>
  <si>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</si>
  <si>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</si>
  <si>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</si>
  <si>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</si>
  <si>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</si>
  <si>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</si>
  <si>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</si>
  <si>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</si>
  <si>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</si>
  <si>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</si>
  <si>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</si>
  <si>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</si>
  <si>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</si>
  <si>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</si>
  <si>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</si>
  <si>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</si>
  <si>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</si>
  <si>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</si>
  <si>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</si>
  <si>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</si>
  <si>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</si>
  <si>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</si>
  <si>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</si>
  <si>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</si>
  <si>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</si>
  <si>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</si>
  <si>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</si>
  <si>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</si>
  <si>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</si>
  <si>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</si>
  <si>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</si>
  <si>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</si>
  <si>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</si>
  <si>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</si>
  <si>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</si>
  <si>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</si>
  <si>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</si>
  <si>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</si>
  <si>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</si>
  <si>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</si>
  <si>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</si>
  <si>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</si>
  <si>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</si>
  <si>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</si>
  <si>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</si>
  <si>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</si>
  <si>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</si>
  <si>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</si>
  <si>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</si>
  <si>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</si>
  <si>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</si>
  <si>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</si>
  <si>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</si>
  <si>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</si>
  <si>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</si>
  <si>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</si>
  <si>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</si>
  <si>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</si>
  <si>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</si>
  <si>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</si>
  <si>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</si>
  <si>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</si>
  <si>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</si>
  <si>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</si>
  <si>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</si>
  <si>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</si>
  <si>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</si>
  <si>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</si>
  <si>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</si>
  <si>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</si>
  <si>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</si>
  <si>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</si>
  <si>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</si>
  <si>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</si>
  <si>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</si>
  <si>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</si>
  <si>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</si>
  <si>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</si>
  <si>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</si>
  <si>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</si>
  <si>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</si>
  <si>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</si>
  <si>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</si>
  <si>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</si>
  <si>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</si>
  <si>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</si>
  <si>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</si>
  <si>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</si>
  <si>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</si>
  <si>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</si>
  <si>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</si>
  <si>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</si>
  <si>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</si>
  <si>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</si>
  <si>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</si>
  <si>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</si>
  <si>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</si>
  <si>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</si>
  <si>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</si>
  <si>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</si>
  <si>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</si>
  <si>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</si>
  <si>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</si>
  <si>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</si>
  <si>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</si>
  <si>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</si>
  <si>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</si>
  <si>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</si>
  <si>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</si>
  <si>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</si>
  <si>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</si>
  <si>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</si>
  <si>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</si>
  <si>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</si>
  <si>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</si>
  <si>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</si>
  <si>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</si>
  <si>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</si>
  <si>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</si>
  <si>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</si>
  <si>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</si>
  <si>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</si>
  <si>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</si>
  <si>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</si>
  <si>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</si>
  <si>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</si>
  <si>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</si>
  <si>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</si>
  <si>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</si>
  <si>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</si>
  <si>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</si>
  <si>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</si>
  <si>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</si>
  <si>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</si>
  <si>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</si>
  <si>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</si>
  <si>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</si>
  <si>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</si>
  <si>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</si>
  <si>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</si>
  <si>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</si>
  <si>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</si>
  <si>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</si>
  <si>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</si>
  <si>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</si>
  <si>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</si>
  <si>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</si>
  <si>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</si>
  <si>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</si>
  <si>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</si>
  <si>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</si>
  <si>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</si>
  <si>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</si>
  <si>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</si>
  <si>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</si>
  <si>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</si>
  <si>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</si>
  <si>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</si>
  <si>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</si>
  <si>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</si>
  <si>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</si>
  <si>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</si>
  <si>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</si>
  <si>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</si>
  <si>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</si>
  <si>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</si>
  <si>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</si>
  <si>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</si>
  <si>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</si>
  <si>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</si>
  <si>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</si>
  <si>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</si>
  <si>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</si>
  <si>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</si>
  <si>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</si>
  <si>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</si>
  <si>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</si>
  <si>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</si>
  <si>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</si>
  <si>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</si>
  <si>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</si>
  <si>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</si>
  <si>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</si>
  <si>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</si>
  <si>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</si>
  <si>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</si>
  <si>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</si>
  <si>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</si>
  <si>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</si>
  <si>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</si>
  <si>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</si>
  <si>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</si>
  <si>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</si>
  <si>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</si>
  <si>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</si>
  <si>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</si>
  <si>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</si>
  <si>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</si>
  <si>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</si>
  <si>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</si>
  <si>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</si>
  <si>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</si>
  <si>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</si>
  <si>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</si>
  <si>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</si>
  <si>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</si>
  <si>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</si>
  <si>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</si>
  <si>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</si>
  <si>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</si>
  <si>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</si>
  <si>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</si>
  <si>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</si>
  <si>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</si>
  <si>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</si>
  <si>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</si>
  <si>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</si>
  <si>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</si>
  <si>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</si>
  <si>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</si>
  <si>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</si>
  <si>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</si>
  <si>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</si>
  <si>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</si>
  <si>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</si>
  <si>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</si>
  <si>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</si>
  <si>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</si>
  <si>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</si>
  <si>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</si>
  <si>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</si>
  <si>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</si>
  <si>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</si>
  <si>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</si>
  <si>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</si>
  <si>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</si>
  <si>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</si>
  <si>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</si>
  <si>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</si>
  <si>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</si>
  <si>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</si>
  <si>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</si>
  <si>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</si>
  <si>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</si>
  <si>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</si>
  <si>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</si>
  <si>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</si>
  <si>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</si>
  <si>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</si>
  <si>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</si>
  <si>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</si>
  <si>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</si>
  <si>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</si>
  <si>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</si>
  <si>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</si>
  <si>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</si>
  <si>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</si>
  <si>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</si>
  <si>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</si>
  <si>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</si>
  <si>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</si>
  <si>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</si>
  <si>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</si>
  <si>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</si>
  <si>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</si>
  <si>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</si>
  <si>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</si>
  <si>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</si>
  <si>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</si>
  <si>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</si>
  <si>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</si>
  <si>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</si>
  <si>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</si>
  <si>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</si>
  <si>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</si>
  <si>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</si>
  <si>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</si>
  <si>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</si>
  <si>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</si>
  <si>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</si>
  <si>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</si>
  <si>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</si>
  <si>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</si>
  <si>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</si>
  <si>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</si>
  <si>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</si>
  <si>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</si>
  <si>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</si>
  <si>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</si>
  <si>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</si>
  <si>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</si>
  <si>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</si>
  <si>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</si>
  <si>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</si>
  <si>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</si>
  <si>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</si>
  <si>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</si>
  <si>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</si>
  <si>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</si>
  <si>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</si>
  <si>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</si>
  <si>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</si>
  <si>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</si>
  <si>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</si>
  <si>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</si>
  <si>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</si>
  <si>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</si>
  <si>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</si>
  <si>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</si>
  <si>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</si>
  <si>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</si>
  <si>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</si>
  <si>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</si>
  <si>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</si>
  <si>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</si>
  <si>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</si>
  <si>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</si>
  <si>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</si>
  <si>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</si>
  <si>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</si>
  <si>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</si>
  <si>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</si>
  <si>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</si>
  <si>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</si>
  <si>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</si>
  <si>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</si>
  <si>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</si>
  <si>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</si>
  <si>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</si>
  <si>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</si>
  <si>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</si>
  <si>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</si>
  <si>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</si>
  <si>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</si>
  <si>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</si>
  <si>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</si>
  <si>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</si>
  <si>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</si>
  <si>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</si>
  <si>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</si>
  <si>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</si>
  <si>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</si>
  <si>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</si>
  <si>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</si>
  <si>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</si>
  <si>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</si>
  <si>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</si>
  <si>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</si>
  <si>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</si>
  <si>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</si>
  <si>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</si>
  <si>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</si>
  <si>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</si>
  <si>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</si>
  <si>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</si>
  <si>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</si>
  <si>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</si>
  <si>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</si>
  <si>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</si>
  <si>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</si>
  <si>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</si>
  <si>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</si>
  <si>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</si>
  <si>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</si>
  <si>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</si>
  <si>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</si>
  <si>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</si>
  <si>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</si>
  <si>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</si>
  <si>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</si>
  <si>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</si>
  <si>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</si>
  <si>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</si>
  <si>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</si>
  <si>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</si>
  <si>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</si>
  <si>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</si>
  <si>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</si>
  <si>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</si>
  <si>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</si>
  <si>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</si>
  <si>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</si>
  <si>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</si>
  <si>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</si>
  <si>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</si>
  <si>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</si>
  <si>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</si>
  <si>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</si>
  <si>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</si>
  <si>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</si>
  <si>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</si>
  <si>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</si>
  <si>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</si>
  <si>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</si>
  <si>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</si>
  <si>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</si>
  <si>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</si>
  <si>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</si>
  <si>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</si>
  <si>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</si>
  <si>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</si>
  <si>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</si>
  <si>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</si>
  <si>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</si>
  <si>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</si>
  <si>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</si>
  <si>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</si>
  <si>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</si>
  <si>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</si>
  <si>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</si>
  <si>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</si>
  <si>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</si>
  <si>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</si>
  <si>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</si>
  <si>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</si>
  <si>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</si>
  <si>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</si>
  <si>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</si>
  <si>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</si>
  <si>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</si>
  <si>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</si>
  <si>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</si>
  <si>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</si>
  <si>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</si>
  <si>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</si>
  <si>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</si>
  <si>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</si>
  <si>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</si>
  <si>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</si>
  <si>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</si>
  <si>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</si>
  <si>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</si>
  <si>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</si>
  <si>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</si>
  <si>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</si>
  <si>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</si>
  <si>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</si>
  <si>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</si>
  <si>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</si>
  <si>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</si>
  <si>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</si>
  <si>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</si>
  <si>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</si>
  <si>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</si>
  <si>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</si>
  <si>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</si>
  <si>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</si>
  <si>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</si>
  <si>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</si>
  <si>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</si>
  <si>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</si>
  <si>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</si>
  <si>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</si>
  <si>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</si>
  <si>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</si>
  <si>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</si>
  <si>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</si>
  <si>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</si>
  <si>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</si>
  <si>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</si>
  <si>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</si>
  <si>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</si>
  <si>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</si>
  <si>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</si>
  <si>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</si>
  <si>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</si>
  <si>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</si>
  <si>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</si>
  <si>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</si>
  <si>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</si>
  <si>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</si>
  <si>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</si>
  <si>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</si>
  <si>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</si>
  <si>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</si>
  <si>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</si>
  <si>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</si>
  <si>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</si>
  <si>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</si>
  <si>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</si>
  <si>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</si>
  <si>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</si>
  <si>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</si>
  <si>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</si>
  <si>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</si>
  <si>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</si>
  <si>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</si>
  <si>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</si>
  <si>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</si>
  <si>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</si>
  <si>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</si>
  <si>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</si>
  <si>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</si>
  <si>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</si>
  <si>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</si>
  <si>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</si>
  <si>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</si>
  <si>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</si>
  <si>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</si>
  <si>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</si>
  <si>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</si>
  <si>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</si>
  <si>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</si>
  <si>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</si>
  <si>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</si>
  <si>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</si>
  <si>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</si>
  <si>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</si>
  <si>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</si>
  <si>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</si>
  <si>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</si>
  <si>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</si>
  <si>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</si>
  <si>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</si>
  <si>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</si>
  <si>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</si>
  <si>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</si>
  <si>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</si>
  <si>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</si>
  <si>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</si>
  <si>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</si>
  <si>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</si>
  <si>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</si>
  <si>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</si>
  <si>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</si>
  <si>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</si>
  <si>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</si>
  <si>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</si>
  <si>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</si>
  <si>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</si>
  <si>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</si>
  <si>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</si>
  <si>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</si>
  <si>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</si>
  <si>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</si>
  <si>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</si>
  <si>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</si>
  <si>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</si>
  <si>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</si>
  <si>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</si>
  <si>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</si>
  <si>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</si>
  <si>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</si>
  <si>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</si>
  <si>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</si>
  <si>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</si>
  <si>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</si>
  <si>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</si>
  <si>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</si>
  <si>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</si>
  <si>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</si>
  <si>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</si>
  <si>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</si>
  <si>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</si>
  <si>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</si>
  <si>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</si>
  <si>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</si>
  <si>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</si>
  <si>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</si>
  <si>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</si>
  <si>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</si>
  <si>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</si>
  <si>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</si>
  <si>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</si>
  <si>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</si>
  <si>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</si>
  <si>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</si>
  <si>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</si>
  <si>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</si>
  <si>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</si>
  <si>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</si>
  <si>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</si>
  <si>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</si>
  <si>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</si>
  <si>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</si>
  <si>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</si>
  <si>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</si>
  <si>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</si>
  <si>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</si>
  <si>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</si>
  <si>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</si>
  <si>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</si>
  <si>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</si>
  <si>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</si>
  <si>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</si>
  <si>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</si>
  <si>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</si>
  <si>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</si>
  <si>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</si>
  <si>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</si>
  <si>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</si>
  <si>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</si>
  <si>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</si>
  <si>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</si>
  <si>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</si>
  <si>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</si>
  <si>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</si>
  <si>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</si>
  <si>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</si>
  <si>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</si>
  <si>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</si>
  <si>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</si>
  <si>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</si>
  <si>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</si>
  <si>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</si>
  <si>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</si>
  <si>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</si>
  <si>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</si>
  <si>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</si>
  <si>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</si>
  <si>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</si>
  <si>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</si>
  <si>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</si>
  <si>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</si>
  <si>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</si>
  <si>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</si>
  <si>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</si>
  <si>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</si>
  <si>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</si>
  <si>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</si>
  <si>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</si>
  <si>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</si>
  <si>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</si>
  <si>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</si>
  <si>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</si>
  <si>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</si>
  <si>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</si>
  <si>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</si>
  <si>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</si>
  <si>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</si>
  <si>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</si>
  <si>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</si>
  <si>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</si>
  <si>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</si>
  <si>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</si>
  <si>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</si>
  <si>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</si>
  <si>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</si>
  <si>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</si>
  <si>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</si>
  <si>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</si>
  <si>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</si>
  <si>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</si>
  <si>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</si>
  <si>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</si>
  <si>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</si>
  <si>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</si>
  <si>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</si>
  <si>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</si>
  <si>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</si>
  <si>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</si>
  <si>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</si>
  <si>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</si>
  <si>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</si>
  <si>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</si>
  <si>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</si>
  <si>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</si>
  <si>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</si>
  <si>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</si>
  <si>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</si>
  <si>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</si>
  <si>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</si>
  <si>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</si>
  <si>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</si>
  <si>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</si>
  <si>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</si>
  <si>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</si>
  <si>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</si>
  <si>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</si>
  <si>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</si>
  <si>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</si>
  <si>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</si>
  <si>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</si>
  <si>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</si>
  <si>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</si>
  <si>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</si>
  <si>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</si>
  <si>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</si>
  <si>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</si>
  <si>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</si>
  <si>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</si>
  <si>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</si>
  <si>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</si>
  <si>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</si>
  <si>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</si>
  <si>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</si>
  <si>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</si>
  <si>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</si>
  <si>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</si>
  <si>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</si>
  <si>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</si>
  <si>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</si>
  <si>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</si>
  <si>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</si>
  <si>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</si>
  <si>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</si>
  <si>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</si>
  <si>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</si>
  <si>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</si>
  <si>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</si>
  <si>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</si>
  <si>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</si>
  <si>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</si>
  <si>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</si>
  <si>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</si>
  <si>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</si>
  <si>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</si>
  <si>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</si>
  <si>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</si>
  <si>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</si>
  <si>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</si>
  <si>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</si>
  <si>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</si>
  <si>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</si>
  <si>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</si>
  <si>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</si>
  <si>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</si>
  <si>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</si>
  <si>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</si>
  <si>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</si>
  <si>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</si>
  <si>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</si>
  <si>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</si>
  <si>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</si>
  <si>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</si>
  <si>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</si>
  <si>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</si>
  <si>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</si>
  <si>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</si>
  <si>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</si>
  <si>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</si>
  <si>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</si>
  <si>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</si>
  <si>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</si>
  <si>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</si>
  <si>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</si>
  <si>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</si>
  <si>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</si>
  <si>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</si>
  <si>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</si>
  <si>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</si>
  <si>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</si>
  <si>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</si>
  <si>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</si>
  <si>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</si>
  <si>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</si>
  <si>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</si>
  <si>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</si>
  <si>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</si>
  <si>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</si>
  <si>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</si>
  <si>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</si>
  <si>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</si>
  <si>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</si>
  <si>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</si>
  <si>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</si>
  <si>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</si>
  <si>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</si>
  <si>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</si>
  <si>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</si>
  <si>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</si>
  <si>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</si>
  <si>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</si>
  <si>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</si>
  <si>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</si>
  <si>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</si>
  <si>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</si>
  <si>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</si>
  <si>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</si>
  <si>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</si>
  <si>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</si>
  <si>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</si>
  <si>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</si>
  <si>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</si>
  <si>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</si>
  <si>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</si>
  <si>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</si>
  <si>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</si>
  <si>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</si>
  <si>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</si>
  <si>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</si>
  <si>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</si>
  <si>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</si>
  <si>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</si>
  <si>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</si>
  <si>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</si>
  <si>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</si>
  <si>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</si>
  <si>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</si>
  <si>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</si>
  <si>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</si>
  <si>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</si>
  <si>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</si>
  <si>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</si>
  <si>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</si>
  <si>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</si>
  <si>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</si>
  <si>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</si>
  <si>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</si>
  <si>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</si>
  <si>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</si>
  <si>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</si>
  <si>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</si>
  <si>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</si>
  <si>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</si>
  <si>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</si>
  <si>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</si>
  <si>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</si>
  <si>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</si>
  <si>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</si>
  <si>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</si>
  <si>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</si>
  <si>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</si>
  <si>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</si>
  <si>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</si>
  <si>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</si>
  <si>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</si>
  <si>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</si>
  <si>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</si>
  <si>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</si>
  <si>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</si>
  <si>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</si>
  <si>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</si>
  <si>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</si>
  <si>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</si>
  <si>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</si>
  <si>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</si>
  <si>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</si>
  <si>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</si>
  <si>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</si>
  <si>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</si>
  <si>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</si>
  <si>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</si>
  <si>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</si>
  <si>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</si>
  <si>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</si>
  <si>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</si>
  <si>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</si>
  <si>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</si>
  <si>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</si>
  <si>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</si>
  <si>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</si>
  <si>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</si>
  <si>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</si>
  <si>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</si>
  <si>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</si>
  <si>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</si>
  <si>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</si>
  <si>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</si>
  <si>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</si>
  <si>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</si>
  <si>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</si>
  <si>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</si>
  <si>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</si>
  <si>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</si>
  <si>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</si>
  <si>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</si>
  <si>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</si>
  <si>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</si>
  <si>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</si>
  <si>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</si>
  <si>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</si>
  <si>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</si>
  <si>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</si>
  <si>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</si>
  <si>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</si>
  <si>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</si>
  <si>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</si>
  <si>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</si>
  <si>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</si>
  <si>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</si>
  <si>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</si>
  <si>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</si>
  <si>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</si>
  <si>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</si>
  <si>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</si>
  <si>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</si>
  <si>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</si>
  <si>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</si>
  <si>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</si>
  <si>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</si>
  <si>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</si>
  <si>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</si>
  <si>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</si>
  <si>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</si>
  <si>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</si>
  <si>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</si>
  <si>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</si>
  <si>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</si>
  <si>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</si>
  <si>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</si>
  <si>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</si>
  <si>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</si>
  <si>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</si>
  <si>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</si>
  <si>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</si>
  <si>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</si>
  <si>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</si>
  <si>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</si>
  <si>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</si>
  <si>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</si>
  <si>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</si>
  <si>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</si>
  <si>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</si>
  <si>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</si>
  <si>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</si>
  <si>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</si>
  <si>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</si>
  <si>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</si>
  <si>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</si>
  <si>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</si>
  <si>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</si>
  <si>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</si>
  <si>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</si>
  <si>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</si>
  <si>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</si>
  <si>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</si>
  <si>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</si>
  <si>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</si>
  <si>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</si>
  <si>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</si>
  <si>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</si>
  <si>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</si>
  <si>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</si>
  <si>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</si>
  <si>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</si>
  <si>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</si>
  <si>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</si>
  <si>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</si>
  <si>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</si>
  <si>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</si>
  <si>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</si>
  <si>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</si>
  <si>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</si>
  <si>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</si>
  <si>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</si>
  <si>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</si>
  <si>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</si>
  <si>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</si>
  <si>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</si>
  <si>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</si>
  <si>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</si>
  <si>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</si>
  <si>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</si>
  <si>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</si>
  <si>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</si>
  <si>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</si>
  <si>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</si>
  <si>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</si>
  <si>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</si>
  <si>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</si>
  <si>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</si>
  <si>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</si>
  <si>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</si>
  <si>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</si>
  <si>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</si>
  <si>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</si>
  <si>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</si>
  <si>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</si>
  <si>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</si>
  <si>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</si>
  <si>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</si>
  <si>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</si>
  <si>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</si>
  <si>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</si>
  <si>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</si>
  <si>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</si>
  <si>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</si>
  <si>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</si>
  <si>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</si>
  <si>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</si>
  <si>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</si>
  <si>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</si>
  <si>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</si>
  <si>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</si>
  <si>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</si>
  <si>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</si>
  <si>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</si>
  <si>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</si>
  <si>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</si>
  <si>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</si>
  <si>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</si>
  <si>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</si>
  <si>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</si>
  <si>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</si>
  <si>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</si>
  <si>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</si>
  <si>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</si>
  <si>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</si>
  <si>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</si>
  <si>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</si>
  <si>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</si>
  <si>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</si>
  <si>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</si>
  <si>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</si>
  <si>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</si>
  <si>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</si>
  <si>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</si>
  <si>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</si>
  <si>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</si>
  <si>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</si>
  <si>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</si>
  <si>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</si>
  <si>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</si>
  <si>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</si>
  <si>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</si>
  <si>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</si>
  <si>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</si>
  <si>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</si>
  <si>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</si>
  <si>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</si>
  <si>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</si>
  <si>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</si>
  <si>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</si>
  <si>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</si>
  <si>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</si>
  <si>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</si>
  <si>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</si>
  <si>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</si>
  <si>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</si>
  <si>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</si>
  <si>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</si>
  <si>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</si>
  <si>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</si>
  <si>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</si>
  <si>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</si>
  <si>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</si>
  <si>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</si>
  <si>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</si>
  <si>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</si>
  <si>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</si>
  <si>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</si>
  <si>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</si>
  <si>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</si>
  <si>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</si>
  <si>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</si>
  <si>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</si>
  <si>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</si>
  <si>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</si>
  <si>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</si>
  <si>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</si>
  <si>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</si>
  <si>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</si>
  <si>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</si>
  <si>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</si>
  <si>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</si>
  <si>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</si>
  <si>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</si>
  <si>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</si>
  <si>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</si>
  <si>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</si>
  <si>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</si>
  <si>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</si>
  <si>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</si>
  <si>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</si>
  <si>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</si>
  <si>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</si>
  <si>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</si>
  <si>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</si>
  <si>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</si>
  <si>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</si>
  <si>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</si>
  <si>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</si>
  <si>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</si>
  <si>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</si>
  <si>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</si>
  <si>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</si>
  <si>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</si>
  <si>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</si>
  <si>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</si>
  <si>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</si>
  <si>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</si>
  <si>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</si>
  <si>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</si>
  <si>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</si>
  <si>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</si>
  <si>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</si>
  <si>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</si>
  <si>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</si>
  <si>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</si>
  <si>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</si>
  <si>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</si>
  <si>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</si>
  <si>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</si>
  <si>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</si>
  <si>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</si>
  <si>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</si>
  <si>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</si>
  <si>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</si>
  <si>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</si>
  <si>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</si>
  <si>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</si>
  <si>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</si>
  <si>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</si>
  <si>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</si>
  <si>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</si>
  <si>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</si>
  <si>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</si>
  <si>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</si>
  <si>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</si>
  <si>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</si>
  <si>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</si>
  <si>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</si>
  <si>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</si>
  <si>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</si>
  <si>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</si>
  <si>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</si>
  <si>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</si>
  <si>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</si>
  <si>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</si>
  <si>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</si>
  <si>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</si>
  <si>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</si>
  <si>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</si>
  <si>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</si>
  <si>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</si>
  <si>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</si>
  <si>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</si>
  <si>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</si>
  <si>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</si>
  <si>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</si>
  <si>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</si>
  <si>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</si>
  <si>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</si>
  <si>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</si>
  <si>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</si>
  <si>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</si>
  <si>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</si>
  <si>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</si>
  <si>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</si>
  <si>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</si>
  <si>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</si>
  <si>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</si>
  <si>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</si>
  <si>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</si>
  <si>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</si>
  <si>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</si>
  <si>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</si>
  <si>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</si>
  <si>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</si>
  <si>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</si>
  <si>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</si>
  <si>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</si>
  <si>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</si>
  <si>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</si>
  <si>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</si>
  <si>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</si>
  <si>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</si>
  <si>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</si>
  <si>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</si>
  <si>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</si>
  <si>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</si>
  <si>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</si>
  <si>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</si>
  <si>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</si>
  <si>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</si>
  <si>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</si>
  <si>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</si>
  <si>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</si>
  <si>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</si>
  <si>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</si>
  <si>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</si>
  <si>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</si>
  <si>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</si>
  <si>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</si>
  <si>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</si>
  <si>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</si>
  <si>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</si>
  <si>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</si>
  <si>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</si>
  <si>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</si>
  <si>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</si>
  <si>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</si>
  <si>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</si>
  <si>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</si>
  <si>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</si>
  <si>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</si>
  <si>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</si>
  <si>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</si>
  <si>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</si>
  <si>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</si>
  <si>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</si>
  <si>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</si>
  <si>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</si>
  <si>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</si>
  <si>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</si>
  <si>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</si>
  <si>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</si>
  <si>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</si>
  <si>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</si>
  <si>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</si>
  <si>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</si>
  <si>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</si>
  <si>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</si>
  <si>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</si>
  <si>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</si>
  <si>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</si>
  <si>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</si>
  <si>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</si>
  <si>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</si>
  <si>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</si>
  <si>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</si>
  <si>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</si>
  <si>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</si>
  <si>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</si>
  <si>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</si>
  <si>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</si>
  <si>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</si>
  <si>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</si>
  <si>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</si>
  <si>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</si>
  <si>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</si>
  <si>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</si>
  <si>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</si>
  <si>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</si>
  <si>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</si>
  <si>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</si>
  <si>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</si>
  <si>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</si>
  <si>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</si>
  <si>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</si>
  <si>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</si>
  <si>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</si>
  <si>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</si>
  <si>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</si>
  <si>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</si>
  <si>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</si>
  <si>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</si>
  <si>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</si>
  <si>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</si>
  <si>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</si>
  <si>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</si>
  <si>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</si>
  <si>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</si>
  <si>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</si>
  <si>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</si>
  <si>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</si>
  <si>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</si>
  <si>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</si>
  <si>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</si>
  <si>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</si>
  <si>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</si>
  <si>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</si>
  <si>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</si>
  <si>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</si>
  <si>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</si>
  <si>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</si>
  <si>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</si>
  <si>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</si>
  <si>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</si>
  <si>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</si>
  <si>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</si>
  <si>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</si>
  <si>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</si>
  <si>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</si>
  <si>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</si>
  <si>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</si>
  <si>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</si>
  <si>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</si>
  <si>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</si>
  <si>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</si>
  <si>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</si>
  <si>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</si>
  <si>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</si>
  <si>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</si>
  <si>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</si>
  <si>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</si>
  <si>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</si>
  <si>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</si>
  <si>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</si>
  <si>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</si>
  <si>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</si>
  <si>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</si>
  <si>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</si>
  <si>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</si>
  <si>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</si>
  <si>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</si>
  <si>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</si>
  <si>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</si>
  <si>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</si>
  <si>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</si>
  <si>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</si>
  <si>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</si>
  <si>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</si>
  <si>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</si>
  <si>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</si>
  <si>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</si>
  <si>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</si>
  <si>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</si>
  <si>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</si>
  <si>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</si>
  <si>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</si>
  <si>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</si>
  <si>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</si>
  <si>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</si>
  <si>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</si>
  <si>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</si>
  <si>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</si>
  <si>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</si>
  <si>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</si>
  <si>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</si>
  <si>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</si>
  <si>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</si>
  <si>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</si>
  <si>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</si>
  <si>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</si>
  <si>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</si>
  <si>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</si>
  <si>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</si>
  <si>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</si>
  <si>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</si>
  <si>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</si>
  <si>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</si>
  <si>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</si>
  <si>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</si>
  <si>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</si>
  <si>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</si>
  <si>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</si>
  <si>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</si>
  <si>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</si>
  <si>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</si>
  <si>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</si>
  <si>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</si>
  <si>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</si>
  <si>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</si>
  <si>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</si>
  <si>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</si>
  <si>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</si>
  <si>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</si>
  <si>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</si>
  <si>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</si>
  <si>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</si>
  <si>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</si>
  <si>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</si>
  <si>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</si>
  <si>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</si>
  <si>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</si>
  <si>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</si>
  <si>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</si>
  <si>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</si>
  <si>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</si>
  <si>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</si>
  <si>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</si>
  <si>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</si>
  <si>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</si>
  <si>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</si>
  <si>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</si>
  <si>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</si>
  <si>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</si>
  <si>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</si>
  <si>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</si>
  <si>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</si>
  <si>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</si>
  <si>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</si>
  <si>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</si>
  <si>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</si>
  <si>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</si>
  <si>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</si>
  <si>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</si>
  <si>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</si>
  <si>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</si>
  <si>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</si>
  <si>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</si>
  <si>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</si>
  <si>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</si>
  <si>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</si>
  <si>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</si>
  <si>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</si>
  <si>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</si>
  <si>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</si>
  <si>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</si>
  <si>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</si>
  <si>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</si>
  <si>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</si>
  <si>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</si>
  <si>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</si>
  <si>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</si>
  <si>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</si>
  <si>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</si>
  <si>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</si>
  <si>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</si>
  <si>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</si>
  <si>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</si>
  <si>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</si>
  <si>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</si>
  <si>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</si>
  <si>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</si>
  <si>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</si>
  <si>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</si>
  <si>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</si>
  <si>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</si>
  <si>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</si>
  <si>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</si>
  <si>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</si>
  <si>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</si>
  <si>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</si>
  <si>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</si>
  <si>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</si>
  <si>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</si>
  <si>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</si>
  <si>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</si>
  <si>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</si>
  <si>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</si>
  <si>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</si>
  <si>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</si>
  <si>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</si>
  <si>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</si>
  <si>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</si>
  <si>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</si>
  <si>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</si>
  <si>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</si>
  <si>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</si>
  <si>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</si>
  <si>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</si>
  <si>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</si>
  <si>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</si>
  <si>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</si>
  <si>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</si>
  <si>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</si>
  <si>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</si>
  <si>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</si>
  <si>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</si>
  <si>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</si>
  <si>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</si>
  <si>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</si>
  <si>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</si>
  <si>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</si>
  <si>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</si>
  <si>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</si>
  <si>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</si>
  <si>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</si>
  <si>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</si>
  <si>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</si>
  <si>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</si>
  <si>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</si>
  <si>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</si>
  <si>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</si>
  <si>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</si>
  <si>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</si>
  <si>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</si>
  <si>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</si>
  <si>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</si>
  <si>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</si>
  <si>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</si>
  <si>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</si>
  <si>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</si>
  <si>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</si>
  <si>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</si>
  <si>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</si>
  <si>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</si>
  <si>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</si>
  <si>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</si>
  <si>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</si>
  <si>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</si>
  <si>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</si>
  <si>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</si>
  <si>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</si>
  <si>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</si>
  <si>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</si>
  <si>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</si>
  <si>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</si>
  <si>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</si>
  <si>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</si>
  <si>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</si>
  <si>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</si>
  <si>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</si>
  <si>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</si>
  <si>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</si>
  <si>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</si>
  <si>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</si>
  <si>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</si>
  <si>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</si>
  <si>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</si>
  <si>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</si>
  <si>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</si>
  <si>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</si>
  <si>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</si>
  <si>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</si>
  <si>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</si>
  <si>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</si>
  <si>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</si>
  <si>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</si>
  <si>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</si>
  <si>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</si>
  <si>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</si>
  <si>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</si>
  <si>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</si>
  <si>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</si>
  <si>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</si>
  <si>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</si>
  <si>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</si>
  <si>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</si>
  <si>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</si>
  <si>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</si>
  <si>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</si>
  <si>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</si>
  <si>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</si>
  <si>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</si>
  <si>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</si>
  <si>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</si>
  <si>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</si>
  <si>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</si>
  <si>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</si>
  <si>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</si>
  <si>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</si>
  <si>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</si>
  <si>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</si>
  <si>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</si>
  <si>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</si>
  <si>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</si>
  <si>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</si>
  <si>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</si>
  <si>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</si>
  <si>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</si>
  <si>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</si>
  <si>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</si>
  <si>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</si>
  <si>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</si>
  <si>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</si>
  <si>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</si>
  <si>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</si>
  <si>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</si>
  <si>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</si>
  <si>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</si>
  <si>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</si>
  <si>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</si>
  <si>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</si>
  <si>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</si>
  <si>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</si>
  <si>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</si>
  <si>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</si>
  <si>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</si>
  <si>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</si>
  <si>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</si>
  <si>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</si>
  <si>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</si>
  <si>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</si>
  <si>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</si>
  <si>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</si>
  <si>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</si>
  <si>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</si>
  <si>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</si>
  <si>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</si>
  <si>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</si>
  <si>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</si>
  <si>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</si>
  <si>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</si>
  <si>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</si>
  <si>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</si>
  <si>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</si>
  <si>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</si>
  <si>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</si>
  <si>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</si>
  <si>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</si>
  <si>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</si>
  <si>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</si>
  <si>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</si>
  <si>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</si>
  <si>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</si>
  <si>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</si>
  <si>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</si>
  <si>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</si>
  <si>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</si>
  <si>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</si>
  <si>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</si>
  <si>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</si>
  <si>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</si>
  <si>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</si>
  <si>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</si>
  <si>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</si>
  <si>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</si>
  <si>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</si>
  <si>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</si>
  <si>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</si>
  <si>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</si>
  <si>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</si>
  <si>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</si>
  <si>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</si>
  <si>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</si>
  <si>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</si>
  <si>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</si>
  <si>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</si>
  <si>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</si>
  <si>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</si>
  <si>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</si>
  <si>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</si>
  <si>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</si>
  <si>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</si>
  <si>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</si>
  <si>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</si>
  <si>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</si>
  <si>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</si>
  <si>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</si>
  <si>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</si>
  <si>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</si>
  <si>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</si>
  <si>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</si>
  <si>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</si>
  <si>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</si>
  <si>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</si>
  <si>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</si>
  <si>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</si>
  <si>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</si>
  <si>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</si>
  <si>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</si>
  <si>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</si>
  <si>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</si>
  <si>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</si>
  <si>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</si>
  <si>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</si>
  <si>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</si>
  <si>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</si>
  <si>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</si>
  <si>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</si>
  <si>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</si>
  <si>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</si>
  <si>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</si>
  <si>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</si>
  <si>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</si>
  <si>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</si>
  <si>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</si>
  <si>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</si>
  <si>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</si>
  <si>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</si>
  <si>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</si>
  <si>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</si>
  <si>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</si>
  <si>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</si>
  <si>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</si>
  <si>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</si>
  <si>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</si>
  <si>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</si>
  <si>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</si>
  <si>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</si>
  <si>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</si>
  <si>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</si>
  <si>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</si>
  <si>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</si>
  <si>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</si>
  <si>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</si>
  <si>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</si>
  <si>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</si>
  <si>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</si>
  <si>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</si>
  <si>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</si>
  <si>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</si>
  <si>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</si>
  <si>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</si>
  <si>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</si>
  <si>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</si>
  <si>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</si>
  <si>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</si>
  <si>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</si>
  <si>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</si>
  <si>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</si>
  <si>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</si>
  <si>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</si>
  <si>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</si>
  <si>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</si>
  <si>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</si>
  <si>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</si>
  <si>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</si>
  <si>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</si>
  <si>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</si>
  <si>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</si>
  <si>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</si>
  <si>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</si>
  <si>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</si>
  <si>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</si>
  <si>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</si>
  <si>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</si>
  <si>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</si>
  <si>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</si>
  <si>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</si>
  <si>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</si>
  <si>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</si>
  <si>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</si>
  <si>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</si>
  <si>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</si>
  <si>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</si>
  <si>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</si>
  <si>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</si>
  <si>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</si>
  <si>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</si>
  <si>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</si>
  <si>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</si>
  <si>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</si>
  <si>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</si>
  <si>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</si>
  <si>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</si>
  <si>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</si>
  <si>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</si>
  <si>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</si>
  <si>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</si>
  <si>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</si>
  <si>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</si>
  <si>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</si>
  <si>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</si>
  <si>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</si>
  <si>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</si>
  <si>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</si>
  <si>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</si>
  <si>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</si>
  <si>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</si>
  <si>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</si>
  <si>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</si>
  <si>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</si>
  <si>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</si>
  <si>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</si>
  <si>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</si>
  <si>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</si>
  <si>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</si>
  <si>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</si>
  <si>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</si>
  <si>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</si>
  <si>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</si>
  <si>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</si>
  <si>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</si>
  <si>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</si>
  <si>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</si>
  <si>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</si>
  <si>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</si>
  <si>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</si>
  <si>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</si>
  <si>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</si>
  <si>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</si>
  <si>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</si>
  <si>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</si>
  <si>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</si>
  <si>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</si>
  <si>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</si>
  <si>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</si>
  <si>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</si>
  <si>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</si>
  <si>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</si>
  <si>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</si>
  <si>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</si>
  <si>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</si>
  <si>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</si>
  <si>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</si>
  <si>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</si>
  <si>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</si>
  <si>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</si>
  <si>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</si>
  <si>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</si>
  <si>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</si>
  <si>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</si>
  <si>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</si>
  <si>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</si>
  <si>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</si>
  <si>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</si>
  <si>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</si>
  <si>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</si>
  <si>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</si>
  <si>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</si>
  <si>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</si>
  <si>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</si>
  <si>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</si>
  <si>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</si>
  <si>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</si>
  <si>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</si>
  <si>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</si>
  <si>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</si>
  <si>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</si>
  <si>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</si>
  <si>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</si>
  <si>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</si>
  <si>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</si>
  <si>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</si>
  <si>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</si>
  <si>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</si>
  <si>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</si>
  <si>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</si>
  <si>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</si>
  <si>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</si>
  <si>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</si>
  <si>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</si>
  <si>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</si>
  <si>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</si>
  <si>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</si>
  <si>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</si>
  <si>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</si>
  <si>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</si>
  <si>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</si>
  <si>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</si>
  <si>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</si>
  <si>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</si>
  <si>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</si>
  <si>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</si>
  <si>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</si>
  <si>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</si>
  <si>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</si>
  <si>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</si>
  <si>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</si>
  <si>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</si>
  <si>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</si>
  <si>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</si>
  <si>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</si>
  <si>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</si>
  <si>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</si>
  <si>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</si>
  <si>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</si>
  <si>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</si>
  <si>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</si>
  <si>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</si>
  <si>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</si>
  <si>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</si>
  <si>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</si>
  <si>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</si>
  <si>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</si>
  <si>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</si>
  <si>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</si>
  <si>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</si>
  <si>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</si>
  <si>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</si>
  <si>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</si>
  <si>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</si>
  <si>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</si>
  <si>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</si>
  <si>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</si>
  <si>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</si>
  <si>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</si>
  <si>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</si>
  <si>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</si>
  <si>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</si>
  <si>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</si>
  <si>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</si>
  <si>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</si>
  <si>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</si>
  <si>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</si>
  <si>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</si>
  <si>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</si>
  <si>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</si>
  <si>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</si>
  <si>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</si>
  <si>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</si>
  <si>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</si>
  <si>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</si>
  <si>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</si>
  <si>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</si>
  <si>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</si>
  <si>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</si>
  <si>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</si>
  <si>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</si>
  <si>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</si>
  <si>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</si>
  <si>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</si>
  <si>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</si>
  <si>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</si>
  <si>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</si>
  <si>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</si>
  <si>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</si>
  <si>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</si>
  <si>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</si>
  <si>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</si>
  <si>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</si>
  <si>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</si>
  <si>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</si>
  <si>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</si>
  <si>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</si>
  <si>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</si>
  <si>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</si>
  <si>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</si>
  <si>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</si>
  <si>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</si>
  <si>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</si>
  <si>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</si>
  <si>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</si>
  <si>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</si>
  <si>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</si>
  <si>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</si>
  <si>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</si>
  <si>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</si>
  <si>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</si>
  <si>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</si>
  <si>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</si>
  <si>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</si>
  <si>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</si>
  <si>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</si>
  <si>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</si>
  <si>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</si>
  <si>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</si>
  <si>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</si>
  <si>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</si>
  <si>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</si>
  <si>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</si>
  <si>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</si>
  <si>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</si>
  <si>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</si>
  <si>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</si>
  <si>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</si>
  <si>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</si>
  <si>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</si>
  <si>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</si>
  <si>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</si>
  <si>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</si>
  <si>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</si>
  <si>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</si>
  <si>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</si>
  <si>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</si>
  <si>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</si>
  <si>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</si>
  <si>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</si>
  <si>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</si>
  <si>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</si>
  <si>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</si>
  <si>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</si>
  <si>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</si>
  <si>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</si>
  <si>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</si>
  <si>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</si>
  <si>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</si>
  <si>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</si>
  <si>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</si>
  <si>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</si>
  <si>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</si>
  <si>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</si>
  <si>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</si>
  <si>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</si>
  <si>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</si>
  <si>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</si>
  <si>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</si>
  <si>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</si>
  <si>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</si>
  <si>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</si>
  <si>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</si>
  <si>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</si>
  <si>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</si>
  <si>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</si>
  <si>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</si>
  <si>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</si>
  <si>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</si>
  <si>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</si>
  <si>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</si>
  <si>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</si>
  <si>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</si>
  <si>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</si>
  <si>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</si>
  <si>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</si>
  <si>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</si>
  <si>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</si>
  <si>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</si>
  <si>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</si>
  <si>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</si>
  <si>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</si>
  <si>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</si>
  <si>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</si>
  <si>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</si>
  <si>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</si>
  <si>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</si>
  <si>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</si>
  <si>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</si>
  <si>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</si>
  <si>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</si>
  <si>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</si>
  <si>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</si>
  <si>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</si>
  <si>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</si>
  <si>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</si>
  <si>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</si>
  <si>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</si>
  <si>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</si>
  <si>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</si>
  <si>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</si>
  <si>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</si>
  <si>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</si>
  <si>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</si>
  <si>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</si>
  <si>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</si>
  <si>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</si>
  <si>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</si>
  <si>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</si>
  <si>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</si>
  <si>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</si>
  <si>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</si>
  <si>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</si>
  <si>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</si>
  <si>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</si>
  <si>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</si>
  <si>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</si>
  <si>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</si>
  <si>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</si>
  <si>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</si>
  <si>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</si>
  <si>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</si>
  <si>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</si>
  <si>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</si>
  <si>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</si>
  <si>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</si>
  <si>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</si>
  <si>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</si>
  <si>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</si>
  <si>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</si>
  <si>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</si>
  <si>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</si>
  <si>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</si>
  <si>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</si>
  <si>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</si>
  <si>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</si>
  <si>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</si>
  <si>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</si>
  <si>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</si>
  <si>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</si>
  <si>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</si>
  <si>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</si>
  <si>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</si>
  <si>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</si>
  <si>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</si>
  <si>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</si>
  <si>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</si>
  <si>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</si>
  <si>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</si>
  <si>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</si>
  <si>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</si>
  <si>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</si>
  <si>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</si>
  <si>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</si>
  <si>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</si>
  <si>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</si>
  <si>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</si>
  <si>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</si>
  <si>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</si>
  <si>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</si>
  <si>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</si>
  <si>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</si>
  <si>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</si>
  <si>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</si>
  <si>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</si>
  <si>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</si>
  <si>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</si>
  <si>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</si>
  <si>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</si>
  <si>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</si>
  <si>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</si>
  <si>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</si>
  <si>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</si>
  <si>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</si>
  <si>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</si>
  <si>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</si>
  <si>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</si>
  <si>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</si>
  <si>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</si>
  <si>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</si>
  <si>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</si>
  <si>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</si>
  <si>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</si>
  <si>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</si>
  <si>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</si>
  <si>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</si>
  <si>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</si>
  <si>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</si>
  <si>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</si>
  <si>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</si>
  <si>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</si>
  <si>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</si>
  <si>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</si>
  <si>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</si>
  <si>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</si>
  <si>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</si>
  <si>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</si>
  <si>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</si>
  <si>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</si>
  <si>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</si>
  <si>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</si>
  <si>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</si>
  <si>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</si>
  <si>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</si>
  <si>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</si>
  <si>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</si>
  <si>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</si>
  <si>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</si>
  <si>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</si>
  <si>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</si>
  <si>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</si>
  <si>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</si>
  <si>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</si>
  <si>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</si>
  <si>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</si>
  <si>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</si>
  <si>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</si>
  <si>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</si>
  <si>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</si>
  <si>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</si>
  <si>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</si>
  <si>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</si>
  <si>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</si>
  <si>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</si>
  <si>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</si>
  <si>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</si>
  <si>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</si>
  <si>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</si>
  <si>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</si>
  <si>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</si>
  <si>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</si>
  <si>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</si>
  <si>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</si>
  <si>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</si>
  <si>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</si>
  <si>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</si>
  <si>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</si>
  <si>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</si>
  <si>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</si>
  <si>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</si>
  <si>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</si>
  <si>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</si>
  <si>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</si>
  <si>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</si>
  <si>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</si>
  <si>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</si>
  <si>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</si>
  <si>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</si>
  <si>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</si>
  <si>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</si>
  <si>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</si>
  <si>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</si>
  <si>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</si>
  <si>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</si>
  <si>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</si>
  <si>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</si>
  <si>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</si>
  <si>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</si>
  <si>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</si>
  <si>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</si>
  <si>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</si>
  <si>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</si>
  <si>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</si>
  <si>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</si>
  <si>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</si>
  <si>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</si>
  <si>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</si>
  <si>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</si>
  <si>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</si>
  <si>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</si>
  <si>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</si>
  <si>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</si>
  <si>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</si>
  <si>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</si>
  <si>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</si>
  <si>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</si>
  <si>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</si>
  <si>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</si>
  <si>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</si>
  <si>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</si>
  <si>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</si>
  <si>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</si>
  <si>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</si>
  <si>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</si>
  <si>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</si>
  <si>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</si>
  <si>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</si>
  <si>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</si>
  <si>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</si>
  <si>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</si>
  <si>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</si>
  <si>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</si>
  <si>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</si>
  <si>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</si>
  <si>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</si>
  <si>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</si>
  <si>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</si>
  <si>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</si>
  <si>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</si>
  <si>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</si>
  <si>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</si>
  <si>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</si>
  <si>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</si>
  <si>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</si>
  <si>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</si>
  <si>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</si>
  <si>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</si>
  <si>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</si>
  <si>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</si>
  <si>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</si>
  <si>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</si>
  <si>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</si>
  <si>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</si>
  <si>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</si>
  <si>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</si>
  <si>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</si>
  <si>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</si>
  <si>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</si>
  <si>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</si>
  <si>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</si>
  <si>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</si>
  <si>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</si>
  <si>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</si>
  <si>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</si>
  <si>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</si>
  <si>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</si>
  <si>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</si>
  <si>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</si>
  <si>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</si>
  <si>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</si>
  <si>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</si>
  <si>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</si>
  <si>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</si>
  <si>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</si>
  <si>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</si>
  <si>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</si>
  <si>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</si>
  <si>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</si>
  <si>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</si>
  <si>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</si>
  <si>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</si>
  <si>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</si>
  <si>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</si>
  <si>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</si>
  <si>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</si>
  <si>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</si>
  <si>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</si>
  <si>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</si>
  <si>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</si>
  <si>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</si>
  <si>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</si>
  <si>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</si>
  <si>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</si>
  <si>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</si>
  <si>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</si>
  <si>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</si>
  <si>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</si>
  <si>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</si>
  <si>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</si>
  <si>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</si>
  <si>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</si>
  <si>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</si>
  <si>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</si>
  <si>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</si>
  <si>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</si>
  <si>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</si>
  <si>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</si>
  <si>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</si>
  <si>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</si>
  <si>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</si>
  <si>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</si>
  <si>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</si>
  <si>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</si>
  <si>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</si>
  <si>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</si>
  <si>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</si>
  <si>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</si>
  <si>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</si>
  <si>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</si>
  <si>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</si>
  <si>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</si>
  <si>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</si>
  <si>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</si>
  <si>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</si>
  <si>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</si>
  <si>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</si>
  <si>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</si>
  <si>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</si>
  <si>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</si>
  <si>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</si>
  <si>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</si>
  <si>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</si>
  <si>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</si>
  <si>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</si>
  <si>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</si>
  <si>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</si>
  <si>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</si>
  <si>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</si>
  <si>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</si>
  <si>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</si>
  <si>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</si>
  <si>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</si>
  <si>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</si>
  <si>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</si>
  <si>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</si>
  <si>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</si>
  <si>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</si>
  <si>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</si>
  <si>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</si>
  <si>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</si>
  <si>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</si>
  <si>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</si>
  <si>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</si>
  <si>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</si>
  <si>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</si>
  <si>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</si>
  <si>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</si>
  <si>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</si>
  <si>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</si>
  <si>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</si>
  <si>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</si>
  <si>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</si>
  <si>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</si>
  <si>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</si>
  <si>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</si>
  <si>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</si>
  <si>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</si>
  <si>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</si>
  <si>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</si>
  <si>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</si>
  <si>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</si>
  <si>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</si>
  <si>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</si>
  <si>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</si>
  <si>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</si>
  <si>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</si>
  <si>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</si>
  <si>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</si>
  <si>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</si>
  <si>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</si>
  <si>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</si>
  <si>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</si>
  <si>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</si>
  <si>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</si>
  <si>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</si>
  <si>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</si>
  <si>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</si>
  <si>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</si>
  <si>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</si>
  <si>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</si>
  <si>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</si>
  <si>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</si>
  <si>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</si>
  <si>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</si>
  <si>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</si>
  <si>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</si>
  <si>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</si>
  <si>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</si>
  <si>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</si>
  <si>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</si>
  <si>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</si>
  <si>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</si>
  <si>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</si>
  <si>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</si>
  <si>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</si>
  <si>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</si>
  <si>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</si>
  <si>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</si>
  <si>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</si>
  <si>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</si>
  <si>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</si>
  <si>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</si>
  <si>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</si>
  <si>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</si>
  <si>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</si>
  <si>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</si>
  <si>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</si>
  <si>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</si>
  <si>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</si>
  <si>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</si>
  <si>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</si>
  <si>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</si>
  <si>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</si>
  <si>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</si>
  <si>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</si>
  <si>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</si>
  <si>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</si>
  <si>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</si>
  <si>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</si>
  <si>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</si>
  <si>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</si>
  <si>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</si>
  <si>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</si>
  <si>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</si>
  <si>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</si>
  <si>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</si>
  <si>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</si>
  <si>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</si>
  <si>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</si>
  <si>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</si>
  <si>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</si>
  <si>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</si>
  <si>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</si>
  <si>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</si>
  <si>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</si>
  <si>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</si>
  <si>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</si>
  <si>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</si>
  <si>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</si>
  <si>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</si>
  <si>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</si>
  <si>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</si>
  <si>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</si>
  <si>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</si>
  <si>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</si>
  <si>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</si>
  <si>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</si>
  <si>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</si>
  <si>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</si>
  <si>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</si>
  <si>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</si>
  <si>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</si>
  <si>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</si>
  <si>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</si>
  <si>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</si>
  <si>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</si>
  <si>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</si>
  <si>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</si>
  <si>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</si>
  <si>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</si>
  <si>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</si>
  <si>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</si>
  <si>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</si>
  <si>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</si>
  <si>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</si>
  <si>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</si>
  <si>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</si>
  <si>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</si>
  <si>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</si>
  <si>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</si>
  <si>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</si>
  <si>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</si>
  <si>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</si>
  <si>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</si>
  <si>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</si>
  <si>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</si>
  <si>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</si>
  <si>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</si>
  <si>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</si>
  <si>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</si>
  <si>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</si>
  <si>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</si>
  <si>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</si>
  <si>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</si>
  <si>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</si>
  <si>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</si>
  <si>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</si>
  <si>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</si>
  <si>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</si>
  <si>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</si>
  <si>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</si>
  <si>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</si>
  <si>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</si>
  <si>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</si>
  <si>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</si>
  <si>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</si>
  <si>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</si>
  <si>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</si>
  <si>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</si>
  <si>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</si>
  <si>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</si>
  <si>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</si>
  <si>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</si>
  <si>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</si>
  <si>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</si>
  <si>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</si>
  <si>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</si>
  <si>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</si>
  <si>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</si>
  <si>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</si>
  <si>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</si>
  <si>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</si>
  <si>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</si>
  <si>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</si>
  <si>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</si>
  <si>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</si>
  <si>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</si>
  <si>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</si>
  <si>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</si>
  <si>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</si>
  <si>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</si>
  <si>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</si>
  <si>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</si>
  <si>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</si>
  <si>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</si>
  <si>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</si>
  <si>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</si>
  <si>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</si>
  <si>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</si>
  <si>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</si>
  <si>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</si>
  <si>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</si>
  <si>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</si>
  <si>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</si>
  <si>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</si>
  <si>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</si>
  <si>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</si>
  <si>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</si>
  <si>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</si>
  <si>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</si>
  <si>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</si>
  <si>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</si>
  <si>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</si>
  <si>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</si>
  <si>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</si>
  <si>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</si>
  <si>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</si>
  <si>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</si>
  <si>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</si>
  <si>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</si>
  <si>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</si>
  <si>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</si>
  <si>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</si>
  <si>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</si>
  <si>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</si>
  <si>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</si>
  <si>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</si>
  <si>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</si>
  <si>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</si>
  <si>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</si>
  <si>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</si>
  <si>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</si>
  <si>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</si>
  <si>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</si>
  <si>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</si>
  <si>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</si>
  <si>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</si>
  <si>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</si>
  <si>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</si>
  <si>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</si>
  <si>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</si>
  <si>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</si>
  <si>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</si>
  <si>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</si>
  <si>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</si>
  <si>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</si>
  <si>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</si>
  <si>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</si>
  <si>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</si>
  <si>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</si>
  <si>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</si>
  <si>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</si>
  <si>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</si>
  <si>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</si>
  <si>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</si>
  <si>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</si>
  <si>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</si>
  <si>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</si>
  <si>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</si>
  <si>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</si>
  <si>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</si>
  <si>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</si>
  <si>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</si>
  <si>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</si>
  <si>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</si>
  <si>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</si>
  <si>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</si>
  <si>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</si>
  <si>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</si>
  <si>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</si>
  <si>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</si>
  <si>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</si>
  <si>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</si>
  <si>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</si>
  <si>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Average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</si>
</sst>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9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5" fontId="1" fillId="0" borderId="0" xfId="0" applyNumberFormat="1" applyFont="1" applyAlignment="1">
      <alignment horizontal="center"/>
    </xf>
  </cellXfs>
  <cellStyles count="1">
    <cellStyle name="Normal" xfId="0" builtinId="0"/>
  </cellStyles>
  <dxfs count="6">
    <dxf>
      <fill>
        <patternFill>
          <bgColor theme="4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6744"/>
        </patternFill>
      </fill>
    </dxf>
    <dxf>
      <fill>
        <patternFill>
          <bgColor rgb="FFFF5C5A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5C5A"/>
      <color rgb="FFFF67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89204532144335"/>
          <c:y val="7.7189875241104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739136206398408E-2"/>
          <c:y val="7.7862095729424569E-2"/>
          <c:w val="0.73598649094002866"/>
          <c:h val="0.734504812884260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2-2547-8B1A-F168F09855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9-734D-93C4-74C33DA1697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99-734D-93C4-74C33DA1697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99-734D-93C4-74C33DA1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3251040"/>
        <c:axId val="1983494112"/>
      </c:barChart>
      <c:catAx>
        <c:axId val="198325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494112"/>
        <c:crosses val="autoZero"/>
        <c:auto val="1"/>
        <c:lblAlgn val="ctr"/>
        <c:lblOffset val="100"/>
        <c:noMultiLvlLbl val="0"/>
      </c:catAx>
      <c:valAx>
        <c:axId val="19834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25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89944100498886"/>
          <c:y val="6.709499854184893E-2"/>
          <c:w val="0.64637170162889945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24-5F4F-91C2-0C2081F983A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124-5F4F-91C2-0C2081F983A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124-5F4F-91C2-0C2081F983A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24-5F4F-91C2-0C2081F98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1500080"/>
        <c:axId val="1431501728"/>
      </c:barChart>
      <c:catAx>
        <c:axId val="143150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01728"/>
        <c:crosses val="autoZero"/>
        <c:auto val="1"/>
        <c:lblAlgn val="ctr"/>
        <c:lblOffset val="100"/>
        <c:noMultiLvlLbl val="0"/>
      </c:catAx>
      <c:valAx>
        <c:axId val="143150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0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8-4B48-A10A-40F886A72A0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18-4B48-A10A-40F886A72A0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18-4B48-A10A-40F886A72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320704"/>
        <c:axId val="1659302384"/>
      </c:lineChart>
      <c:catAx>
        <c:axId val="16593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302384"/>
        <c:crosses val="autoZero"/>
        <c:auto val="1"/>
        <c:lblAlgn val="ctr"/>
        <c:lblOffset val="100"/>
        <c:noMultiLvlLbl val="0"/>
      </c:catAx>
      <c:valAx>
        <c:axId val="16593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32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CC-284A-A2F7-90001631308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5C5A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CC-284A-A2F7-90001631308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CC-284A-A2F7-90001631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0211632"/>
        <c:axId val="1936036480"/>
      </c:lineChart>
      <c:catAx>
        <c:axId val="166021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036480"/>
        <c:crosses val="autoZero"/>
        <c:auto val="1"/>
        <c:lblAlgn val="ctr"/>
        <c:lblOffset val="100"/>
        <c:noMultiLvlLbl val="0"/>
      </c:catAx>
      <c:valAx>
        <c:axId val="19360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21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Estimated</a:t>
            </a:r>
            <a:r>
              <a:rPr lang="en-US" baseline="0"/>
              <a:t> Successful Campaign Dollars vs Failed Campaign Dollars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847458549483874E-2"/>
          <c:y val="0.11639098803162484"/>
          <c:w val="0.89776275951908857"/>
          <c:h val="0.789849856220758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'Outcomes Based on Goals'!$K$1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'Outcomes Based on Goals'!$J$2:$J$13</c:f>
              <c:numCache>
                <c:formatCode>"$"#,##0</c:formatCode>
                <c:ptCount val="12"/>
                <c:pt idx="0">
                  <c:v>500</c:v>
                </c:pt>
                <c:pt idx="1">
                  <c:v>2500</c:v>
                </c:pt>
                <c:pt idx="2">
                  <c:v>7500</c:v>
                </c:pt>
                <c:pt idx="3">
                  <c:v>12500</c:v>
                </c:pt>
                <c:pt idx="4">
                  <c:v>17500</c:v>
                </c:pt>
                <c:pt idx="5">
                  <c:v>22500</c:v>
                </c:pt>
                <c:pt idx="6">
                  <c:v>27500</c:v>
                </c:pt>
                <c:pt idx="7">
                  <c:v>32500</c:v>
                </c:pt>
                <c:pt idx="8">
                  <c:v>37500</c:v>
                </c:pt>
                <c:pt idx="9">
                  <c:v>42500</c:v>
                </c:pt>
                <c:pt idx="10">
                  <c:v>47500</c:v>
                </c:pt>
                <c:pt idx="11">
                  <c:v>50000</c:v>
                </c:pt>
              </c:numCache>
            </c:numRef>
          </c:cat>
          <c:val>
            <c:numRef>
              <c:f>'Outcomes Based on Goals'!$K$2:$K$13</c:f>
              <c:numCache>
                <c:formatCode>"$"#,##0</c:formatCode>
                <c:ptCount val="12"/>
                <c:pt idx="0">
                  <c:v>70500</c:v>
                </c:pt>
                <c:pt idx="1">
                  <c:v>970000</c:v>
                </c:pt>
                <c:pt idx="2">
                  <c:v>697500</c:v>
                </c:pt>
                <c:pt idx="3">
                  <c:v>487500</c:v>
                </c:pt>
                <c:pt idx="4">
                  <c:v>210000</c:v>
                </c:pt>
                <c:pt idx="5">
                  <c:v>202500</c:v>
                </c:pt>
                <c:pt idx="6">
                  <c:v>27500</c:v>
                </c:pt>
                <c:pt idx="7">
                  <c:v>97500</c:v>
                </c:pt>
                <c:pt idx="8">
                  <c:v>150000</c:v>
                </c:pt>
                <c:pt idx="9">
                  <c:v>85000</c:v>
                </c:pt>
                <c:pt idx="10">
                  <c:v>0</c:v>
                </c:pt>
                <c:pt idx="11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6-5C46-9839-7AE6F594A4CF}"/>
            </c:ext>
          </c:extLst>
        </c:ser>
        <c:ser>
          <c:idx val="2"/>
          <c:order val="1"/>
          <c:tx>
            <c:strRef>
              <c:f>'Outcomes Based on Goals'!$L$1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'Outcomes Based on Goals'!$J$2:$J$13</c:f>
              <c:numCache>
                <c:formatCode>"$"#,##0</c:formatCode>
                <c:ptCount val="12"/>
                <c:pt idx="0">
                  <c:v>500</c:v>
                </c:pt>
                <c:pt idx="1">
                  <c:v>2500</c:v>
                </c:pt>
                <c:pt idx="2">
                  <c:v>7500</c:v>
                </c:pt>
                <c:pt idx="3">
                  <c:v>12500</c:v>
                </c:pt>
                <c:pt idx="4">
                  <c:v>17500</c:v>
                </c:pt>
                <c:pt idx="5">
                  <c:v>22500</c:v>
                </c:pt>
                <c:pt idx="6">
                  <c:v>27500</c:v>
                </c:pt>
                <c:pt idx="7">
                  <c:v>32500</c:v>
                </c:pt>
                <c:pt idx="8">
                  <c:v>37500</c:v>
                </c:pt>
                <c:pt idx="9">
                  <c:v>42500</c:v>
                </c:pt>
                <c:pt idx="10">
                  <c:v>47500</c:v>
                </c:pt>
                <c:pt idx="11">
                  <c:v>50000</c:v>
                </c:pt>
              </c:numCache>
            </c:numRef>
          </c:cat>
          <c:val>
            <c:numRef>
              <c:f>'Outcomes Based on Goals'!$L$2:$L$13</c:f>
              <c:numCache>
                <c:formatCode>"$"#,##0</c:formatCode>
                <c:ptCount val="12"/>
                <c:pt idx="0">
                  <c:v>22500</c:v>
                </c:pt>
                <c:pt idx="1">
                  <c:v>365000</c:v>
                </c:pt>
                <c:pt idx="2">
                  <c:v>570000</c:v>
                </c:pt>
                <c:pt idx="3">
                  <c:v>412500</c:v>
                </c:pt>
                <c:pt idx="4">
                  <c:v>210000</c:v>
                </c:pt>
                <c:pt idx="5">
                  <c:v>247500</c:v>
                </c:pt>
                <c:pt idx="6">
                  <c:v>110000</c:v>
                </c:pt>
                <c:pt idx="7">
                  <c:v>260000</c:v>
                </c:pt>
                <c:pt idx="8">
                  <c:v>75000</c:v>
                </c:pt>
                <c:pt idx="9">
                  <c:v>42500</c:v>
                </c:pt>
                <c:pt idx="10">
                  <c:v>47500</c:v>
                </c:pt>
                <c:pt idx="11">
                  <c:v>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F6-5C46-9839-7AE6F594A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8257455"/>
        <c:axId val="228259103"/>
      </c:barChart>
      <c:catAx>
        <c:axId val="228257455"/>
        <c:scaling>
          <c:orientation val="minMax"/>
        </c:scaling>
        <c:delete val="0"/>
        <c:axPos val="b"/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259103"/>
        <c:crosses val="autoZero"/>
        <c:auto val="1"/>
        <c:lblAlgn val="ctr"/>
        <c:lblOffset val="100"/>
        <c:noMultiLvlLbl val="0"/>
      </c:catAx>
      <c:valAx>
        <c:axId val="22825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25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B-BD44-9DF9-3CFB3FB5B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1999184"/>
        <c:axId val="2082000864"/>
      </c:barChart>
      <c:catAx>
        <c:axId val="208199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000864"/>
        <c:crosses val="autoZero"/>
        <c:auto val="1"/>
        <c:lblAlgn val="ctr"/>
        <c:lblOffset val="100"/>
        <c:noMultiLvlLbl val="0"/>
      </c:catAx>
      <c:valAx>
        <c:axId val="208200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99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260825</xdr:colOff>
      <xdr:row>2</xdr:row>
      <xdr:rowOff>148631</xdr:rowOff>
    </xdr:from>
    <xdr:to>
      <xdr:col>14</xdr:col>
      <xdr:colOff>86568</xdr:colOff>
      <xdr:row>20</xdr:row>
      <xdr:rowOff>10741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6CDDC-D44D-E548-8500-9DF489D8F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838200</xdr:colOff>
      <xdr:row>2</xdr:row>
      <xdr:rowOff>50800</xdr:rowOff>
    </xdr:from>
    <xdr:to>
      <xdr:col>10</xdr:col>
      <xdr:colOff>2222500</xdr:colOff>
      <xdr:row>16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9A8E3F-A323-F441-B42E-78F7B8862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477591</xdr:colOff>
      <xdr:row>10</xdr:row>
      <xdr:rowOff>37026</xdr:rowOff>
    </xdr:from>
    <xdr:to>
      <xdr:col>13</xdr:col>
      <xdr:colOff>465069</xdr:colOff>
      <xdr:row>28</xdr:row>
      <xdr:rowOff>8944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8CA9D81D-3337-324A-8BAF-7E300E3C9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160092</xdr:colOff>
      <xdr:row>14</xdr:row>
      <xdr:rowOff>184597</xdr:rowOff>
    </xdr:from>
    <xdr:to>
      <xdr:col>11</xdr:col>
      <xdr:colOff>733381</xdr:colOff>
      <xdr:row>37</xdr:row>
      <xdr:rowOff>62606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F733AA7-C18A-F24A-B7B6-5EBB0A4CD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156881</xdr:colOff>
      <xdr:row>4</xdr:row>
      <xdr:rowOff>179294</xdr:rowOff>
    </xdr:from>
    <xdr:to>
      <xdr:col>22</xdr:col>
      <xdr:colOff>612588</xdr:colOff>
      <xdr:row>31</xdr:row>
      <xdr:rowOff>19424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38E94F-C135-3949-A181-09240DCE1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682582</xdr:colOff>
      <xdr:row>9</xdr:row>
      <xdr:rowOff>132655</xdr:rowOff>
    </xdr:from>
    <xdr:to>
      <xdr:col>10</xdr:col>
      <xdr:colOff>831970</xdr:colOff>
      <xdr:row>24</xdr:row>
      <xdr:rowOff>26302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DEE1F-F8DC-0848-BD10-3AECA3949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1.683352777778" createdVersion="7" refreshedVersion="7" minRefreshableVersion="3" recordCount="4114" xr:uid="{BFC8022A-A614-F643-BA68-04C13261BD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2.707580208335" createdVersion="7" refreshedVersion="7" minRefreshableVersion="3" recordCount="4114" xr:uid="{ACB12225-927D-604E-AF9B-C1A87E83783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6.647046180558" createdVersion="7" refreshedVersion="7" minRefreshableVersion="3" recordCount="4115" xr:uid="{86C07D10-D33A-0646-BAA8-A264638624A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5"/>
        <n v="2016"/>
        <n v="2010"/>
        <n v="2011"/>
        <n v="2013"/>
        <n v="2017"/>
        <n v="2014"/>
        <n v="2012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FD6E6-A204-8B4A-A79D-F4F5E07FDDA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DB33C-900F-1F47-8AE0-F22B5BFFDA3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D29F8-F27A-234D-A811-67CB7F74AFF5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9"/>
        <item x="3"/>
        <item x="4"/>
        <item x="8"/>
        <item x="5"/>
        <item x="7"/>
        <item x="1"/>
        <item x="2"/>
        <item x="6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0659C-6A4A-8C4A-94D1-97585460318B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C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900DE-DE73-7249-BA3B-C5AA19A35AAD}">
  <sheetPr codeName="Sheet1"/>
  <dimension ref="A1:F6"/>
  <sheetViews>
    <sheetView zoomScale="150" zoomScaleNormal="150" workbookViewId="0">
      <selection activeCell="A3" sqref="A3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19" width="7.1640625" bestFit="1" customWidth="1"/>
    <col min="20" max="20" width="5.6640625" bestFit="1" customWidth="1"/>
    <col min="21" max="21" width="7" bestFit="1" customWidth="1"/>
    <col min="22" max="22" width="8.1640625" bestFit="1" customWidth="1"/>
    <col min="23" max="23" width="12.164062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5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8337D-9642-D847-8F13-2081179DE518}">
  <sheetPr codeName="Sheet2"/>
  <dimension ref="A1:F18"/>
  <sheetViews>
    <sheetView zoomScale="98" zoomScaleNormal="98"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8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2BB06-9F8B-F749-B0B1-EC2F97014736}">
  <sheetPr codeName="Sheet11"/>
  <dimension ref="A2:E19"/>
  <sheetViews>
    <sheetView tabSelected="1" topLeftCell="A7" zoomScale="142" zoomScaleNormal="142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6.83203125" bestFit="1" customWidth="1"/>
    <col min="9" max="9" width="8.83203125" bestFit="1" customWidth="1"/>
    <col min="10" max="10" width="9.33203125" bestFit="1" customWidth="1"/>
    <col min="11" max="11" width="6.83203125" bestFit="1" customWidth="1"/>
    <col min="12" max="12" width="8.83203125" bestFit="1" customWidth="1"/>
    <col min="13" max="13" width="9.33203125" bestFit="1" customWidth="1"/>
    <col min="14" max="14" width="6.83203125" bestFit="1" customWidth="1"/>
    <col min="15" max="15" width="8.83203125" bestFit="1" customWidth="1"/>
    <col min="16" max="16" width="9.33203125" bestFit="1" customWidth="1"/>
    <col min="17" max="17" width="8.1640625" bestFit="1" customWidth="1"/>
    <col min="18" max="18" width="5.5" bestFit="1" customWidth="1"/>
    <col min="19" max="19" width="8.83203125" bestFit="1" customWidth="1"/>
    <col min="20" max="20" width="9.33203125" bestFit="1" customWidth="1"/>
    <col min="21" max="21" width="8.1640625" bestFit="1" customWidth="1"/>
    <col min="22" max="22" width="8.83203125" bestFit="1" customWidth="1"/>
    <col min="23" max="23" width="9.33203125" bestFit="1" customWidth="1"/>
    <col min="24" max="24" width="8.1640625" bestFit="1" customWidth="1"/>
    <col min="25" max="25" width="5.5" bestFit="1" customWidth="1"/>
    <col min="26" max="26" width="9.33203125" bestFit="1" customWidth="1"/>
    <col min="27" max="27" width="8.1640625" bestFit="1" customWidth="1"/>
    <col min="28" max="28" width="5.5" bestFit="1" customWidth="1"/>
    <col min="29" max="29" width="4" bestFit="1" customWidth="1"/>
    <col min="30" max="30" width="8.83203125" bestFit="1" customWidth="1"/>
    <col min="31" max="31" width="6.33203125" bestFit="1" customWidth="1"/>
    <col min="32" max="32" width="10.5" bestFit="1" customWidth="1"/>
    <col min="33" max="33" width="10" bestFit="1" customWidth="1"/>
  </cols>
  <sheetData>
    <row r="2" spans="1:5" x14ac:dyDescent="0.2">
      <c r="A2" s="14" t="s">
        <v>8358</v>
      </c>
      <c r="B2" t="s">
        <v>8315</v>
      </c>
    </row>
    <row r="3" spans="1:5" x14ac:dyDescent="0.2">
      <c r="A3" s="14" t="s">
        <v>8379</v>
      </c>
      <c r="B3" t="s">
        <v>8364</v>
      </c>
    </row>
    <row r="5" spans="1:5" x14ac:dyDescent="0.2">
      <c r="A5" s="14" t="s">
        <v>8360</v>
      </c>
      <c r="B5" s="14" t="s">
        <v>8361</v>
      </c>
    </row>
    <row r="6" spans="1:5" x14ac:dyDescent="0.2">
      <c r="A6" s="14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5" t="s">
        <v>8373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2">
      <c r="A8" s="15" t="s">
        <v>8374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2">
      <c r="A9" s="15" t="s">
        <v>8375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2">
      <c r="A10" s="15" t="s">
        <v>8376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2">
      <c r="A11" s="15" t="s">
        <v>8367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2">
      <c r="A12" s="15" t="s">
        <v>8377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2">
      <c r="A13" s="15" t="s">
        <v>8368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2">
      <c r="A14" s="15" t="s">
        <v>8369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2">
      <c r="A15" s="15" t="s">
        <v>8370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2">
      <c r="A16" s="15" t="s">
        <v>8371</v>
      </c>
      <c r="B16" s="9">
        <v>65</v>
      </c>
      <c r="C16" s="9">
        <v>50</v>
      </c>
      <c r="D16" s="9"/>
      <c r="E16" s="9">
        <v>115</v>
      </c>
    </row>
    <row r="17" spans="1:5" x14ac:dyDescent="0.2">
      <c r="A17" s="15" t="s">
        <v>8372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2">
      <c r="A18" s="15" t="s">
        <v>8378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2">
      <c r="A19" s="15" t="s">
        <v>8362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3DB4B-FC8C-DD4D-888F-1D970E4DF666}">
  <sheetPr codeName="Sheet3"/>
  <dimension ref="A1:M13"/>
  <sheetViews>
    <sheetView topLeftCell="E1" zoomScale="85" zoomScaleNormal="142" workbookViewId="0">
      <selection activeCell="J1" sqref="J1:L13"/>
    </sheetView>
  </sheetViews>
  <sheetFormatPr baseColWidth="10" defaultRowHeight="15" x14ac:dyDescent="0.2"/>
  <cols>
    <col min="1" max="1" width="17.5" customWidth="1"/>
    <col min="2" max="2" width="15.83203125" style="24" customWidth="1"/>
    <col min="3" max="3" width="12.5" style="24" bestFit="1" customWidth="1"/>
    <col min="4" max="4" width="15" style="24" bestFit="1" customWidth="1"/>
    <col min="5" max="5" width="11.6640625" style="24" bestFit="1" customWidth="1"/>
    <col min="6" max="6" width="18.33203125" style="21" bestFit="1" customWidth="1"/>
    <col min="7" max="7" width="15" style="21" bestFit="1" customWidth="1"/>
    <col min="8" max="8" width="17.6640625" style="21" bestFit="1" customWidth="1"/>
    <col min="10" max="10" width="10.83203125" style="19"/>
    <col min="11" max="12" width="11.1640625" style="19" bestFit="1" customWidth="1"/>
  </cols>
  <sheetData>
    <row r="1" spans="1:13" x14ac:dyDescent="0.2">
      <c r="A1" s="1" t="s">
        <v>8382</v>
      </c>
      <c r="B1" s="23" t="s">
        <v>8386</v>
      </c>
      <c r="C1" s="23" t="s">
        <v>8387</v>
      </c>
      <c r="D1" s="23" t="s">
        <v>8388</v>
      </c>
      <c r="E1" s="23" t="s">
        <v>8389</v>
      </c>
      <c r="F1" s="20" t="s">
        <v>8390</v>
      </c>
      <c r="G1" s="20" t="s">
        <v>8391</v>
      </c>
      <c r="H1" s="20" t="s">
        <v>8392</v>
      </c>
      <c r="J1" s="25" t="s">
        <v>8405</v>
      </c>
      <c r="K1" s="25" t="s">
        <v>8384</v>
      </c>
      <c r="L1" s="25" t="s">
        <v>8385</v>
      </c>
      <c r="M1" s="25"/>
    </row>
    <row r="2" spans="1:13" x14ac:dyDescent="0.2">
      <c r="A2" t="s">
        <v>8393</v>
      </c>
      <c r="B2" s="24">
        <f>COUNTIFS(Kickstarter!D:D, "&lt;1000", Kickstarter!R:R, "plays", Kickstarter!F:F, "successful")</f>
        <v>141</v>
      </c>
      <c r="C2" s="24">
        <f>COUNTIFS(Kickstarter!R:R, "plays", Kickstarter!F:F, "failed", Kickstarter!D:D, "&lt;1000")</f>
        <v>45</v>
      </c>
      <c r="D2" s="24">
        <f>COUNTIFS(Kickstarter!R:R, "plays", Kickstarter!F:F, "canceled", Kickstarter!D:D, "&lt;1000")</f>
        <v>0</v>
      </c>
      <c r="E2" s="24">
        <f>SUM(B2+C2+D2)</f>
        <v>186</v>
      </c>
      <c r="F2" s="22">
        <f>(B2/E2)</f>
        <v>0.75806451612903225</v>
      </c>
      <c r="G2" s="22">
        <f>C2/E2</f>
        <v>0.24193548387096775</v>
      </c>
      <c r="H2" s="22">
        <f>D2/E2</f>
        <v>0</v>
      </c>
      <c r="J2" s="19">
        <v>500</v>
      </c>
      <c r="K2" s="19">
        <f>SUM($J2*B2)</f>
        <v>70500</v>
      </c>
      <c r="L2" s="19">
        <f>SUM($J2*C2)</f>
        <v>22500</v>
      </c>
      <c r="M2" s="19"/>
    </row>
    <row r="3" spans="1:13" x14ac:dyDescent="0.2">
      <c r="A3" t="s">
        <v>8394</v>
      </c>
      <c r="B3" s="24">
        <f>COUNTIFS(Kickstarter!F:F, "successful", Kickstarter!D:D, "&gt;=1000", Kickstarter!D:D, "&lt;=4999", Kickstarter!R:R, "plays")</f>
        <v>388</v>
      </c>
      <c r="C3" s="24">
        <f>COUNTIFS(Kickstarter!F:F, "failed", Kickstarter!D:D, "&gt;=1000", Kickstarter!D:D, "&lt;=4999", Kickstarter!R:R, "plays")</f>
        <v>146</v>
      </c>
      <c r="D3" s="24">
        <f>COUNTIFS(Kickstarter!R:R, "plays", Kickstarter!F:F, "canceled",  Kickstarter!D:D, "&gt;=1000", Kickstarter!D:D, "&lt;=4999")</f>
        <v>0</v>
      </c>
      <c r="E3" s="24">
        <f t="shared" ref="E3:E13" si="0">SUM(B3+C3+D3)</f>
        <v>534</v>
      </c>
      <c r="F3" s="22">
        <f t="shared" ref="F3:F13" si="1">(B3/E3)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  <c r="J3" s="19">
        <v>2500</v>
      </c>
      <c r="K3" s="19">
        <f>SUM($J3*B3)</f>
        <v>970000</v>
      </c>
      <c r="L3" s="19">
        <f>SUM($J3*C3)</f>
        <v>365000</v>
      </c>
      <c r="M3" s="19"/>
    </row>
    <row r="4" spans="1:13" x14ac:dyDescent="0.2">
      <c r="A4" t="s">
        <v>8395</v>
      </c>
      <c r="B4" s="24">
        <f>COUNTIFS(Kickstarter!F:F, "successful", Kickstarter!D:D, "&gt;=5000", Kickstarter!D:D, "&lt;=9999", Kickstarter!R:R, "plays")</f>
        <v>93</v>
      </c>
      <c r="C4" s="24">
        <f>COUNTIFS(Kickstarter!F:F, "failed", Kickstarter!D:D, "&gt;=5000", Kickstarter!D:D, "&lt;=9999", Kickstarter!R:R, "plays")</f>
        <v>76</v>
      </c>
      <c r="D4" s="24">
        <f>COUNTIFS(Kickstarter!R:R, "plays", Kickstarter!F:F, "canceled",  Kickstarter!D:D, "&gt;=5000", Kickstarter!D:D, "&lt;=9999")</f>
        <v>0</v>
      </c>
      <c r="E4" s="2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  <c r="J4" s="19">
        <v>7500</v>
      </c>
      <c r="K4" s="19">
        <f t="shared" ref="K4:K13" si="4">SUM($J4*B4)</f>
        <v>697500</v>
      </c>
      <c r="L4" s="19">
        <f t="shared" ref="L4:L13" si="5">SUM($J4*C4)</f>
        <v>570000</v>
      </c>
      <c r="M4" s="19"/>
    </row>
    <row r="5" spans="1:13" x14ac:dyDescent="0.2">
      <c r="A5" t="s">
        <v>8396</v>
      </c>
      <c r="B5" s="24">
        <f>COUNTIFS(Kickstarter!F:F, "successful", Kickstarter!D:D, "&gt;=10000", Kickstarter!D:D, "&lt;=14999", Kickstarter!R:R, "plays")</f>
        <v>39</v>
      </c>
      <c r="C5" s="24">
        <f>COUNTIFS(Kickstarter!F:F, "failed", Kickstarter!D:D, "&gt;=10000", Kickstarter!D:D, "&lt;=14999", Kickstarter!R:R, "plays")</f>
        <v>33</v>
      </c>
      <c r="D5" s="24">
        <f>COUNTIFS(Kickstarter!R:R, "plays", Kickstarter!F:F, "canceled",  Kickstarter!D:D, "&gt;=10000", Kickstarter!D:D, "&lt;=14999")</f>
        <v>0</v>
      </c>
      <c r="E5" s="24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  <c r="J5" s="19">
        <v>12500</v>
      </c>
      <c r="K5" s="19">
        <f t="shared" si="4"/>
        <v>487500</v>
      </c>
      <c r="L5" s="19">
        <f t="shared" si="5"/>
        <v>412500</v>
      </c>
      <c r="M5" s="19"/>
    </row>
    <row r="6" spans="1:13" x14ac:dyDescent="0.2">
      <c r="A6" t="s">
        <v>8397</v>
      </c>
      <c r="B6" s="24">
        <f>COUNTIFS(Kickstarter!F:F, "successful", Kickstarter!D:D, "&gt;=15000", Kickstarter!D:D, "&lt;=19999", Kickstarter!R:R, "plays")</f>
        <v>12</v>
      </c>
      <c r="C6" s="24">
        <f>COUNTIFS(Kickstarter!F:F, "failed", Kickstarter!D:D, "&gt;=15000", Kickstarter!D:D, "&lt;=19999", Kickstarter!R:R, "plays")</f>
        <v>12</v>
      </c>
      <c r="D6" s="24">
        <f>COUNTIFS(Kickstarter!R:R, "plays", Kickstarter!F:F, "canceled",  Kickstarter!D:D, "&gt;=15000", Kickstarter!D:D, "&lt;=19999")</f>
        <v>0</v>
      </c>
      <c r="E6" s="24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  <c r="J6" s="19">
        <v>17500</v>
      </c>
      <c r="K6" s="19">
        <f t="shared" si="4"/>
        <v>210000</v>
      </c>
      <c r="L6" s="19">
        <f t="shared" si="5"/>
        <v>210000</v>
      </c>
      <c r="M6" s="19"/>
    </row>
    <row r="7" spans="1:13" x14ac:dyDescent="0.2">
      <c r="A7" t="s">
        <v>8398</v>
      </c>
      <c r="B7" s="24">
        <f>COUNTIFS(Kickstarter!F:F, "successful", Kickstarter!D:D, "&gt;=20000", Kickstarter!D:D, "&lt;=24999", Kickstarter!R:R, "plays")</f>
        <v>9</v>
      </c>
      <c r="C7" s="24">
        <f>COUNTIFS(Kickstarter!F:F, "failed", Kickstarter!D:D, "&gt;=20000", Kickstarter!D:D, "&lt;=24999", Kickstarter!R:R, "plays")</f>
        <v>11</v>
      </c>
      <c r="D7" s="24">
        <f>COUNTIFS(Kickstarter!R:R, "plays", Kickstarter!F:F, "canceled",  Kickstarter!D:D, "&gt;=20000", Kickstarter!D:D, "&lt;=24999")</f>
        <v>0</v>
      </c>
      <c r="E7" s="24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  <c r="J7" s="19">
        <v>22500</v>
      </c>
      <c r="K7" s="19">
        <f t="shared" si="4"/>
        <v>202500</v>
      </c>
      <c r="L7" s="19">
        <f t="shared" si="5"/>
        <v>247500</v>
      </c>
      <c r="M7" s="19"/>
    </row>
    <row r="8" spans="1:13" x14ac:dyDescent="0.2">
      <c r="A8" t="s">
        <v>8399</v>
      </c>
      <c r="B8" s="24">
        <f>COUNTIFS(Kickstarter!F:F, "successful", Kickstarter!D:D, "&gt;=25000", Kickstarter!D:D, "&lt;=29999", Kickstarter!R:R, "plays")</f>
        <v>1</v>
      </c>
      <c r="C8" s="24">
        <f>COUNTIFS(Kickstarter!F:F, "failed", Kickstarter!D:D, "&gt;=25000", Kickstarter!D:D, "&lt;=29999", Kickstarter!R:R, "plays")</f>
        <v>4</v>
      </c>
      <c r="D8" s="24">
        <f>COUNTIFS(Kickstarter!R:R, "plays", Kickstarter!F:F, "canceled",  Kickstarter!D:D, "&gt;=25000", Kickstarter!D:D, "&lt;=29999")</f>
        <v>0</v>
      </c>
      <c r="E8" s="24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  <c r="J8" s="19">
        <v>27500</v>
      </c>
      <c r="K8" s="19">
        <f t="shared" si="4"/>
        <v>27500</v>
      </c>
      <c r="L8" s="19">
        <f t="shared" si="5"/>
        <v>110000</v>
      </c>
      <c r="M8" s="19"/>
    </row>
    <row r="9" spans="1:13" x14ac:dyDescent="0.2">
      <c r="A9" t="s">
        <v>8400</v>
      </c>
      <c r="B9" s="24">
        <f>COUNTIFS(Kickstarter!F:F, "successful", Kickstarter!D:D, "&gt;=30000", Kickstarter!D:D, "&lt;=34999", Kickstarter!R:R, "plays")</f>
        <v>3</v>
      </c>
      <c r="C9" s="24">
        <f>COUNTIFS(Kickstarter!F:F, "failed", Kickstarter!D:D, "&gt;=30000", Kickstarter!D:D, "&lt;=34999", Kickstarter!R:R, "plays")</f>
        <v>8</v>
      </c>
      <c r="D9" s="24">
        <f>COUNTIFS(Kickstarter!R:R, "plays", Kickstarter!F:F, "canceled",  Kickstarter!D:D, "&gt;=30000", Kickstarter!D:D, "&lt;=34999")</f>
        <v>0</v>
      </c>
      <c r="E9" s="24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  <c r="J9" s="19">
        <v>32500</v>
      </c>
      <c r="K9" s="19">
        <f t="shared" si="4"/>
        <v>97500</v>
      </c>
      <c r="L9" s="19">
        <f t="shared" si="5"/>
        <v>260000</v>
      </c>
      <c r="M9" s="19"/>
    </row>
    <row r="10" spans="1:13" x14ac:dyDescent="0.2">
      <c r="A10" t="s">
        <v>8401</v>
      </c>
      <c r="B10" s="24">
        <f>COUNTIFS(Kickstarter!F:F, "successful", Kickstarter!D:D, "&gt;=35000", Kickstarter!D:D, "&lt;=39999", Kickstarter!R:R, "plays")</f>
        <v>4</v>
      </c>
      <c r="C10" s="24">
        <f>COUNTIFS(Kickstarter!F:F, "failed", Kickstarter!D:D, "&gt;=35000", Kickstarter!D:D, "&lt;=39999", Kickstarter!R:R, "plays")</f>
        <v>2</v>
      </c>
      <c r="D10" s="24">
        <f>COUNTIFS(Kickstarter!R:R, "plays", Kickstarter!F:F, "canceled",  Kickstarter!D:D, "&gt;=35000", Kickstarter!D:D, "&lt;=39999")</f>
        <v>0</v>
      </c>
      <c r="E10" s="24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  <c r="J10" s="19">
        <v>37500</v>
      </c>
      <c r="K10" s="19">
        <f t="shared" si="4"/>
        <v>150000</v>
      </c>
      <c r="L10" s="19">
        <f t="shared" si="5"/>
        <v>75000</v>
      </c>
      <c r="M10" s="19"/>
    </row>
    <row r="11" spans="1:13" x14ac:dyDescent="0.2">
      <c r="A11" t="s">
        <v>8402</v>
      </c>
      <c r="B11" s="24">
        <f>COUNTIFS(Kickstarter!F:F, "successful", Kickstarter!D:D, "&gt;=40000", Kickstarter!D:D, "&lt;=44999", Kickstarter!R:R, "plays")</f>
        <v>2</v>
      </c>
      <c r="C11" s="24">
        <f>COUNTIFS(Kickstarter!F:F, "failed", Kickstarter!D:D, "&gt;=40000", Kickstarter!D:D, "&lt;=44999", Kickstarter!R:R, "plays")</f>
        <v>1</v>
      </c>
      <c r="D11" s="24">
        <f>COUNTIFS(Kickstarter!R:R, "plays", Kickstarter!F:F, "canceled",  Kickstarter!D:D, "&gt;=40000", Kickstarter!D:D, "&lt;=44999")</f>
        <v>0</v>
      </c>
      <c r="E11" s="24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  <c r="J11" s="19">
        <v>42500</v>
      </c>
      <c r="K11" s="19">
        <f t="shared" si="4"/>
        <v>85000</v>
      </c>
      <c r="L11" s="19">
        <f t="shared" si="5"/>
        <v>42500</v>
      </c>
      <c r="M11" s="19"/>
    </row>
    <row r="12" spans="1:13" x14ac:dyDescent="0.2">
      <c r="A12" t="s">
        <v>8403</v>
      </c>
      <c r="B12" s="24">
        <f>COUNTIFS(Kickstarter!F:F, "successful", Kickstarter!D:D, "&gt;=45000", Kickstarter!D:D, "&lt;=49999", Kickstarter!R:R, "plays")</f>
        <v>0</v>
      </c>
      <c r="C12" s="24">
        <f>COUNTIFS(Kickstarter!F:F, "failed", Kickstarter!D:D, "&gt;=45000", Kickstarter!D:D, "&lt;=49999", Kickstarter!R:R, "plays")</f>
        <v>1</v>
      </c>
      <c r="D12" s="24">
        <f>COUNTIFS(Kickstarter!R:R, "plays", Kickstarter!F:F, "canceled",  Kickstarter!D:D, "&gt;=45000", Kickstarter!D:D, "&lt;=49999")</f>
        <v>0</v>
      </c>
      <c r="E12" s="24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  <c r="J12" s="19">
        <v>47500</v>
      </c>
      <c r="K12" s="19">
        <f t="shared" si="4"/>
        <v>0</v>
      </c>
      <c r="L12" s="19">
        <f t="shared" si="5"/>
        <v>47500</v>
      </c>
      <c r="M12" s="19"/>
    </row>
    <row r="13" spans="1:13" x14ac:dyDescent="0.2">
      <c r="A13" t="s">
        <v>8404</v>
      </c>
      <c r="B13" s="24">
        <f>COUNTIFS(Kickstarter!F:F, "successful", Kickstarter!D:D, "&gt;=50000", Kickstarter!R:R, "plays")</f>
        <v>2</v>
      </c>
      <c r="C13" s="24">
        <f>COUNTIFS(Kickstarter!F:F, "failed", Kickstarter!D:D, "&gt;=50000", Kickstarter!R:R, "plays")</f>
        <v>14</v>
      </c>
      <c r="D13" s="24">
        <f>COUNTIFS(Kickstarter!R:R, "plays", Kickstarter!F:F, "canceled",  Kickstarter!D:D, "&gt;=50000")</f>
        <v>0</v>
      </c>
      <c r="E13" s="24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  <c r="J13" s="19">
        <v>50000</v>
      </c>
      <c r="K13" s="19">
        <f t="shared" si="4"/>
        <v>100000</v>
      </c>
      <c r="L13" s="19">
        <f t="shared" si="5"/>
        <v>700000</v>
      </c>
      <c r="M13" s="1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zoomScale="96" zoomScaleNormal="96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5.3320312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style="11" bestFit="1" customWidth="1"/>
    <col min="16" max="16" width="20.83203125" bestFit="1" customWidth="1"/>
    <col min="17" max="17" width="41.1640625" customWidth="1"/>
    <col min="18" max="18" width="16.33203125" bestFit="1" customWidth="1"/>
    <col min="19" max="19" width="22.6640625" style="17" customWidth="1"/>
    <col min="20" max="20" width="18.664062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61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>
        <f t="shared" ref="P131:P161" si="11">IFERROR(ROUND(E131/L131,2),0)</f>
        <v>0</v>
      </c>
      <c r="Q131" s="13" t="s">
        <v>8308</v>
      </c>
      <c r="R131" t="s">
        <v>8311</v>
      </c>
      <c r="S131" s="17">
        <f t="shared" ref="S131:S161" si="12">(((J131/60)/60)/24)+DATE(1970,1,1)</f>
        <v>41882.937303240738</v>
      </c>
      <c r="T131" s="17">
        <f t="shared" ref="T131:T161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ref="O162:O225" si="15">ROUND(E162/D162*100,0)</f>
        <v>0</v>
      </c>
      <c r="P162">
        <f t="shared" ref="P162:P225" si="16">IFERROR(ROUND(E162/L162,2),0)</f>
        <v>0</v>
      </c>
      <c r="Q162" s="13" t="s">
        <v>8308</v>
      </c>
      <c r="R162" t="s">
        <v>8312</v>
      </c>
      <c r="S162" s="17">
        <f t="shared" ref="S162:S225" si="17">(((J162/60)/60)/24)+DATE(1970,1,1)</f>
        <v>42171.913090277783</v>
      </c>
      <c r="T162" s="17">
        <f t="shared" ref="T162:T225" si="18">(((I162/60)/60)/24)+DATE(1970,1,1)</f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5"/>
        <v>0</v>
      </c>
      <c r="P163">
        <f t="shared" si="16"/>
        <v>5</v>
      </c>
      <c r="Q163" s="13" t="s">
        <v>8308</v>
      </c>
      <c r="R163" t="s">
        <v>8312</v>
      </c>
      <c r="S163" s="17">
        <f t="shared" si="17"/>
        <v>41792.687442129631</v>
      </c>
      <c r="T163" s="17">
        <f t="shared" si="18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5"/>
        <v>16</v>
      </c>
      <c r="P164">
        <f t="shared" si="16"/>
        <v>43.5</v>
      </c>
      <c r="Q164" s="13" t="s">
        <v>8308</v>
      </c>
      <c r="R164" t="s">
        <v>8312</v>
      </c>
      <c r="S164" s="17">
        <f t="shared" si="17"/>
        <v>41835.126805555556</v>
      </c>
      <c r="T164" s="17">
        <f t="shared" si="18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5"/>
        <v>0</v>
      </c>
      <c r="P165">
        <f t="shared" si="16"/>
        <v>0</v>
      </c>
      <c r="Q165" s="13" t="s">
        <v>8308</v>
      </c>
      <c r="R165" t="s">
        <v>8312</v>
      </c>
      <c r="S165" s="17">
        <f t="shared" si="17"/>
        <v>42243.961273148147</v>
      </c>
      <c r="T165" s="17">
        <f t="shared" si="18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5"/>
        <v>1</v>
      </c>
      <c r="P166">
        <f t="shared" si="16"/>
        <v>91.43</v>
      </c>
      <c r="Q166" s="13" t="s">
        <v>8308</v>
      </c>
      <c r="R166" t="s">
        <v>8312</v>
      </c>
      <c r="S166" s="17">
        <f t="shared" si="17"/>
        <v>41841.762743055559</v>
      </c>
      <c r="T166" s="17">
        <f t="shared" si="18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5"/>
        <v>0</v>
      </c>
      <c r="P167">
        <f t="shared" si="16"/>
        <v>0</v>
      </c>
      <c r="Q167" s="13" t="s">
        <v>8308</v>
      </c>
      <c r="R167" t="s">
        <v>8312</v>
      </c>
      <c r="S167" s="17">
        <f t="shared" si="17"/>
        <v>42351.658842592587</v>
      </c>
      <c r="T167" s="17">
        <f t="shared" si="18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5"/>
        <v>60</v>
      </c>
      <c r="P168">
        <f t="shared" si="16"/>
        <v>3000</v>
      </c>
      <c r="Q168" s="13" t="s">
        <v>8308</v>
      </c>
      <c r="R168" t="s">
        <v>8312</v>
      </c>
      <c r="S168" s="17">
        <f t="shared" si="17"/>
        <v>42721.075949074075</v>
      </c>
      <c r="T168" s="17">
        <f t="shared" si="18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5"/>
        <v>0</v>
      </c>
      <c r="P169">
        <f t="shared" si="16"/>
        <v>5.5</v>
      </c>
      <c r="Q169" s="13" t="s">
        <v>8308</v>
      </c>
      <c r="R169" t="s">
        <v>8312</v>
      </c>
      <c r="S169" s="17">
        <f t="shared" si="17"/>
        <v>42160.927488425921</v>
      </c>
      <c r="T169" s="17">
        <f t="shared" si="18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5"/>
        <v>4</v>
      </c>
      <c r="P170">
        <f t="shared" si="16"/>
        <v>108.33</v>
      </c>
      <c r="Q170" s="13" t="s">
        <v>8308</v>
      </c>
      <c r="R170" t="s">
        <v>8312</v>
      </c>
      <c r="S170" s="17">
        <f t="shared" si="17"/>
        <v>42052.83530092593</v>
      </c>
      <c r="T170" s="17">
        <f t="shared" si="18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5"/>
        <v>22</v>
      </c>
      <c r="P171">
        <f t="shared" si="16"/>
        <v>56</v>
      </c>
      <c r="Q171" s="13" t="s">
        <v>8308</v>
      </c>
      <c r="R171" t="s">
        <v>8312</v>
      </c>
      <c r="S171" s="17">
        <f t="shared" si="17"/>
        <v>41900.505312499998</v>
      </c>
      <c r="T171" s="17">
        <f t="shared" si="18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5"/>
        <v>3</v>
      </c>
      <c r="P172">
        <f t="shared" si="16"/>
        <v>32.5</v>
      </c>
      <c r="Q172" s="13" t="s">
        <v>8308</v>
      </c>
      <c r="R172" t="s">
        <v>8312</v>
      </c>
      <c r="S172" s="17">
        <f t="shared" si="17"/>
        <v>42216.977812500001</v>
      </c>
      <c r="T172" s="17">
        <f t="shared" si="18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5"/>
        <v>0</v>
      </c>
      <c r="P173">
        <f t="shared" si="16"/>
        <v>1</v>
      </c>
      <c r="Q173" s="13" t="s">
        <v>8308</v>
      </c>
      <c r="R173" t="s">
        <v>8312</v>
      </c>
      <c r="S173" s="17">
        <f t="shared" si="17"/>
        <v>42534.180717592593</v>
      </c>
      <c r="T173" s="17">
        <f t="shared" si="18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5"/>
        <v>0</v>
      </c>
      <c r="P174">
        <f t="shared" si="16"/>
        <v>0</v>
      </c>
      <c r="Q174" s="13" t="s">
        <v>8308</v>
      </c>
      <c r="R174" t="s">
        <v>8312</v>
      </c>
      <c r="S174" s="17">
        <f t="shared" si="17"/>
        <v>42047.394942129627</v>
      </c>
      <c r="T174" s="17">
        <f t="shared" si="18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5"/>
        <v>0</v>
      </c>
      <c r="P175">
        <f t="shared" si="16"/>
        <v>0</v>
      </c>
      <c r="Q175" s="13" t="s">
        <v>8308</v>
      </c>
      <c r="R175" t="s">
        <v>8312</v>
      </c>
      <c r="S175" s="17">
        <f t="shared" si="17"/>
        <v>42033.573009259257</v>
      </c>
      <c r="T175" s="17">
        <f t="shared" si="18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5"/>
        <v>0</v>
      </c>
      <c r="P176">
        <f t="shared" si="16"/>
        <v>0</v>
      </c>
      <c r="Q176" s="13" t="s">
        <v>8308</v>
      </c>
      <c r="R176" t="s">
        <v>8312</v>
      </c>
      <c r="S176" s="17">
        <f t="shared" si="17"/>
        <v>42072.758981481486</v>
      </c>
      <c r="T176" s="17">
        <f t="shared" si="18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5"/>
        <v>6</v>
      </c>
      <c r="P177">
        <f t="shared" si="16"/>
        <v>49.88</v>
      </c>
      <c r="Q177" s="13" t="s">
        <v>8308</v>
      </c>
      <c r="R177" t="s">
        <v>8312</v>
      </c>
      <c r="S177" s="17">
        <f t="shared" si="17"/>
        <v>41855.777905092589</v>
      </c>
      <c r="T177" s="17">
        <f t="shared" si="18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5"/>
        <v>0</v>
      </c>
      <c r="P178">
        <f t="shared" si="16"/>
        <v>0</v>
      </c>
      <c r="Q178" s="13" t="s">
        <v>8308</v>
      </c>
      <c r="R178" t="s">
        <v>8312</v>
      </c>
      <c r="S178" s="17">
        <f t="shared" si="17"/>
        <v>42191.824062500003</v>
      </c>
      <c r="T178" s="17">
        <f t="shared" si="18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5"/>
        <v>40</v>
      </c>
      <c r="P179">
        <f t="shared" si="16"/>
        <v>25.71</v>
      </c>
      <c r="Q179" s="13" t="s">
        <v>8308</v>
      </c>
      <c r="R179" t="s">
        <v>8312</v>
      </c>
      <c r="S179" s="17">
        <f t="shared" si="17"/>
        <v>42070.047754629632</v>
      </c>
      <c r="T179" s="17">
        <f t="shared" si="18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5"/>
        <v>0</v>
      </c>
      <c r="P180">
        <f t="shared" si="16"/>
        <v>0</v>
      </c>
      <c r="Q180" s="13" t="s">
        <v>8308</v>
      </c>
      <c r="R180" t="s">
        <v>8312</v>
      </c>
      <c r="S180" s="17">
        <f t="shared" si="17"/>
        <v>42304.955381944441</v>
      </c>
      <c r="T180" s="17">
        <f t="shared" si="18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5"/>
        <v>20</v>
      </c>
      <c r="P181">
        <f t="shared" si="16"/>
        <v>100</v>
      </c>
      <c r="Q181" s="13" t="s">
        <v>8308</v>
      </c>
      <c r="R181" t="s">
        <v>8312</v>
      </c>
      <c r="S181" s="17">
        <f t="shared" si="17"/>
        <v>42403.080497685187</v>
      </c>
      <c r="T181" s="17">
        <f t="shared" si="18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5"/>
        <v>33</v>
      </c>
      <c r="P182">
        <f t="shared" si="16"/>
        <v>30.85</v>
      </c>
      <c r="Q182" s="13" t="s">
        <v>8308</v>
      </c>
      <c r="R182" t="s">
        <v>8312</v>
      </c>
      <c r="S182" s="17">
        <f t="shared" si="17"/>
        <v>42067.991238425922</v>
      </c>
      <c r="T182" s="17">
        <f t="shared" si="18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5"/>
        <v>21</v>
      </c>
      <c r="P183">
        <f t="shared" si="16"/>
        <v>180.5</v>
      </c>
      <c r="Q183" s="13" t="s">
        <v>8308</v>
      </c>
      <c r="R183" t="s">
        <v>8312</v>
      </c>
      <c r="S183" s="17">
        <f t="shared" si="17"/>
        <v>42147.741840277777</v>
      </c>
      <c r="T183" s="17">
        <f t="shared" si="18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5"/>
        <v>0</v>
      </c>
      <c r="P184">
        <f t="shared" si="16"/>
        <v>0</v>
      </c>
      <c r="Q184" s="13" t="s">
        <v>8308</v>
      </c>
      <c r="R184" t="s">
        <v>8312</v>
      </c>
      <c r="S184" s="17">
        <f t="shared" si="17"/>
        <v>42712.011944444443</v>
      </c>
      <c r="T184" s="17">
        <f t="shared" si="18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5"/>
        <v>36</v>
      </c>
      <c r="P185">
        <f t="shared" si="16"/>
        <v>373.5</v>
      </c>
      <c r="Q185" s="13" t="s">
        <v>8308</v>
      </c>
      <c r="R185" t="s">
        <v>8312</v>
      </c>
      <c r="S185" s="17">
        <f t="shared" si="17"/>
        <v>41939.810300925928</v>
      </c>
      <c r="T185" s="17">
        <f t="shared" si="18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5"/>
        <v>3</v>
      </c>
      <c r="P186">
        <f t="shared" si="16"/>
        <v>25.5</v>
      </c>
      <c r="Q186" s="13" t="s">
        <v>8308</v>
      </c>
      <c r="R186" t="s">
        <v>8312</v>
      </c>
      <c r="S186" s="17">
        <f t="shared" si="17"/>
        <v>41825.791226851856</v>
      </c>
      <c r="T186" s="17">
        <f t="shared" si="18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5"/>
        <v>6</v>
      </c>
      <c r="P187">
        <f t="shared" si="16"/>
        <v>220</v>
      </c>
      <c r="Q187" s="13" t="s">
        <v>8308</v>
      </c>
      <c r="R187" t="s">
        <v>8312</v>
      </c>
      <c r="S187" s="17">
        <f t="shared" si="17"/>
        <v>42570.91133101852</v>
      </c>
      <c r="T187" s="17">
        <f t="shared" si="18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5"/>
        <v>0</v>
      </c>
      <c r="P188">
        <f t="shared" si="16"/>
        <v>0</v>
      </c>
      <c r="Q188" s="13" t="s">
        <v>8308</v>
      </c>
      <c r="R188" t="s">
        <v>8312</v>
      </c>
      <c r="S188" s="17">
        <f t="shared" si="17"/>
        <v>42767.812893518523</v>
      </c>
      <c r="T188" s="17">
        <f t="shared" si="18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5"/>
        <v>16</v>
      </c>
      <c r="P189">
        <f t="shared" si="16"/>
        <v>160</v>
      </c>
      <c r="Q189" s="13" t="s">
        <v>8308</v>
      </c>
      <c r="R189" t="s">
        <v>8312</v>
      </c>
      <c r="S189" s="17">
        <f t="shared" si="17"/>
        <v>42182.234456018516</v>
      </c>
      <c r="T189" s="17">
        <f t="shared" si="18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5"/>
        <v>0</v>
      </c>
      <c r="P190">
        <f t="shared" si="16"/>
        <v>0</v>
      </c>
      <c r="Q190" s="13" t="s">
        <v>8308</v>
      </c>
      <c r="R190" t="s">
        <v>8312</v>
      </c>
      <c r="S190" s="17">
        <f t="shared" si="17"/>
        <v>41857.18304398148</v>
      </c>
      <c r="T190" s="17">
        <f t="shared" si="18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5"/>
        <v>0</v>
      </c>
      <c r="P191">
        <f t="shared" si="16"/>
        <v>69</v>
      </c>
      <c r="Q191" s="13" t="s">
        <v>8308</v>
      </c>
      <c r="R191" t="s">
        <v>8312</v>
      </c>
      <c r="S191" s="17">
        <f t="shared" si="17"/>
        <v>42556.690706018519</v>
      </c>
      <c r="T191" s="17">
        <f t="shared" si="18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5"/>
        <v>0</v>
      </c>
      <c r="P192">
        <f t="shared" si="16"/>
        <v>50</v>
      </c>
      <c r="Q192" s="13" t="s">
        <v>8308</v>
      </c>
      <c r="R192" t="s">
        <v>8312</v>
      </c>
      <c r="S192" s="17">
        <f t="shared" si="17"/>
        <v>42527.650995370372</v>
      </c>
      <c r="T192" s="17">
        <f t="shared" si="18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5"/>
        <v>5</v>
      </c>
      <c r="P193">
        <f t="shared" si="16"/>
        <v>83.33</v>
      </c>
      <c r="Q193" s="13" t="s">
        <v>8308</v>
      </c>
      <c r="R193" t="s">
        <v>8312</v>
      </c>
      <c r="S193" s="17">
        <f t="shared" si="17"/>
        <v>42239.441412037035</v>
      </c>
      <c r="T193" s="17">
        <f t="shared" si="18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5"/>
        <v>0</v>
      </c>
      <c r="P194">
        <f t="shared" si="16"/>
        <v>5.67</v>
      </c>
      <c r="Q194" s="13" t="s">
        <v>8308</v>
      </c>
      <c r="R194" t="s">
        <v>8312</v>
      </c>
      <c r="S194" s="17">
        <f t="shared" si="17"/>
        <v>41899.792037037041</v>
      </c>
      <c r="T194" s="17">
        <f t="shared" si="18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>
        <f t="shared" si="16"/>
        <v>0</v>
      </c>
      <c r="Q195" s="13" t="s">
        <v>8308</v>
      </c>
      <c r="R195" t="s">
        <v>8312</v>
      </c>
      <c r="S195" s="17">
        <f t="shared" si="17"/>
        <v>41911.934791666667</v>
      </c>
      <c r="T195" s="17">
        <f t="shared" si="18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ref="O226:O289" si="20">ROUND(E226/D226*100,0)</f>
        <v>0</v>
      </c>
      <c r="P226">
        <f t="shared" ref="P226:P289" si="21">IFERROR(ROUND(E226/L226,2),0)</f>
        <v>0</v>
      </c>
      <c r="Q226" s="13" t="s">
        <v>8308</v>
      </c>
      <c r="R226" t="s">
        <v>8312</v>
      </c>
      <c r="S226" s="17">
        <f t="shared" ref="S226:S289" si="22">(((J226/60)/60)/24)+DATE(1970,1,1)</f>
        <v>42135.235254629632</v>
      </c>
      <c r="T226" s="17">
        <f t="shared" ref="T226:T289" si="23">(((I226/60)/60)/24)+DATE(1970,1,1)</f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20"/>
        <v>0</v>
      </c>
      <c r="P227">
        <f t="shared" si="21"/>
        <v>0</v>
      </c>
      <c r="Q227" s="13" t="s">
        <v>8308</v>
      </c>
      <c r="R227" t="s">
        <v>8312</v>
      </c>
      <c r="S227" s="17">
        <f t="shared" si="22"/>
        <v>42438.961273148147</v>
      </c>
      <c r="T227" s="17">
        <f t="shared" si="23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20"/>
        <v>1</v>
      </c>
      <c r="P228">
        <f t="shared" si="21"/>
        <v>125</v>
      </c>
      <c r="Q228" s="13" t="s">
        <v>8308</v>
      </c>
      <c r="R228" t="s">
        <v>8312</v>
      </c>
      <c r="S228" s="17">
        <f t="shared" si="22"/>
        <v>42106.666018518517</v>
      </c>
      <c r="T228" s="17">
        <f t="shared" si="23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20"/>
        <v>0</v>
      </c>
      <c r="P229">
        <f t="shared" si="21"/>
        <v>0</v>
      </c>
      <c r="Q229" s="13" t="s">
        <v>8308</v>
      </c>
      <c r="R229" t="s">
        <v>8312</v>
      </c>
      <c r="S229" s="17">
        <f t="shared" si="22"/>
        <v>42164.893993055557</v>
      </c>
      <c r="T229" s="17">
        <f t="shared" si="23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20"/>
        <v>0</v>
      </c>
      <c r="P230">
        <f t="shared" si="21"/>
        <v>0</v>
      </c>
      <c r="Q230" s="13" t="s">
        <v>8308</v>
      </c>
      <c r="R230" t="s">
        <v>8312</v>
      </c>
      <c r="S230" s="17">
        <f t="shared" si="22"/>
        <v>42096.686400462961</v>
      </c>
      <c r="T230" s="17">
        <f t="shared" si="23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20"/>
        <v>0</v>
      </c>
      <c r="P231">
        <f t="shared" si="21"/>
        <v>0</v>
      </c>
      <c r="Q231" s="13" t="s">
        <v>8308</v>
      </c>
      <c r="R231" t="s">
        <v>8312</v>
      </c>
      <c r="S231" s="17">
        <f t="shared" si="22"/>
        <v>42383.933993055558</v>
      </c>
      <c r="T231" s="17">
        <f t="shared" si="23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20"/>
        <v>0</v>
      </c>
      <c r="P232">
        <f t="shared" si="21"/>
        <v>30</v>
      </c>
      <c r="Q232" s="13" t="s">
        <v>8308</v>
      </c>
      <c r="R232" t="s">
        <v>8312</v>
      </c>
      <c r="S232" s="17">
        <f t="shared" si="22"/>
        <v>42129.777210648142</v>
      </c>
      <c r="T232" s="17">
        <f t="shared" si="23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20"/>
        <v>0</v>
      </c>
      <c r="P233">
        <f t="shared" si="21"/>
        <v>0</v>
      </c>
      <c r="Q233" s="13" t="s">
        <v>8308</v>
      </c>
      <c r="R233" t="s">
        <v>8312</v>
      </c>
      <c r="S233" s="17">
        <f t="shared" si="22"/>
        <v>42341.958923611113</v>
      </c>
      <c r="T233" s="17">
        <f t="shared" si="23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20"/>
        <v>3</v>
      </c>
      <c r="P234">
        <f t="shared" si="21"/>
        <v>15.71</v>
      </c>
      <c r="Q234" s="13" t="s">
        <v>8308</v>
      </c>
      <c r="R234" t="s">
        <v>8312</v>
      </c>
      <c r="S234" s="17">
        <f t="shared" si="22"/>
        <v>42032.82576388889</v>
      </c>
      <c r="T234" s="17">
        <f t="shared" si="23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20"/>
        <v>0</v>
      </c>
      <c r="P235">
        <f t="shared" si="21"/>
        <v>0</v>
      </c>
      <c r="Q235" s="13" t="s">
        <v>8308</v>
      </c>
      <c r="R235" t="s">
        <v>8312</v>
      </c>
      <c r="S235" s="17">
        <f t="shared" si="22"/>
        <v>42612.911712962959</v>
      </c>
      <c r="T235" s="17">
        <f t="shared" si="23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20"/>
        <v>40</v>
      </c>
      <c r="P236">
        <f t="shared" si="21"/>
        <v>80.2</v>
      </c>
      <c r="Q236" s="13" t="s">
        <v>8308</v>
      </c>
      <c r="R236" t="s">
        <v>8312</v>
      </c>
      <c r="S236" s="17">
        <f t="shared" si="22"/>
        <v>42136.035405092596</v>
      </c>
      <c r="T236" s="17">
        <f t="shared" si="23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20"/>
        <v>0</v>
      </c>
      <c r="P237">
        <f t="shared" si="21"/>
        <v>0</v>
      </c>
      <c r="Q237" s="13" t="s">
        <v>8308</v>
      </c>
      <c r="R237" t="s">
        <v>8312</v>
      </c>
      <c r="S237" s="17">
        <f t="shared" si="22"/>
        <v>42164.908530092594</v>
      </c>
      <c r="T237" s="17">
        <f t="shared" si="23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20"/>
        <v>0</v>
      </c>
      <c r="P238">
        <f t="shared" si="21"/>
        <v>0</v>
      </c>
      <c r="Q238" s="13" t="s">
        <v>8308</v>
      </c>
      <c r="R238" t="s">
        <v>8312</v>
      </c>
      <c r="S238" s="17">
        <f t="shared" si="22"/>
        <v>42321.08447916666</v>
      </c>
      <c r="T238" s="17">
        <f t="shared" si="23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20"/>
        <v>0</v>
      </c>
      <c r="P239">
        <f t="shared" si="21"/>
        <v>50</v>
      </c>
      <c r="Q239" s="13" t="s">
        <v>8308</v>
      </c>
      <c r="R239" t="s">
        <v>8312</v>
      </c>
      <c r="S239" s="17">
        <f t="shared" si="22"/>
        <v>42377.577187499999</v>
      </c>
      <c r="T239" s="17">
        <f t="shared" si="23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20"/>
        <v>0</v>
      </c>
      <c r="P240">
        <f t="shared" si="21"/>
        <v>0</v>
      </c>
      <c r="Q240" s="13" t="s">
        <v>8308</v>
      </c>
      <c r="R240" t="s">
        <v>8312</v>
      </c>
      <c r="S240" s="17">
        <f t="shared" si="22"/>
        <v>42713.962499999994</v>
      </c>
      <c r="T240" s="17">
        <f t="shared" si="23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20"/>
        <v>25</v>
      </c>
      <c r="P241">
        <f t="shared" si="21"/>
        <v>50</v>
      </c>
      <c r="Q241" s="13" t="s">
        <v>8308</v>
      </c>
      <c r="R241" t="s">
        <v>8312</v>
      </c>
      <c r="S241" s="17">
        <f t="shared" si="22"/>
        <v>42297.110300925924</v>
      </c>
      <c r="T241" s="17">
        <f t="shared" si="23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20"/>
        <v>108</v>
      </c>
      <c r="P242">
        <f t="shared" si="21"/>
        <v>117.85</v>
      </c>
      <c r="Q242" s="13" t="s">
        <v>8308</v>
      </c>
      <c r="R242" t="s">
        <v>8313</v>
      </c>
      <c r="S242" s="17">
        <f t="shared" si="22"/>
        <v>41354.708460648151</v>
      </c>
      <c r="T242" s="17">
        <f t="shared" si="23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20"/>
        <v>113</v>
      </c>
      <c r="P243">
        <f t="shared" si="21"/>
        <v>109.04</v>
      </c>
      <c r="Q243" s="13" t="s">
        <v>8308</v>
      </c>
      <c r="R243" t="s">
        <v>8313</v>
      </c>
      <c r="S243" s="17">
        <f t="shared" si="22"/>
        <v>41949.697962962964</v>
      </c>
      <c r="T243" s="17">
        <f t="shared" si="23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20"/>
        <v>113</v>
      </c>
      <c r="P244">
        <f t="shared" si="21"/>
        <v>73.02</v>
      </c>
      <c r="Q244" s="13" t="s">
        <v>8308</v>
      </c>
      <c r="R244" t="s">
        <v>8313</v>
      </c>
      <c r="S244" s="17">
        <f t="shared" si="22"/>
        <v>40862.492939814816</v>
      </c>
      <c r="T244" s="17">
        <f t="shared" si="23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20"/>
        <v>103</v>
      </c>
      <c r="P245">
        <f t="shared" si="21"/>
        <v>78.2</v>
      </c>
      <c r="Q245" s="13" t="s">
        <v>8308</v>
      </c>
      <c r="R245" t="s">
        <v>8313</v>
      </c>
      <c r="S245" s="17">
        <f t="shared" si="22"/>
        <v>41662.047500000001</v>
      </c>
      <c r="T245" s="17">
        <f t="shared" si="23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20"/>
        <v>114</v>
      </c>
      <c r="P246">
        <f t="shared" si="21"/>
        <v>47.4</v>
      </c>
      <c r="Q246" s="13" t="s">
        <v>8308</v>
      </c>
      <c r="R246" t="s">
        <v>8313</v>
      </c>
      <c r="S246" s="17">
        <f t="shared" si="22"/>
        <v>40213.323599537034</v>
      </c>
      <c r="T246" s="17">
        <f t="shared" si="23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20"/>
        <v>104</v>
      </c>
      <c r="P247">
        <f t="shared" si="21"/>
        <v>54.02</v>
      </c>
      <c r="Q247" s="13" t="s">
        <v>8308</v>
      </c>
      <c r="R247" t="s">
        <v>8313</v>
      </c>
      <c r="S247" s="17">
        <f t="shared" si="22"/>
        <v>41107.053067129629</v>
      </c>
      <c r="T247" s="17">
        <f t="shared" si="23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20"/>
        <v>305</v>
      </c>
      <c r="P248">
        <f t="shared" si="21"/>
        <v>68.489999999999995</v>
      </c>
      <c r="Q248" s="13" t="s">
        <v>8308</v>
      </c>
      <c r="R248" t="s">
        <v>8313</v>
      </c>
      <c r="S248" s="17">
        <f t="shared" si="22"/>
        <v>40480.363483796296</v>
      </c>
      <c r="T248" s="17">
        <f t="shared" si="23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20"/>
        <v>134</v>
      </c>
      <c r="P249">
        <f t="shared" si="21"/>
        <v>108.15</v>
      </c>
      <c r="Q249" s="13" t="s">
        <v>8308</v>
      </c>
      <c r="R249" t="s">
        <v>8313</v>
      </c>
      <c r="S249" s="17">
        <f t="shared" si="22"/>
        <v>40430.604328703703</v>
      </c>
      <c r="T249" s="17">
        <f t="shared" si="23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20"/>
        <v>101</v>
      </c>
      <c r="P250">
        <f t="shared" si="21"/>
        <v>589.95000000000005</v>
      </c>
      <c r="Q250" s="13" t="s">
        <v>8308</v>
      </c>
      <c r="R250" t="s">
        <v>8313</v>
      </c>
      <c r="S250" s="17">
        <f t="shared" si="22"/>
        <v>40870.774409722224</v>
      </c>
      <c r="T250" s="17">
        <f t="shared" si="23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20"/>
        <v>113</v>
      </c>
      <c r="P251">
        <f t="shared" si="21"/>
        <v>48.05</v>
      </c>
      <c r="Q251" s="13" t="s">
        <v>8308</v>
      </c>
      <c r="R251" t="s">
        <v>8313</v>
      </c>
      <c r="S251" s="17">
        <f t="shared" si="22"/>
        <v>40332.923842592594</v>
      </c>
      <c r="T251" s="17">
        <f t="shared" si="23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20"/>
        <v>106</v>
      </c>
      <c r="P252">
        <f t="shared" si="21"/>
        <v>72.48</v>
      </c>
      <c r="Q252" s="13" t="s">
        <v>8308</v>
      </c>
      <c r="R252" t="s">
        <v>8313</v>
      </c>
      <c r="S252" s="17">
        <f t="shared" si="22"/>
        <v>41401.565868055557</v>
      </c>
      <c r="T252" s="17">
        <f t="shared" si="23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20"/>
        <v>126</v>
      </c>
      <c r="P253">
        <f t="shared" si="21"/>
        <v>57.08</v>
      </c>
      <c r="Q253" s="13" t="s">
        <v>8308</v>
      </c>
      <c r="R253" t="s">
        <v>8313</v>
      </c>
      <c r="S253" s="17">
        <f t="shared" si="22"/>
        <v>41013.787569444445</v>
      </c>
      <c r="T253" s="17">
        <f t="shared" si="23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20"/>
        <v>185</v>
      </c>
      <c r="P254">
        <f t="shared" si="21"/>
        <v>85.44</v>
      </c>
      <c r="Q254" s="13" t="s">
        <v>8308</v>
      </c>
      <c r="R254" t="s">
        <v>8313</v>
      </c>
      <c r="S254" s="17">
        <f t="shared" si="22"/>
        <v>40266.662708333337</v>
      </c>
      <c r="T254" s="17">
        <f t="shared" si="23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20"/>
        <v>101</v>
      </c>
      <c r="P255">
        <f t="shared" si="21"/>
        <v>215.86</v>
      </c>
      <c r="Q255" s="13" t="s">
        <v>8308</v>
      </c>
      <c r="R255" t="s">
        <v>8313</v>
      </c>
      <c r="S255" s="17">
        <f t="shared" si="22"/>
        <v>40924.650868055556</v>
      </c>
      <c r="T255" s="17">
        <f t="shared" si="23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20"/>
        <v>117</v>
      </c>
      <c r="P256">
        <f t="shared" si="21"/>
        <v>89.39</v>
      </c>
      <c r="Q256" s="13" t="s">
        <v>8308</v>
      </c>
      <c r="R256" t="s">
        <v>8313</v>
      </c>
      <c r="S256" s="17">
        <f t="shared" si="22"/>
        <v>42263.952662037031</v>
      </c>
      <c r="T256" s="17">
        <f t="shared" si="23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20"/>
        <v>107</v>
      </c>
      <c r="P257">
        <f t="shared" si="21"/>
        <v>45.42</v>
      </c>
      <c r="Q257" s="13" t="s">
        <v>8308</v>
      </c>
      <c r="R257" t="s">
        <v>8313</v>
      </c>
      <c r="S257" s="17">
        <f t="shared" si="22"/>
        <v>40588.526412037041</v>
      </c>
      <c r="T257" s="17">
        <f t="shared" si="23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20"/>
        <v>139</v>
      </c>
      <c r="P258">
        <f t="shared" si="21"/>
        <v>65.760000000000005</v>
      </c>
      <c r="Q258" s="13" t="s">
        <v>8308</v>
      </c>
      <c r="R258" t="s">
        <v>8313</v>
      </c>
      <c r="S258" s="17">
        <f t="shared" si="22"/>
        <v>41319.769293981481</v>
      </c>
      <c r="T258" s="17">
        <f t="shared" si="23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si="21"/>
        <v>66.7</v>
      </c>
      <c r="Q259" s="13" t="s">
        <v>8308</v>
      </c>
      <c r="R259" t="s">
        <v>8313</v>
      </c>
      <c r="S259" s="17">
        <f t="shared" si="22"/>
        <v>42479.626875000002</v>
      </c>
      <c r="T259" s="17">
        <f t="shared" si="23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ref="O290:O353" si="25">ROUND(E290/D290*100,0)</f>
        <v>103</v>
      </c>
      <c r="P290">
        <f t="shared" ref="P290:P353" si="26">IFERROR(ROUND(E290/L290,2),0)</f>
        <v>115.45</v>
      </c>
      <c r="Q290" s="13" t="s">
        <v>8308</v>
      </c>
      <c r="R290" t="s">
        <v>8313</v>
      </c>
      <c r="S290" s="17">
        <f t="shared" ref="S290:S353" si="27">(((J290/60)/60)/24)+DATE(1970,1,1)</f>
        <v>41051.168900462959</v>
      </c>
      <c r="T290" s="17">
        <f t="shared" ref="T290:T353" si="28">(((I290/60)/60)/24)+DATE(1970,1,1)</f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5"/>
        <v>105</v>
      </c>
      <c r="P291">
        <f t="shared" si="26"/>
        <v>67.77</v>
      </c>
      <c r="Q291" s="13" t="s">
        <v>8308</v>
      </c>
      <c r="R291" t="s">
        <v>8313</v>
      </c>
      <c r="S291" s="17">
        <f t="shared" si="27"/>
        <v>41550.456412037034</v>
      </c>
      <c r="T291" s="17">
        <f t="shared" si="28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5"/>
        <v>107</v>
      </c>
      <c r="P292">
        <f t="shared" si="26"/>
        <v>28.58</v>
      </c>
      <c r="Q292" s="13" t="s">
        <v>8308</v>
      </c>
      <c r="R292" t="s">
        <v>8313</v>
      </c>
      <c r="S292" s="17">
        <f t="shared" si="27"/>
        <v>40526.36917824074</v>
      </c>
      <c r="T292" s="17">
        <f t="shared" si="28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5"/>
        <v>120</v>
      </c>
      <c r="P293">
        <f t="shared" si="26"/>
        <v>46.88</v>
      </c>
      <c r="Q293" s="13" t="s">
        <v>8308</v>
      </c>
      <c r="R293" t="s">
        <v>8313</v>
      </c>
      <c r="S293" s="17">
        <f t="shared" si="27"/>
        <v>41376.769050925926</v>
      </c>
      <c r="T293" s="17">
        <f t="shared" si="28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5"/>
        <v>102</v>
      </c>
      <c r="P294">
        <f t="shared" si="26"/>
        <v>154.41999999999999</v>
      </c>
      <c r="Q294" s="13" t="s">
        <v>8308</v>
      </c>
      <c r="R294" t="s">
        <v>8313</v>
      </c>
      <c r="S294" s="17">
        <f t="shared" si="27"/>
        <v>40812.803229166668</v>
      </c>
      <c r="T294" s="17">
        <f t="shared" si="28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5"/>
        <v>101</v>
      </c>
      <c r="P295">
        <f t="shared" si="26"/>
        <v>201.22</v>
      </c>
      <c r="Q295" s="13" t="s">
        <v>8308</v>
      </c>
      <c r="R295" t="s">
        <v>8313</v>
      </c>
      <c r="S295" s="17">
        <f t="shared" si="27"/>
        <v>41719.667986111112</v>
      </c>
      <c r="T295" s="17">
        <f t="shared" si="28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5"/>
        <v>100</v>
      </c>
      <c r="P296">
        <f t="shared" si="26"/>
        <v>100</v>
      </c>
      <c r="Q296" s="13" t="s">
        <v>8308</v>
      </c>
      <c r="R296" t="s">
        <v>8313</v>
      </c>
      <c r="S296" s="17">
        <f t="shared" si="27"/>
        <v>40343.084421296298</v>
      </c>
      <c r="T296" s="17">
        <f t="shared" si="28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5"/>
        <v>133</v>
      </c>
      <c r="P297">
        <f t="shared" si="26"/>
        <v>100.08</v>
      </c>
      <c r="Q297" s="13" t="s">
        <v>8308</v>
      </c>
      <c r="R297" t="s">
        <v>8313</v>
      </c>
      <c r="S297" s="17">
        <f t="shared" si="27"/>
        <v>41519.004733796297</v>
      </c>
      <c r="T297" s="17">
        <f t="shared" si="28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5"/>
        <v>119</v>
      </c>
      <c r="P298">
        <f t="shared" si="26"/>
        <v>230.09</v>
      </c>
      <c r="Q298" s="13" t="s">
        <v>8308</v>
      </c>
      <c r="R298" t="s">
        <v>8313</v>
      </c>
      <c r="S298" s="17">
        <f t="shared" si="27"/>
        <v>41134.475497685184</v>
      </c>
      <c r="T298" s="17">
        <f t="shared" si="28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5"/>
        <v>101</v>
      </c>
      <c r="P299">
        <f t="shared" si="26"/>
        <v>141.75</v>
      </c>
      <c r="Q299" s="13" t="s">
        <v>8308</v>
      </c>
      <c r="R299" t="s">
        <v>8313</v>
      </c>
      <c r="S299" s="17">
        <f t="shared" si="27"/>
        <v>42089.72802083334</v>
      </c>
      <c r="T299" s="17">
        <f t="shared" si="28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5"/>
        <v>109</v>
      </c>
      <c r="P300">
        <f t="shared" si="26"/>
        <v>56.34</v>
      </c>
      <c r="Q300" s="13" t="s">
        <v>8308</v>
      </c>
      <c r="R300" t="s">
        <v>8313</v>
      </c>
      <c r="S300" s="17">
        <f t="shared" si="27"/>
        <v>41709.463518518518</v>
      </c>
      <c r="T300" s="17">
        <f t="shared" si="28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5"/>
        <v>179</v>
      </c>
      <c r="P301">
        <f t="shared" si="26"/>
        <v>73.34</v>
      </c>
      <c r="Q301" s="13" t="s">
        <v>8308</v>
      </c>
      <c r="R301" t="s">
        <v>8313</v>
      </c>
      <c r="S301" s="17">
        <f t="shared" si="27"/>
        <v>40469.225231481483</v>
      </c>
      <c r="T301" s="17">
        <f t="shared" si="28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5"/>
        <v>102</v>
      </c>
      <c r="P302">
        <f t="shared" si="26"/>
        <v>85.34</v>
      </c>
      <c r="Q302" s="13" t="s">
        <v>8308</v>
      </c>
      <c r="R302" t="s">
        <v>8313</v>
      </c>
      <c r="S302" s="17">
        <f t="shared" si="27"/>
        <v>40626.959930555553</v>
      </c>
      <c r="T302" s="17">
        <f t="shared" si="28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5"/>
        <v>119</v>
      </c>
      <c r="P303">
        <f t="shared" si="26"/>
        <v>61.5</v>
      </c>
      <c r="Q303" s="13" t="s">
        <v>8308</v>
      </c>
      <c r="R303" t="s">
        <v>8313</v>
      </c>
      <c r="S303" s="17">
        <f t="shared" si="27"/>
        <v>41312.737673611111</v>
      </c>
      <c r="T303" s="17">
        <f t="shared" si="28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5"/>
        <v>100</v>
      </c>
      <c r="P304">
        <f t="shared" si="26"/>
        <v>93.02</v>
      </c>
      <c r="Q304" s="13" t="s">
        <v>8308</v>
      </c>
      <c r="R304" t="s">
        <v>8313</v>
      </c>
      <c r="S304" s="17">
        <f t="shared" si="27"/>
        <v>40933.856921296298</v>
      </c>
      <c r="T304" s="17">
        <f t="shared" si="28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5"/>
        <v>137</v>
      </c>
      <c r="P305">
        <f t="shared" si="26"/>
        <v>50.29</v>
      </c>
      <c r="Q305" s="13" t="s">
        <v>8308</v>
      </c>
      <c r="R305" t="s">
        <v>8313</v>
      </c>
      <c r="S305" s="17">
        <f t="shared" si="27"/>
        <v>41032.071134259262</v>
      </c>
      <c r="T305" s="17">
        <f t="shared" si="28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5"/>
        <v>232</v>
      </c>
      <c r="P306">
        <f t="shared" si="26"/>
        <v>106.43</v>
      </c>
      <c r="Q306" s="13" t="s">
        <v>8308</v>
      </c>
      <c r="R306" t="s">
        <v>8313</v>
      </c>
      <c r="S306" s="17">
        <f t="shared" si="27"/>
        <v>41114.094872685186</v>
      </c>
      <c r="T306" s="17">
        <f t="shared" si="28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5"/>
        <v>130</v>
      </c>
      <c r="P307">
        <f t="shared" si="26"/>
        <v>51.72</v>
      </c>
      <c r="Q307" s="13" t="s">
        <v>8308</v>
      </c>
      <c r="R307" t="s">
        <v>8313</v>
      </c>
      <c r="S307" s="17">
        <f t="shared" si="27"/>
        <v>40948.630196759259</v>
      </c>
      <c r="T307" s="17">
        <f t="shared" si="28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5"/>
        <v>293</v>
      </c>
      <c r="P308">
        <f t="shared" si="26"/>
        <v>36.61</v>
      </c>
      <c r="Q308" s="13" t="s">
        <v>8308</v>
      </c>
      <c r="R308" t="s">
        <v>8313</v>
      </c>
      <c r="S308" s="17">
        <f t="shared" si="27"/>
        <v>41333.837187500001</v>
      </c>
      <c r="T308" s="17">
        <f t="shared" si="28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5"/>
        <v>111</v>
      </c>
      <c r="P309">
        <f t="shared" si="26"/>
        <v>42.52</v>
      </c>
      <c r="Q309" s="13" t="s">
        <v>8308</v>
      </c>
      <c r="R309" t="s">
        <v>8313</v>
      </c>
      <c r="S309" s="17">
        <f t="shared" si="27"/>
        <v>41282.944456018515</v>
      </c>
      <c r="T309" s="17">
        <f t="shared" si="28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5"/>
        <v>106</v>
      </c>
      <c r="P310">
        <f t="shared" si="26"/>
        <v>62.71</v>
      </c>
      <c r="Q310" s="13" t="s">
        <v>8308</v>
      </c>
      <c r="R310" t="s">
        <v>8313</v>
      </c>
      <c r="S310" s="17">
        <f t="shared" si="27"/>
        <v>40567.694560185184</v>
      </c>
      <c r="T310" s="17">
        <f t="shared" si="28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5"/>
        <v>119</v>
      </c>
      <c r="P311">
        <f t="shared" si="26"/>
        <v>89.96</v>
      </c>
      <c r="Q311" s="13" t="s">
        <v>8308</v>
      </c>
      <c r="R311" t="s">
        <v>8313</v>
      </c>
      <c r="S311" s="17">
        <f t="shared" si="27"/>
        <v>41134.751550925925</v>
      </c>
      <c r="T311" s="17">
        <f t="shared" si="28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5"/>
        <v>104</v>
      </c>
      <c r="P312">
        <f t="shared" si="26"/>
        <v>28.92</v>
      </c>
      <c r="Q312" s="13" t="s">
        <v>8308</v>
      </c>
      <c r="R312" t="s">
        <v>8313</v>
      </c>
      <c r="S312" s="17">
        <f t="shared" si="27"/>
        <v>40821.183136574073</v>
      </c>
      <c r="T312" s="17">
        <f t="shared" si="28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5"/>
        <v>104</v>
      </c>
      <c r="P313">
        <f t="shared" si="26"/>
        <v>138.80000000000001</v>
      </c>
      <c r="Q313" s="13" t="s">
        <v>8308</v>
      </c>
      <c r="R313" t="s">
        <v>8313</v>
      </c>
      <c r="S313" s="17">
        <f t="shared" si="27"/>
        <v>40868.219814814816</v>
      </c>
      <c r="T313" s="17">
        <f t="shared" si="28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5"/>
        <v>112</v>
      </c>
      <c r="P314">
        <f t="shared" si="26"/>
        <v>61.3</v>
      </c>
      <c r="Q314" s="13" t="s">
        <v>8308</v>
      </c>
      <c r="R314" t="s">
        <v>8313</v>
      </c>
      <c r="S314" s="17">
        <f t="shared" si="27"/>
        <v>41348.877685185187</v>
      </c>
      <c r="T314" s="17">
        <f t="shared" si="28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5"/>
        <v>105</v>
      </c>
      <c r="P315">
        <f t="shared" si="26"/>
        <v>80.2</v>
      </c>
      <c r="Q315" s="13" t="s">
        <v>8308</v>
      </c>
      <c r="R315" t="s">
        <v>8313</v>
      </c>
      <c r="S315" s="17">
        <f t="shared" si="27"/>
        <v>40357.227939814817</v>
      </c>
      <c r="T315" s="17">
        <f t="shared" si="28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5"/>
        <v>385</v>
      </c>
      <c r="P316">
        <f t="shared" si="26"/>
        <v>32.1</v>
      </c>
      <c r="Q316" s="13" t="s">
        <v>8308</v>
      </c>
      <c r="R316" t="s">
        <v>8313</v>
      </c>
      <c r="S316" s="17">
        <f t="shared" si="27"/>
        <v>41304.833194444444</v>
      </c>
      <c r="T316" s="17">
        <f t="shared" si="28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5"/>
        <v>101</v>
      </c>
      <c r="P317">
        <f t="shared" si="26"/>
        <v>200.89</v>
      </c>
      <c r="Q317" s="13" t="s">
        <v>8308</v>
      </c>
      <c r="R317" t="s">
        <v>8313</v>
      </c>
      <c r="S317" s="17">
        <f t="shared" si="27"/>
        <v>41113.77238425926</v>
      </c>
      <c r="T317" s="17">
        <f t="shared" si="28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5"/>
        <v>114</v>
      </c>
      <c r="P318">
        <f t="shared" si="26"/>
        <v>108.01</v>
      </c>
      <c r="Q318" s="13" t="s">
        <v>8308</v>
      </c>
      <c r="R318" t="s">
        <v>8313</v>
      </c>
      <c r="S318" s="17">
        <f t="shared" si="27"/>
        <v>41950.923576388886</v>
      </c>
      <c r="T318" s="17">
        <f t="shared" si="28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5"/>
        <v>101</v>
      </c>
      <c r="P319">
        <f t="shared" si="26"/>
        <v>95.7</v>
      </c>
      <c r="Q319" s="13" t="s">
        <v>8308</v>
      </c>
      <c r="R319" t="s">
        <v>8313</v>
      </c>
      <c r="S319" s="17">
        <f t="shared" si="27"/>
        <v>41589.676886574074</v>
      </c>
      <c r="T319" s="17">
        <f t="shared" si="28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5"/>
        <v>283</v>
      </c>
      <c r="P320">
        <f t="shared" si="26"/>
        <v>49.88</v>
      </c>
      <c r="Q320" s="13" t="s">
        <v>8308</v>
      </c>
      <c r="R320" t="s">
        <v>8313</v>
      </c>
      <c r="S320" s="17">
        <f t="shared" si="27"/>
        <v>41330.038784722223</v>
      </c>
      <c r="T320" s="17">
        <f t="shared" si="28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5"/>
        <v>113</v>
      </c>
      <c r="P321">
        <f t="shared" si="26"/>
        <v>110.47</v>
      </c>
      <c r="Q321" s="13" t="s">
        <v>8308</v>
      </c>
      <c r="R321" t="s">
        <v>8313</v>
      </c>
      <c r="S321" s="17">
        <f t="shared" si="27"/>
        <v>40123.83829861111</v>
      </c>
      <c r="T321" s="17">
        <f t="shared" si="28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5"/>
        <v>107</v>
      </c>
      <c r="P322">
        <f t="shared" si="26"/>
        <v>134.91</v>
      </c>
      <c r="Q322" s="13" t="s">
        <v>8308</v>
      </c>
      <c r="R322" t="s">
        <v>8313</v>
      </c>
      <c r="S322" s="17">
        <f t="shared" si="27"/>
        <v>42331.551307870366</v>
      </c>
      <c r="T322" s="17">
        <f t="shared" si="28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>
        <f t="shared" si="26"/>
        <v>106.62</v>
      </c>
      <c r="Q323" s="13" t="s">
        <v>8308</v>
      </c>
      <c r="R323" t="s">
        <v>8313</v>
      </c>
      <c r="S323" s="17">
        <f t="shared" si="27"/>
        <v>42647.446597222224</v>
      </c>
      <c r="T323" s="17">
        <f t="shared" si="28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ref="O354:O417" si="30">ROUND(E354/D354*100,0)</f>
        <v>117</v>
      </c>
      <c r="P354">
        <f t="shared" ref="P354:P417" si="31">IFERROR(ROUND(E354/L354,2),0)</f>
        <v>40.76</v>
      </c>
      <c r="Q354" s="13" t="s">
        <v>8308</v>
      </c>
      <c r="R354" t="s">
        <v>8313</v>
      </c>
      <c r="S354" s="17">
        <f t="shared" ref="S354:S417" si="32">(((J354/60)/60)/24)+DATE(1970,1,1)</f>
        <v>41890.167453703703</v>
      </c>
      <c r="T354" s="17">
        <f t="shared" ref="T354:T417" si="33">(((I354/60)/60)/24)+DATE(1970,1,1)</f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30"/>
        <v>109</v>
      </c>
      <c r="P355">
        <f t="shared" si="31"/>
        <v>103.52</v>
      </c>
      <c r="Q355" s="13" t="s">
        <v>8308</v>
      </c>
      <c r="R355" t="s">
        <v>8313</v>
      </c>
      <c r="S355" s="17">
        <f t="shared" si="32"/>
        <v>42297.791886574079</v>
      </c>
      <c r="T355" s="17">
        <f t="shared" si="33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30"/>
        <v>104</v>
      </c>
      <c r="P356">
        <f t="shared" si="31"/>
        <v>125.45</v>
      </c>
      <c r="Q356" s="13" t="s">
        <v>8308</v>
      </c>
      <c r="R356" t="s">
        <v>8313</v>
      </c>
      <c r="S356" s="17">
        <f t="shared" si="32"/>
        <v>42438.827789351853</v>
      </c>
      <c r="T356" s="17">
        <f t="shared" si="33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30"/>
        <v>116</v>
      </c>
      <c r="P357">
        <f t="shared" si="31"/>
        <v>246.61</v>
      </c>
      <c r="Q357" s="13" t="s">
        <v>8308</v>
      </c>
      <c r="R357" t="s">
        <v>8313</v>
      </c>
      <c r="S357" s="17">
        <f t="shared" si="32"/>
        <v>41943.293912037036</v>
      </c>
      <c r="T357" s="17">
        <f t="shared" si="33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30"/>
        <v>103</v>
      </c>
      <c r="P358">
        <f t="shared" si="31"/>
        <v>79.400000000000006</v>
      </c>
      <c r="Q358" s="13" t="s">
        <v>8308</v>
      </c>
      <c r="R358" t="s">
        <v>8313</v>
      </c>
      <c r="S358" s="17">
        <f t="shared" si="32"/>
        <v>42415.803159722222</v>
      </c>
      <c r="T358" s="17">
        <f t="shared" si="33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30"/>
        <v>174</v>
      </c>
      <c r="P359">
        <f t="shared" si="31"/>
        <v>86.14</v>
      </c>
      <c r="Q359" s="13" t="s">
        <v>8308</v>
      </c>
      <c r="R359" t="s">
        <v>8313</v>
      </c>
      <c r="S359" s="17">
        <f t="shared" si="32"/>
        <v>42078.222187499996</v>
      </c>
      <c r="T359" s="17">
        <f t="shared" si="33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30"/>
        <v>103</v>
      </c>
      <c r="P360">
        <f t="shared" si="31"/>
        <v>193.05</v>
      </c>
      <c r="Q360" s="13" t="s">
        <v>8308</v>
      </c>
      <c r="R360" t="s">
        <v>8313</v>
      </c>
      <c r="S360" s="17">
        <f t="shared" si="32"/>
        <v>42507.860196759255</v>
      </c>
      <c r="T360" s="17">
        <f t="shared" si="33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30"/>
        <v>105</v>
      </c>
      <c r="P361">
        <f t="shared" si="31"/>
        <v>84.02</v>
      </c>
      <c r="Q361" s="13" t="s">
        <v>8308</v>
      </c>
      <c r="R361" t="s">
        <v>8313</v>
      </c>
      <c r="S361" s="17">
        <f t="shared" si="32"/>
        <v>41935.070486111108</v>
      </c>
      <c r="T361" s="17">
        <f t="shared" si="33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30"/>
        <v>101</v>
      </c>
      <c r="P362">
        <f t="shared" si="31"/>
        <v>139.83000000000001</v>
      </c>
      <c r="Q362" s="13" t="s">
        <v>8308</v>
      </c>
      <c r="R362" t="s">
        <v>8313</v>
      </c>
      <c r="S362" s="17">
        <f t="shared" si="32"/>
        <v>42163.897916666669</v>
      </c>
      <c r="T362" s="17">
        <f t="shared" si="33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30"/>
        <v>111</v>
      </c>
      <c r="P363">
        <f t="shared" si="31"/>
        <v>109.82</v>
      </c>
      <c r="Q363" s="13" t="s">
        <v>8308</v>
      </c>
      <c r="R363" t="s">
        <v>8313</v>
      </c>
      <c r="S363" s="17">
        <f t="shared" si="32"/>
        <v>41936.001226851848</v>
      </c>
      <c r="T363" s="17">
        <f t="shared" si="33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30"/>
        <v>124</v>
      </c>
      <c r="P364">
        <f t="shared" si="31"/>
        <v>139.53</v>
      </c>
      <c r="Q364" s="13" t="s">
        <v>8308</v>
      </c>
      <c r="R364" t="s">
        <v>8313</v>
      </c>
      <c r="S364" s="17">
        <f t="shared" si="32"/>
        <v>41837.210543981484</v>
      </c>
      <c r="T364" s="17">
        <f t="shared" si="33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30"/>
        <v>101</v>
      </c>
      <c r="P365">
        <f t="shared" si="31"/>
        <v>347.85</v>
      </c>
      <c r="Q365" s="13" t="s">
        <v>8308</v>
      </c>
      <c r="R365" t="s">
        <v>8313</v>
      </c>
      <c r="S365" s="17">
        <f t="shared" si="32"/>
        <v>40255.744629629626</v>
      </c>
      <c r="T365" s="17">
        <f t="shared" si="33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30"/>
        <v>110</v>
      </c>
      <c r="P366">
        <f t="shared" si="31"/>
        <v>68.239999999999995</v>
      </c>
      <c r="Q366" s="13" t="s">
        <v>8308</v>
      </c>
      <c r="R366" t="s">
        <v>8313</v>
      </c>
      <c r="S366" s="17">
        <f t="shared" si="32"/>
        <v>41780.859629629631</v>
      </c>
      <c r="T366" s="17">
        <f t="shared" si="33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30"/>
        <v>104</v>
      </c>
      <c r="P367">
        <f t="shared" si="31"/>
        <v>239.94</v>
      </c>
      <c r="Q367" s="13" t="s">
        <v>8308</v>
      </c>
      <c r="R367" t="s">
        <v>8313</v>
      </c>
      <c r="S367" s="17">
        <f t="shared" si="32"/>
        <v>41668.606469907405</v>
      </c>
      <c r="T367" s="17">
        <f t="shared" si="33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30"/>
        <v>101</v>
      </c>
      <c r="P368">
        <f t="shared" si="31"/>
        <v>287.31</v>
      </c>
      <c r="Q368" s="13" t="s">
        <v>8308</v>
      </c>
      <c r="R368" t="s">
        <v>8313</v>
      </c>
      <c r="S368" s="17">
        <f t="shared" si="32"/>
        <v>41019.793032407404</v>
      </c>
      <c r="T368" s="17">
        <f t="shared" si="33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30"/>
        <v>103</v>
      </c>
      <c r="P369">
        <f t="shared" si="31"/>
        <v>86.85</v>
      </c>
      <c r="Q369" s="13" t="s">
        <v>8308</v>
      </c>
      <c r="R369" t="s">
        <v>8313</v>
      </c>
      <c r="S369" s="17">
        <f t="shared" si="32"/>
        <v>41355.577291666668</v>
      </c>
      <c r="T369" s="17">
        <f t="shared" si="33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30"/>
        <v>104</v>
      </c>
      <c r="P370">
        <f t="shared" si="31"/>
        <v>81.849999999999994</v>
      </c>
      <c r="Q370" s="13" t="s">
        <v>8308</v>
      </c>
      <c r="R370" t="s">
        <v>8313</v>
      </c>
      <c r="S370" s="17">
        <f t="shared" si="32"/>
        <v>42043.605578703704</v>
      </c>
      <c r="T370" s="17">
        <f t="shared" si="33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30"/>
        <v>110</v>
      </c>
      <c r="P371">
        <f t="shared" si="31"/>
        <v>42.87</v>
      </c>
      <c r="Q371" s="13" t="s">
        <v>8308</v>
      </c>
      <c r="R371" t="s">
        <v>8313</v>
      </c>
      <c r="S371" s="17">
        <f t="shared" si="32"/>
        <v>40893.551724537036</v>
      </c>
      <c r="T371" s="17">
        <f t="shared" si="33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30"/>
        <v>122</v>
      </c>
      <c r="P372">
        <f t="shared" si="31"/>
        <v>709.42</v>
      </c>
      <c r="Q372" s="13" t="s">
        <v>8308</v>
      </c>
      <c r="R372" t="s">
        <v>8313</v>
      </c>
      <c r="S372" s="17">
        <f t="shared" si="32"/>
        <v>42711.795138888891</v>
      </c>
      <c r="T372" s="17">
        <f t="shared" si="33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30"/>
        <v>114</v>
      </c>
      <c r="P373">
        <f t="shared" si="31"/>
        <v>161.26</v>
      </c>
      <c r="Q373" s="13" t="s">
        <v>8308</v>
      </c>
      <c r="R373" t="s">
        <v>8313</v>
      </c>
      <c r="S373" s="17">
        <f t="shared" si="32"/>
        <v>41261.767812500002</v>
      </c>
      <c r="T373" s="17">
        <f t="shared" si="33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30"/>
        <v>125</v>
      </c>
      <c r="P374">
        <f t="shared" si="31"/>
        <v>41.78</v>
      </c>
      <c r="Q374" s="13" t="s">
        <v>8308</v>
      </c>
      <c r="R374" t="s">
        <v>8313</v>
      </c>
      <c r="S374" s="17">
        <f t="shared" si="32"/>
        <v>42425.576898148152</v>
      </c>
      <c r="T374" s="17">
        <f t="shared" si="33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30"/>
        <v>107</v>
      </c>
      <c r="P375">
        <f t="shared" si="31"/>
        <v>89.89</v>
      </c>
      <c r="Q375" s="13" t="s">
        <v>8308</v>
      </c>
      <c r="R375" t="s">
        <v>8313</v>
      </c>
      <c r="S375" s="17">
        <f t="shared" si="32"/>
        <v>41078.91201388889</v>
      </c>
      <c r="T375" s="17">
        <f t="shared" si="33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30"/>
        <v>131</v>
      </c>
      <c r="P376">
        <f t="shared" si="31"/>
        <v>45.05</v>
      </c>
      <c r="Q376" s="13" t="s">
        <v>8308</v>
      </c>
      <c r="R376" t="s">
        <v>8313</v>
      </c>
      <c r="S376" s="17">
        <f t="shared" si="32"/>
        <v>40757.889247685183</v>
      </c>
      <c r="T376" s="17">
        <f t="shared" si="33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30"/>
        <v>120</v>
      </c>
      <c r="P377">
        <f t="shared" si="31"/>
        <v>42.86</v>
      </c>
      <c r="Q377" s="13" t="s">
        <v>8308</v>
      </c>
      <c r="R377" t="s">
        <v>8313</v>
      </c>
      <c r="S377" s="17">
        <f t="shared" si="32"/>
        <v>41657.985081018516</v>
      </c>
      <c r="T377" s="17">
        <f t="shared" si="33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30"/>
        <v>106</v>
      </c>
      <c r="P378">
        <f t="shared" si="31"/>
        <v>54.08</v>
      </c>
      <c r="Q378" s="13" t="s">
        <v>8308</v>
      </c>
      <c r="R378" t="s">
        <v>8313</v>
      </c>
      <c r="S378" s="17">
        <f t="shared" si="32"/>
        <v>42576.452731481477</v>
      </c>
      <c r="T378" s="17">
        <f t="shared" si="33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30"/>
        <v>114</v>
      </c>
      <c r="P379">
        <f t="shared" si="31"/>
        <v>103.22</v>
      </c>
      <c r="Q379" s="13" t="s">
        <v>8308</v>
      </c>
      <c r="R379" t="s">
        <v>8313</v>
      </c>
      <c r="S379" s="17">
        <f t="shared" si="32"/>
        <v>42292.250787037032</v>
      </c>
      <c r="T379" s="17">
        <f t="shared" si="33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30"/>
        <v>112</v>
      </c>
      <c r="P380">
        <f t="shared" si="31"/>
        <v>40.4</v>
      </c>
      <c r="Q380" s="13" t="s">
        <v>8308</v>
      </c>
      <c r="R380" t="s">
        <v>8313</v>
      </c>
      <c r="S380" s="17">
        <f t="shared" si="32"/>
        <v>42370.571851851855</v>
      </c>
      <c r="T380" s="17">
        <f t="shared" si="33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30"/>
        <v>116</v>
      </c>
      <c r="P381">
        <f t="shared" si="31"/>
        <v>116.86</v>
      </c>
      <c r="Q381" s="13" t="s">
        <v>8308</v>
      </c>
      <c r="R381" t="s">
        <v>8313</v>
      </c>
      <c r="S381" s="17">
        <f t="shared" si="32"/>
        <v>40987.688333333332</v>
      </c>
      <c r="T381" s="17">
        <f t="shared" si="33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30"/>
        <v>142</v>
      </c>
      <c r="P382">
        <f t="shared" si="31"/>
        <v>115.51</v>
      </c>
      <c r="Q382" s="13" t="s">
        <v>8308</v>
      </c>
      <c r="R382" t="s">
        <v>8313</v>
      </c>
      <c r="S382" s="17">
        <f t="shared" si="32"/>
        <v>42367.719814814816</v>
      </c>
      <c r="T382" s="17">
        <f t="shared" si="33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30"/>
        <v>105</v>
      </c>
      <c r="P383">
        <f t="shared" si="31"/>
        <v>104.31</v>
      </c>
      <c r="Q383" s="13" t="s">
        <v>8308</v>
      </c>
      <c r="R383" t="s">
        <v>8313</v>
      </c>
      <c r="S383" s="17">
        <f t="shared" si="32"/>
        <v>41085.698113425926</v>
      </c>
      <c r="T383" s="17">
        <f t="shared" si="33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30"/>
        <v>256</v>
      </c>
      <c r="P384">
        <f t="shared" si="31"/>
        <v>69.77</v>
      </c>
      <c r="Q384" s="13" t="s">
        <v>8308</v>
      </c>
      <c r="R384" t="s">
        <v>8313</v>
      </c>
      <c r="S384" s="17">
        <f t="shared" si="32"/>
        <v>41144.709490740745</v>
      </c>
      <c r="T384" s="17">
        <f t="shared" si="33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30"/>
        <v>207</v>
      </c>
      <c r="P385">
        <f t="shared" si="31"/>
        <v>43.02</v>
      </c>
      <c r="Q385" s="13" t="s">
        <v>8308</v>
      </c>
      <c r="R385" t="s">
        <v>8313</v>
      </c>
      <c r="S385" s="17">
        <f t="shared" si="32"/>
        <v>41755.117581018516</v>
      </c>
      <c r="T385" s="17">
        <f t="shared" si="33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30"/>
        <v>112</v>
      </c>
      <c r="P386">
        <f t="shared" si="31"/>
        <v>58.54</v>
      </c>
      <c r="Q386" s="13" t="s">
        <v>8308</v>
      </c>
      <c r="R386" t="s">
        <v>8313</v>
      </c>
      <c r="S386" s="17">
        <f t="shared" si="32"/>
        <v>41980.781793981485</v>
      </c>
      <c r="T386" s="17">
        <f t="shared" si="33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>
        <f t="shared" si="31"/>
        <v>111.8</v>
      </c>
      <c r="Q387" s="13" t="s">
        <v>8308</v>
      </c>
      <c r="R387" t="s">
        <v>8313</v>
      </c>
      <c r="S387" s="17">
        <f t="shared" si="32"/>
        <v>41934.584502314814</v>
      </c>
      <c r="T387" s="17">
        <f t="shared" si="33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ref="O418:O481" si="35">ROUND(E418/D418*100,0)</f>
        <v>120</v>
      </c>
      <c r="P418">
        <f t="shared" ref="P418:P481" si="36">IFERROR(ROUND(E418/L418,2),0)</f>
        <v>48.09</v>
      </c>
      <c r="Q418" s="13" t="s">
        <v>8308</v>
      </c>
      <c r="R418" t="s">
        <v>8313</v>
      </c>
      <c r="S418" s="17">
        <f t="shared" ref="S418:S481" si="37">(((J418/60)/60)/24)+DATE(1970,1,1)</f>
        <v>41648.396192129629</v>
      </c>
      <c r="T418" s="17">
        <f t="shared" ref="T418:T481" si="38">(((I418/60)/60)/24)+DATE(1970,1,1)</f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5"/>
        <v>100</v>
      </c>
      <c r="P419">
        <f t="shared" si="36"/>
        <v>202.42</v>
      </c>
      <c r="Q419" s="13" t="s">
        <v>8308</v>
      </c>
      <c r="R419" t="s">
        <v>8313</v>
      </c>
      <c r="S419" s="17">
        <f t="shared" si="37"/>
        <v>41360.970601851855</v>
      </c>
      <c r="T419" s="17">
        <f t="shared" si="38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5"/>
        <v>101</v>
      </c>
      <c r="P420">
        <f t="shared" si="36"/>
        <v>216.75</v>
      </c>
      <c r="Q420" s="13" t="s">
        <v>8308</v>
      </c>
      <c r="R420" t="s">
        <v>8313</v>
      </c>
      <c r="S420" s="17">
        <f t="shared" si="37"/>
        <v>42178.282372685186</v>
      </c>
      <c r="T420" s="17">
        <f t="shared" si="38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5"/>
        <v>100</v>
      </c>
      <c r="P421">
        <f t="shared" si="36"/>
        <v>110.07</v>
      </c>
      <c r="Q421" s="13" t="s">
        <v>8308</v>
      </c>
      <c r="R421" t="s">
        <v>8313</v>
      </c>
      <c r="S421" s="17">
        <f t="shared" si="37"/>
        <v>41394.842442129629</v>
      </c>
      <c r="T421" s="17">
        <f t="shared" si="38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5"/>
        <v>0</v>
      </c>
      <c r="P422">
        <f t="shared" si="36"/>
        <v>4.83</v>
      </c>
      <c r="Q422" s="13" t="s">
        <v>8308</v>
      </c>
      <c r="R422" t="s">
        <v>8314</v>
      </c>
      <c r="S422" s="17">
        <f t="shared" si="37"/>
        <v>41682.23646990741</v>
      </c>
      <c r="T422" s="17">
        <f t="shared" si="38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5"/>
        <v>2</v>
      </c>
      <c r="P423">
        <f t="shared" si="36"/>
        <v>50.17</v>
      </c>
      <c r="Q423" s="13" t="s">
        <v>8308</v>
      </c>
      <c r="R423" t="s">
        <v>8314</v>
      </c>
      <c r="S423" s="17">
        <f t="shared" si="37"/>
        <v>42177.491388888884</v>
      </c>
      <c r="T423" s="17">
        <f t="shared" si="38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5"/>
        <v>1</v>
      </c>
      <c r="P424">
        <f t="shared" si="36"/>
        <v>35.83</v>
      </c>
      <c r="Q424" s="13" t="s">
        <v>8308</v>
      </c>
      <c r="R424" t="s">
        <v>8314</v>
      </c>
      <c r="S424" s="17">
        <f t="shared" si="37"/>
        <v>41863.260381944441</v>
      </c>
      <c r="T424" s="17">
        <f t="shared" si="38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5"/>
        <v>1</v>
      </c>
      <c r="P425">
        <f t="shared" si="36"/>
        <v>11.77</v>
      </c>
      <c r="Q425" s="13" t="s">
        <v>8308</v>
      </c>
      <c r="R425" t="s">
        <v>8314</v>
      </c>
      <c r="S425" s="17">
        <f t="shared" si="37"/>
        <v>41400.92627314815</v>
      </c>
      <c r="T425" s="17">
        <f t="shared" si="38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5"/>
        <v>7</v>
      </c>
      <c r="P426">
        <f t="shared" si="36"/>
        <v>40.78</v>
      </c>
      <c r="Q426" s="13" t="s">
        <v>8308</v>
      </c>
      <c r="R426" t="s">
        <v>8314</v>
      </c>
      <c r="S426" s="17">
        <f t="shared" si="37"/>
        <v>40934.376145833332</v>
      </c>
      <c r="T426" s="17">
        <f t="shared" si="38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5"/>
        <v>0</v>
      </c>
      <c r="P427">
        <f t="shared" si="36"/>
        <v>3</v>
      </c>
      <c r="Q427" s="13" t="s">
        <v>8308</v>
      </c>
      <c r="R427" t="s">
        <v>8314</v>
      </c>
      <c r="S427" s="17">
        <f t="shared" si="37"/>
        <v>42275.861157407402</v>
      </c>
      <c r="T427" s="17">
        <f t="shared" si="38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5"/>
        <v>1</v>
      </c>
      <c r="P428">
        <f t="shared" si="36"/>
        <v>16.63</v>
      </c>
      <c r="Q428" s="13" t="s">
        <v>8308</v>
      </c>
      <c r="R428" t="s">
        <v>8314</v>
      </c>
      <c r="S428" s="17">
        <f t="shared" si="37"/>
        <v>42400.711967592593</v>
      </c>
      <c r="T428" s="17">
        <f t="shared" si="38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5"/>
        <v>0</v>
      </c>
      <c r="P429">
        <f t="shared" si="36"/>
        <v>0</v>
      </c>
      <c r="Q429" s="13" t="s">
        <v>8308</v>
      </c>
      <c r="R429" t="s">
        <v>8314</v>
      </c>
      <c r="S429" s="17">
        <f t="shared" si="37"/>
        <v>42285.909027777772</v>
      </c>
      <c r="T429" s="17">
        <f t="shared" si="38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5"/>
        <v>6</v>
      </c>
      <c r="P430">
        <f t="shared" si="36"/>
        <v>52</v>
      </c>
      <c r="Q430" s="13" t="s">
        <v>8308</v>
      </c>
      <c r="R430" t="s">
        <v>8314</v>
      </c>
      <c r="S430" s="17">
        <f t="shared" si="37"/>
        <v>41778.766724537039</v>
      </c>
      <c r="T430" s="17">
        <f t="shared" si="38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5"/>
        <v>0</v>
      </c>
      <c r="P431">
        <f t="shared" si="36"/>
        <v>0</v>
      </c>
      <c r="Q431" s="13" t="s">
        <v>8308</v>
      </c>
      <c r="R431" t="s">
        <v>8314</v>
      </c>
      <c r="S431" s="17">
        <f t="shared" si="37"/>
        <v>40070.901412037041</v>
      </c>
      <c r="T431" s="17">
        <f t="shared" si="38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5"/>
        <v>2</v>
      </c>
      <c r="P432">
        <f t="shared" si="36"/>
        <v>4.8</v>
      </c>
      <c r="Q432" s="13" t="s">
        <v>8308</v>
      </c>
      <c r="R432" t="s">
        <v>8314</v>
      </c>
      <c r="S432" s="17">
        <f t="shared" si="37"/>
        <v>41513.107256944444</v>
      </c>
      <c r="T432" s="17">
        <f t="shared" si="38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5"/>
        <v>14</v>
      </c>
      <c r="P433">
        <f t="shared" si="36"/>
        <v>51.88</v>
      </c>
      <c r="Q433" s="13" t="s">
        <v>8308</v>
      </c>
      <c r="R433" t="s">
        <v>8314</v>
      </c>
      <c r="S433" s="17">
        <f t="shared" si="37"/>
        <v>42526.871331018512</v>
      </c>
      <c r="T433" s="17">
        <f t="shared" si="38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5"/>
        <v>10</v>
      </c>
      <c r="P434">
        <f t="shared" si="36"/>
        <v>71.25</v>
      </c>
      <c r="Q434" s="13" t="s">
        <v>8308</v>
      </c>
      <c r="R434" t="s">
        <v>8314</v>
      </c>
      <c r="S434" s="17">
        <f t="shared" si="37"/>
        <v>42238.726631944446</v>
      </c>
      <c r="T434" s="17">
        <f t="shared" si="38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5"/>
        <v>0</v>
      </c>
      <c r="P435">
        <f t="shared" si="36"/>
        <v>0</v>
      </c>
      <c r="Q435" s="13" t="s">
        <v>8308</v>
      </c>
      <c r="R435" t="s">
        <v>8314</v>
      </c>
      <c r="S435" s="17">
        <f t="shared" si="37"/>
        <v>42228.629884259266</v>
      </c>
      <c r="T435" s="17">
        <f t="shared" si="38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5"/>
        <v>5</v>
      </c>
      <c r="P436">
        <f t="shared" si="36"/>
        <v>62.5</v>
      </c>
      <c r="Q436" s="13" t="s">
        <v>8308</v>
      </c>
      <c r="R436" t="s">
        <v>8314</v>
      </c>
      <c r="S436" s="17">
        <f t="shared" si="37"/>
        <v>41576.834513888891</v>
      </c>
      <c r="T436" s="17">
        <f t="shared" si="38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5"/>
        <v>0</v>
      </c>
      <c r="P437">
        <f t="shared" si="36"/>
        <v>1</v>
      </c>
      <c r="Q437" s="13" t="s">
        <v>8308</v>
      </c>
      <c r="R437" t="s">
        <v>8314</v>
      </c>
      <c r="S437" s="17">
        <f t="shared" si="37"/>
        <v>41500.747453703705</v>
      </c>
      <c r="T437" s="17">
        <f t="shared" si="38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5"/>
        <v>0</v>
      </c>
      <c r="P438">
        <f t="shared" si="36"/>
        <v>0</v>
      </c>
      <c r="Q438" s="13" t="s">
        <v>8308</v>
      </c>
      <c r="R438" t="s">
        <v>8314</v>
      </c>
      <c r="S438" s="17">
        <f t="shared" si="37"/>
        <v>41456.36241898148</v>
      </c>
      <c r="T438" s="17">
        <f t="shared" si="38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5"/>
        <v>0</v>
      </c>
      <c r="P439">
        <f t="shared" si="36"/>
        <v>0</v>
      </c>
      <c r="Q439" s="13" t="s">
        <v>8308</v>
      </c>
      <c r="R439" t="s">
        <v>8314</v>
      </c>
      <c r="S439" s="17">
        <f t="shared" si="37"/>
        <v>42591.31858796296</v>
      </c>
      <c r="T439" s="17">
        <f t="shared" si="38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5"/>
        <v>9</v>
      </c>
      <c r="P440">
        <f t="shared" si="36"/>
        <v>170.55</v>
      </c>
      <c r="Q440" s="13" t="s">
        <v>8308</v>
      </c>
      <c r="R440" t="s">
        <v>8314</v>
      </c>
      <c r="S440" s="17">
        <f t="shared" si="37"/>
        <v>42296.261087962965</v>
      </c>
      <c r="T440" s="17">
        <f t="shared" si="38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5"/>
        <v>0</v>
      </c>
      <c r="P441">
        <f t="shared" si="36"/>
        <v>0</v>
      </c>
      <c r="Q441" s="13" t="s">
        <v>8308</v>
      </c>
      <c r="R441" t="s">
        <v>8314</v>
      </c>
      <c r="S441" s="17">
        <f t="shared" si="37"/>
        <v>41919.761782407404</v>
      </c>
      <c r="T441" s="17">
        <f t="shared" si="38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5"/>
        <v>0</v>
      </c>
      <c r="P442">
        <f t="shared" si="36"/>
        <v>5</v>
      </c>
      <c r="Q442" s="13" t="s">
        <v>8308</v>
      </c>
      <c r="R442" t="s">
        <v>8314</v>
      </c>
      <c r="S442" s="17">
        <f t="shared" si="37"/>
        <v>42423.985567129625</v>
      </c>
      <c r="T442" s="17">
        <f t="shared" si="38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5"/>
        <v>0</v>
      </c>
      <c r="P443">
        <f t="shared" si="36"/>
        <v>0</v>
      </c>
      <c r="Q443" s="13" t="s">
        <v>8308</v>
      </c>
      <c r="R443" t="s">
        <v>8314</v>
      </c>
      <c r="S443" s="17">
        <f t="shared" si="37"/>
        <v>41550.793935185182</v>
      </c>
      <c r="T443" s="17">
        <f t="shared" si="38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5"/>
        <v>39</v>
      </c>
      <c r="P444">
        <f t="shared" si="36"/>
        <v>393.59</v>
      </c>
      <c r="Q444" s="13" t="s">
        <v>8308</v>
      </c>
      <c r="R444" t="s">
        <v>8314</v>
      </c>
      <c r="S444" s="17">
        <f t="shared" si="37"/>
        <v>42024.888692129629</v>
      </c>
      <c r="T444" s="17">
        <f t="shared" si="38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5"/>
        <v>0</v>
      </c>
      <c r="P445">
        <f t="shared" si="36"/>
        <v>5</v>
      </c>
      <c r="Q445" s="13" t="s">
        <v>8308</v>
      </c>
      <c r="R445" t="s">
        <v>8314</v>
      </c>
      <c r="S445" s="17">
        <f t="shared" si="37"/>
        <v>41650.015057870369</v>
      </c>
      <c r="T445" s="17">
        <f t="shared" si="38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5"/>
        <v>5</v>
      </c>
      <c r="P446">
        <f t="shared" si="36"/>
        <v>50</v>
      </c>
      <c r="Q446" s="13" t="s">
        <v>8308</v>
      </c>
      <c r="R446" t="s">
        <v>8314</v>
      </c>
      <c r="S446" s="17">
        <f t="shared" si="37"/>
        <v>40894.906956018516</v>
      </c>
      <c r="T446" s="17">
        <f t="shared" si="38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5"/>
        <v>0</v>
      </c>
      <c r="P447">
        <f t="shared" si="36"/>
        <v>1</v>
      </c>
      <c r="Q447" s="13" t="s">
        <v>8308</v>
      </c>
      <c r="R447" t="s">
        <v>8314</v>
      </c>
      <c r="S447" s="17">
        <f t="shared" si="37"/>
        <v>42130.335358796292</v>
      </c>
      <c r="T447" s="17">
        <f t="shared" si="38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5"/>
        <v>7</v>
      </c>
      <c r="P448">
        <f t="shared" si="36"/>
        <v>47.88</v>
      </c>
      <c r="Q448" s="13" t="s">
        <v>8308</v>
      </c>
      <c r="R448" t="s">
        <v>8314</v>
      </c>
      <c r="S448" s="17">
        <f t="shared" si="37"/>
        <v>42037.083564814813</v>
      </c>
      <c r="T448" s="17">
        <f t="shared" si="38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5"/>
        <v>0</v>
      </c>
      <c r="P449">
        <f t="shared" si="36"/>
        <v>5</v>
      </c>
      <c r="Q449" s="13" t="s">
        <v>8308</v>
      </c>
      <c r="R449" t="s">
        <v>8314</v>
      </c>
      <c r="S449" s="17">
        <f t="shared" si="37"/>
        <v>41331.555127314816</v>
      </c>
      <c r="T449" s="17">
        <f t="shared" si="38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5"/>
        <v>3</v>
      </c>
      <c r="P450">
        <f t="shared" si="36"/>
        <v>20.5</v>
      </c>
      <c r="Q450" s="13" t="s">
        <v>8308</v>
      </c>
      <c r="R450" t="s">
        <v>8314</v>
      </c>
      <c r="S450" s="17">
        <f t="shared" si="37"/>
        <v>41753.758043981477</v>
      </c>
      <c r="T450" s="17">
        <f t="shared" si="38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>
        <f t="shared" si="36"/>
        <v>9</v>
      </c>
      <c r="Q451" s="13" t="s">
        <v>8308</v>
      </c>
      <c r="R451" t="s">
        <v>8314</v>
      </c>
      <c r="S451" s="17">
        <f t="shared" si="37"/>
        <v>41534.568113425928</v>
      </c>
      <c r="T451" s="17">
        <f t="shared" si="38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ref="O482:O545" si="40">ROUND(E482/D482*100,0)</f>
        <v>19</v>
      </c>
      <c r="P482">
        <f t="shared" ref="P482:P545" si="41">IFERROR(ROUND(E482/L482,2),0)</f>
        <v>55.46</v>
      </c>
      <c r="Q482" s="13" t="s">
        <v>8308</v>
      </c>
      <c r="R482" t="s">
        <v>8314</v>
      </c>
      <c r="S482" s="17">
        <f t="shared" ref="S482:S545" si="42">(((J482/60)/60)/24)+DATE(1970,1,1)</f>
        <v>41465.500173611108</v>
      </c>
      <c r="T482" s="17">
        <f t="shared" ref="T482:T545" si="43">(((I482/60)/60)/24)+DATE(1970,1,1)</f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40"/>
        <v>6</v>
      </c>
      <c r="P483">
        <f t="shared" si="41"/>
        <v>87.14</v>
      </c>
      <c r="Q483" s="13" t="s">
        <v>8308</v>
      </c>
      <c r="R483" t="s">
        <v>8314</v>
      </c>
      <c r="S483" s="17">
        <f t="shared" si="42"/>
        <v>41162.672326388885</v>
      </c>
      <c r="T483" s="17">
        <f t="shared" si="43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40"/>
        <v>0</v>
      </c>
      <c r="P484">
        <f t="shared" si="41"/>
        <v>10</v>
      </c>
      <c r="Q484" s="13" t="s">
        <v>8308</v>
      </c>
      <c r="R484" t="s">
        <v>8314</v>
      </c>
      <c r="S484" s="17">
        <f t="shared" si="42"/>
        <v>42447.896875000006</v>
      </c>
      <c r="T484" s="17">
        <f t="shared" si="43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40"/>
        <v>50</v>
      </c>
      <c r="P485">
        <f t="shared" si="41"/>
        <v>51.22</v>
      </c>
      <c r="Q485" s="13" t="s">
        <v>8308</v>
      </c>
      <c r="R485" t="s">
        <v>8314</v>
      </c>
      <c r="S485" s="17">
        <f t="shared" si="42"/>
        <v>41243.197592592594</v>
      </c>
      <c r="T485" s="17">
        <f t="shared" si="43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40"/>
        <v>0</v>
      </c>
      <c r="P486">
        <f t="shared" si="41"/>
        <v>13.55</v>
      </c>
      <c r="Q486" s="13" t="s">
        <v>8308</v>
      </c>
      <c r="R486" t="s">
        <v>8314</v>
      </c>
      <c r="S486" s="17">
        <f t="shared" si="42"/>
        <v>42272.93949074074</v>
      </c>
      <c r="T486" s="17">
        <f t="shared" si="43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40"/>
        <v>22</v>
      </c>
      <c r="P487">
        <f t="shared" si="41"/>
        <v>66.52</v>
      </c>
      <c r="Q487" s="13" t="s">
        <v>8308</v>
      </c>
      <c r="R487" t="s">
        <v>8314</v>
      </c>
      <c r="S487" s="17">
        <f t="shared" si="42"/>
        <v>41381.50577546296</v>
      </c>
      <c r="T487" s="17">
        <f t="shared" si="43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40"/>
        <v>0</v>
      </c>
      <c r="P488">
        <f t="shared" si="41"/>
        <v>50</v>
      </c>
      <c r="Q488" s="13" t="s">
        <v>8308</v>
      </c>
      <c r="R488" t="s">
        <v>8314</v>
      </c>
      <c r="S488" s="17">
        <f t="shared" si="42"/>
        <v>41761.94258101852</v>
      </c>
      <c r="T488" s="17">
        <f t="shared" si="43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40"/>
        <v>0</v>
      </c>
      <c r="P489">
        <f t="shared" si="41"/>
        <v>0</v>
      </c>
      <c r="Q489" s="13" t="s">
        <v>8308</v>
      </c>
      <c r="R489" t="s">
        <v>8314</v>
      </c>
      <c r="S489" s="17">
        <f t="shared" si="42"/>
        <v>42669.594837962963</v>
      </c>
      <c r="T489" s="17">
        <f t="shared" si="43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40"/>
        <v>0</v>
      </c>
      <c r="P490">
        <f t="shared" si="41"/>
        <v>0</v>
      </c>
      <c r="Q490" s="13" t="s">
        <v>8308</v>
      </c>
      <c r="R490" t="s">
        <v>8314</v>
      </c>
      <c r="S490" s="17">
        <f t="shared" si="42"/>
        <v>42714.054398148146</v>
      </c>
      <c r="T490" s="17">
        <f t="shared" si="43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40"/>
        <v>0</v>
      </c>
      <c r="P491">
        <f t="shared" si="41"/>
        <v>71.67</v>
      </c>
      <c r="Q491" s="13" t="s">
        <v>8308</v>
      </c>
      <c r="R491" t="s">
        <v>8314</v>
      </c>
      <c r="S491" s="17">
        <f t="shared" si="42"/>
        <v>40882.481666666667</v>
      </c>
      <c r="T491" s="17">
        <f t="shared" si="43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40"/>
        <v>0</v>
      </c>
      <c r="P492">
        <f t="shared" si="41"/>
        <v>0</v>
      </c>
      <c r="Q492" s="13" t="s">
        <v>8308</v>
      </c>
      <c r="R492" t="s">
        <v>8314</v>
      </c>
      <c r="S492" s="17">
        <f t="shared" si="42"/>
        <v>41113.968576388892</v>
      </c>
      <c r="T492" s="17">
        <f t="shared" si="43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40"/>
        <v>0</v>
      </c>
      <c r="P493">
        <f t="shared" si="41"/>
        <v>0</v>
      </c>
      <c r="Q493" s="13" t="s">
        <v>8308</v>
      </c>
      <c r="R493" t="s">
        <v>8314</v>
      </c>
      <c r="S493" s="17">
        <f t="shared" si="42"/>
        <v>42366.982627314821</v>
      </c>
      <c r="T493" s="17">
        <f t="shared" si="43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40"/>
        <v>0</v>
      </c>
      <c r="P494">
        <f t="shared" si="41"/>
        <v>0</v>
      </c>
      <c r="Q494" s="13" t="s">
        <v>8308</v>
      </c>
      <c r="R494" t="s">
        <v>8314</v>
      </c>
      <c r="S494" s="17">
        <f t="shared" si="42"/>
        <v>42596.03506944445</v>
      </c>
      <c r="T494" s="17">
        <f t="shared" si="43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40"/>
        <v>0</v>
      </c>
      <c r="P495">
        <f t="shared" si="41"/>
        <v>0</v>
      </c>
      <c r="Q495" s="13" t="s">
        <v>8308</v>
      </c>
      <c r="R495" t="s">
        <v>8314</v>
      </c>
      <c r="S495" s="17">
        <f t="shared" si="42"/>
        <v>42114.726134259254</v>
      </c>
      <c r="T495" s="17">
        <f t="shared" si="43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40"/>
        <v>0</v>
      </c>
      <c r="P496">
        <f t="shared" si="41"/>
        <v>10.33</v>
      </c>
      <c r="Q496" s="13" t="s">
        <v>8308</v>
      </c>
      <c r="R496" t="s">
        <v>8314</v>
      </c>
      <c r="S496" s="17">
        <f t="shared" si="42"/>
        <v>41799.830613425926</v>
      </c>
      <c r="T496" s="17">
        <f t="shared" si="43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40"/>
        <v>0</v>
      </c>
      <c r="P497">
        <f t="shared" si="41"/>
        <v>0</v>
      </c>
      <c r="Q497" s="13" t="s">
        <v>8308</v>
      </c>
      <c r="R497" t="s">
        <v>8314</v>
      </c>
      <c r="S497" s="17">
        <f t="shared" si="42"/>
        <v>42171.827604166669</v>
      </c>
      <c r="T497" s="17">
        <f t="shared" si="43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40"/>
        <v>0</v>
      </c>
      <c r="P498">
        <f t="shared" si="41"/>
        <v>1</v>
      </c>
      <c r="Q498" s="13" t="s">
        <v>8308</v>
      </c>
      <c r="R498" t="s">
        <v>8314</v>
      </c>
      <c r="S498" s="17">
        <f t="shared" si="42"/>
        <v>41620.93141203704</v>
      </c>
      <c r="T498" s="17">
        <f t="shared" si="43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40"/>
        <v>1</v>
      </c>
      <c r="P499">
        <f t="shared" si="41"/>
        <v>10</v>
      </c>
      <c r="Q499" s="13" t="s">
        <v>8308</v>
      </c>
      <c r="R499" t="s">
        <v>8314</v>
      </c>
      <c r="S499" s="17">
        <f t="shared" si="42"/>
        <v>41945.037789351853</v>
      </c>
      <c r="T499" s="17">
        <f t="shared" si="43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40"/>
        <v>5</v>
      </c>
      <c r="P500">
        <f t="shared" si="41"/>
        <v>136.09</v>
      </c>
      <c r="Q500" s="13" t="s">
        <v>8308</v>
      </c>
      <c r="R500" t="s">
        <v>8314</v>
      </c>
      <c r="S500" s="17">
        <f t="shared" si="42"/>
        <v>40858.762141203704</v>
      </c>
      <c r="T500" s="17">
        <f t="shared" si="43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40"/>
        <v>10</v>
      </c>
      <c r="P501">
        <f t="shared" si="41"/>
        <v>73.459999999999994</v>
      </c>
      <c r="Q501" s="13" t="s">
        <v>8308</v>
      </c>
      <c r="R501" t="s">
        <v>8314</v>
      </c>
      <c r="S501" s="17">
        <f t="shared" si="42"/>
        <v>40043.895462962959</v>
      </c>
      <c r="T501" s="17">
        <f t="shared" si="43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40"/>
        <v>3</v>
      </c>
      <c r="P502">
        <f t="shared" si="41"/>
        <v>53.75</v>
      </c>
      <c r="Q502" s="13" t="s">
        <v>8308</v>
      </c>
      <c r="R502" t="s">
        <v>8314</v>
      </c>
      <c r="S502" s="17">
        <f t="shared" si="42"/>
        <v>40247.886006944449</v>
      </c>
      <c r="T502" s="17">
        <f t="shared" si="43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40"/>
        <v>0</v>
      </c>
      <c r="P503">
        <f t="shared" si="41"/>
        <v>0</v>
      </c>
      <c r="Q503" s="13" t="s">
        <v>8308</v>
      </c>
      <c r="R503" t="s">
        <v>8314</v>
      </c>
      <c r="S503" s="17">
        <f t="shared" si="42"/>
        <v>40703.234386574077</v>
      </c>
      <c r="T503" s="17">
        <f t="shared" si="43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40"/>
        <v>1</v>
      </c>
      <c r="P504">
        <f t="shared" si="41"/>
        <v>57.5</v>
      </c>
      <c r="Q504" s="13" t="s">
        <v>8308</v>
      </c>
      <c r="R504" t="s">
        <v>8314</v>
      </c>
      <c r="S504" s="17">
        <f t="shared" si="42"/>
        <v>40956.553530092591</v>
      </c>
      <c r="T504" s="17">
        <f t="shared" si="43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40"/>
        <v>2</v>
      </c>
      <c r="P505">
        <f t="shared" si="41"/>
        <v>12.67</v>
      </c>
      <c r="Q505" s="13" t="s">
        <v>8308</v>
      </c>
      <c r="R505" t="s">
        <v>8314</v>
      </c>
      <c r="S505" s="17">
        <f t="shared" si="42"/>
        <v>41991.526655092588</v>
      </c>
      <c r="T505" s="17">
        <f t="shared" si="43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40"/>
        <v>1</v>
      </c>
      <c r="P506">
        <f t="shared" si="41"/>
        <v>67</v>
      </c>
      <c r="Q506" s="13" t="s">
        <v>8308</v>
      </c>
      <c r="R506" t="s">
        <v>8314</v>
      </c>
      <c r="S506" s="17">
        <f t="shared" si="42"/>
        <v>40949.98364583333</v>
      </c>
      <c r="T506" s="17">
        <f t="shared" si="43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40"/>
        <v>0</v>
      </c>
      <c r="P507">
        <f t="shared" si="41"/>
        <v>3.71</v>
      </c>
      <c r="Q507" s="13" t="s">
        <v>8308</v>
      </c>
      <c r="R507" t="s">
        <v>8314</v>
      </c>
      <c r="S507" s="17">
        <f t="shared" si="42"/>
        <v>42318.098217592589</v>
      </c>
      <c r="T507" s="17">
        <f t="shared" si="43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40"/>
        <v>0</v>
      </c>
      <c r="P508">
        <f t="shared" si="41"/>
        <v>250</v>
      </c>
      <c r="Q508" s="13" t="s">
        <v>8308</v>
      </c>
      <c r="R508" t="s">
        <v>8314</v>
      </c>
      <c r="S508" s="17">
        <f t="shared" si="42"/>
        <v>41466.552314814813</v>
      </c>
      <c r="T508" s="17">
        <f t="shared" si="43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40"/>
        <v>3</v>
      </c>
      <c r="P509">
        <f t="shared" si="41"/>
        <v>64</v>
      </c>
      <c r="Q509" s="13" t="s">
        <v>8308</v>
      </c>
      <c r="R509" t="s">
        <v>8314</v>
      </c>
      <c r="S509" s="17">
        <f t="shared" si="42"/>
        <v>41156.958993055552</v>
      </c>
      <c r="T509" s="17">
        <f t="shared" si="43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40"/>
        <v>1</v>
      </c>
      <c r="P510">
        <f t="shared" si="41"/>
        <v>133.33000000000001</v>
      </c>
      <c r="Q510" s="13" t="s">
        <v>8308</v>
      </c>
      <c r="R510" t="s">
        <v>8314</v>
      </c>
      <c r="S510" s="17">
        <f t="shared" si="42"/>
        <v>40995.024317129632</v>
      </c>
      <c r="T510" s="17">
        <f t="shared" si="43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40"/>
        <v>0</v>
      </c>
      <c r="P511">
        <f t="shared" si="41"/>
        <v>10</v>
      </c>
      <c r="Q511" s="13" t="s">
        <v>8308</v>
      </c>
      <c r="R511" t="s">
        <v>8314</v>
      </c>
      <c r="S511" s="17">
        <f t="shared" si="42"/>
        <v>42153.631597222222</v>
      </c>
      <c r="T511" s="17">
        <f t="shared" si="43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40"/>
        <v>0</v>
      </c>
      <c r="P512">
        <f t="shared" si="41"/>
        <v>0</v>
      </c>
      <c r="Q512" s="13" t="s">
        <v>8308</v>
      </c>
      <c r="R512" t="s">
        <v>8314</v>
      </c>
      <c r="S512" s="17">
        <f t="shared" si="42"/>
        <v>42400.176377314812</v>
      </c>
      <c r="T512" s="17">
        <f t="shared" si="43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40"/>
        <v>3</v>
      </c>
      <c r="P513">
        <f t="shared" si="41"/>
        <v>30</v>
      </c>
      <c r="Q513" s="13" t="s">
        <v>8308</v>
      </c>
      <c r="R513" t="s">
        <v>8314</v>
      </c>
      <c r="S513" s="17">
        <f t="shared" si="42"/>
        <v>41340.303032407406</v>
      </c>
      <c r="T513" s="17">
        <f t="shared" si="43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40"/>
        <v>0</v>
      </c>
      <c r="P514">
        <f t="shared" si="41"/>
        <v>5.5</v>
      </c>
      <c r="Q514" s="13" t="s">
        <v>8308</v>
      </c>
      <c r="R514" t="s">
        <v>8314</v>
      </c>
      <c r="S514" s="17">
        <f t="shared" si="42"/>
        <v>42649.742210648154</v>
      </c>
      <c r="T514" s="17">
        <f t="shared" si="43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>
        <f t="shared" si="41"/>
        <v>102.38</v>
      </c>
      <c r="Q515" s="13" t="s">
        <v>8308</v>
      </c>
      <c r="R515" t="s">
        <v>8314</v>
      </c>
      <c r="S515" s="17">
        <f t="shared" si="42"/>
        <v>42552.653993055559</v>
      </c>
      <c r="T515" s="17">
        <f t="shared" si="43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ref="O546:O609" si="45">ROUND(E546/D546*100,0)</f>
        <v>1</v>
      </c>
      <c r="P546">
        <f t="shared" ref="P546:P609" si="46">IFERROR(ROUND(E546/L546,2),0)</f>
        <v>3</v>
      </c>
      <c r="Q546" s="13" t="s">
        <v>8317</v>
      </c>
      <c r="R546" t="s">
        <v>8318</v>
      </c>
      <c r="S546" s="17">
        <f t="shared" ref="S546:S609" si="47">(((J546/60)/60)/24)+DATE(1970,1,1)</f>
        <v>42525.656944444447</v>
      </c>
      <c r="T546" s="17">
        <f t="shared" ref="T546:T609" si="48">(((I546/60)/60)/24)+DATE(1970,1,1)</f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5"/>
        <v>27</v>
      </c>
      <c r="P547">
        <f t="shared" si="46"/>
        <v>402.71</v>
      </c>
      <c r="Q547" s="13" t="s">
        <v>8317</v>
      </c>
      <c r="R547" t="s">
        <v>8318</v>
      </c>
      <c r="S547" s="17">
        <f t="shared" si="47"/>
        <v>42283.592465277776</v>
      </c>
      <c r="T547" s="17">
        <f t="shared" si="48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5"/>
        <v>0</v>
      </c>
      <c r="P548">
        <f t="shared" si="46"/>
        <v>26</v>
      </c>
      <c r="Q548" s="13" t="s">
        <v>8317</v>
      </c>
      <c r="R548" t="s">
        <v>8318</v>
      </c>
      <c r="S548" s="17">
        <f t="shared" si="47"/>
        <v>42249.667997685188</v>
      </c>
      <c r="T548" s="17">
        <f t="shared" si="48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5"/>
        <v>0</v>
      </c>
      <c r="P549">
        <f t="shared" si="46"/>
        <v>0</v>
      </c>
      <c r="Q549" s="13" t="s">
        <v>8317</v>
      </c>
      <c r="R549" t="s">
        <v>8318</v>
      </c>
      <c r="S549" s="17">
        <f t="shared" si="47"/>
        <v>42380.696342592593</v>
      </c>
      <c r="T549" s="17">
        <f t="shared" si="48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5"/>
        <v>0</v>
      </c>
      <c r="P550">
        <f t="shared" si="46"/>
        <v>9</v>
      </c>
      <c r="Q550" s="13" t="s">
        <v>8317</v>
      </c>
      <c r="R550" t="s">
        <v>8318</v>
      </c>
      <c r="S550" s="17">
        <f t="shared" si="47"/>
        <v>42276.903333333335</v>
      </c>
      <c r="T550" s="17">
        <f t="shared" si="48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5"/>
        <v>3</v>
      </c>
      <c r="P551">
        <f t="shared" si="46"/>
        <v>8.5</v>
      </c>
      <c r="Q551" s="13" t="s">
        <v>8317</v>
      </c>
      <c r="R551" t="s">
        <v>8318</v>
      </c>
      <c r="S551" s="17">
        <f t="shared" si="47"/>
        <v>42163.636828703704</v>
      </c>
      <c r="T551" s="17">
        <f t="shared" si="48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5"/>
        <v>1</v>
      </c>
      <c r="P552">
        <f t="shared" si="46"/>
        <v>8.75</v>
      </c>
      <c r="Q552" s="13" t="s">
        <v>8317</v>
      </c>
      <c r="R552" t="s">
        <v>8318</v>
      </c>
      <c r="S552" s="17">
        <f t="shared" si="47"/>
        <v>42753.678761574076</v>
      </c>
      <c r="T552" s="17">
        <f t="shared" si="48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5"/>
        <v>5</v>
      </c>
      <c r="P553">
        <f t="shared" si="46"/>
        <v>135.04</v>
      </c>
      <c r="Q553" s="13" t="s">
        <v>8317</v>
      </c>
      <c r="R553" t="s">
        <v>8318</v>
      </c>
      <c r="S553" s="17">
        <f t="shared" si="47"/>
        <v>42173.275740740741</v>
      </c>
      <c r="T553" s="17">
        <f t="shared" si="48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5"/>
        <v>0</v>
      </c>
      <c r="P554">
        <f t="shared" si="46"/>
        <v>0</v>
      </c>
      <c r="Q554" s="13" t="s">
        <v>8317</v>
      </c>
      <c r="R554" t="s">
        <v>8318</v>
      </c>
      <c r="S554" s="17">
        <f t="shared" si="47"/>
        <v>42318.616851851853</v>
      </c>
      <c r="T554" s="17">
        <f t="shared" si="48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5"/>
        <v>0</v>
      </c>
      <c r="P555">
        <f t="shared" si="46"/>
        <v>20.5</v>
      </c>
      <c r="Q555" s="13" t="s">
        <v>8317</v>
      </c>
      <c r="R555" t="s">
        <v>8318</v>
      </c>
      <c r="S555" s="17">
        <f t="shared" si="47"/>
        <v>41927.71980324074</v>
      </c>
      <c r="T555" s="17">
        <f t="shared" si="48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5"/>
        <v>37</v>
      </c>
      <c r="P556">
        <f t="shared" si="46"/>
        <v>64.36</v>
      </c>
      <c r="Q556" s="13" t="s">
        <v>8317</v>
      </c>
      <c r="R556" t="s">
        <v>8318</v>
      </c>
      <c r="S556" s="17">
        <f t="shared" si="47"/>
        <v>41901.684861111113</v>
      </c>
      <c r="T556" s="17">
        <f t="shared" si="48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5"/>
        <v>0</v>
      </c>
      <c r="P557">
        <f t="shared" si="46"/>
        <v>0</v>
      </c>
      <c r="Q557" s="13" t="s">
        <v>8317</v>
      </c>
      <c r="R557" t="s">
        <v>8318</v>
      </c>
      <c r="S557" s="17">
        <f t="shared" si="47"/>
        <v>42503.353506944448</v>
      </c>
      <c r="T557" s="17">
        <f t="shared" si="48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5"/>
        <v>3</v>
      </c>
      <c r="P558">
        <f t="shared" si="46"/>
        <v>200</v>
      </c>
      <c r="Q558" s="13" t="s">
        <v>8317</v>
      </c>
      <c r="R558" t="s">
        <v>8318</v>
      </c>
      <c r="S558" s="17">
        <f t="shared" si="47"/>
        <v>42345.860150462962</v>
      </c>
      <c r="T558" s="17">
        <f t="shared" si="48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5"/>
        <v>1</v>
      </c>
      <c r="P559">
        <f t="shared" si="46"/>
        <v>68.3</v>
      </c>
      <c r="Q559" s="13" t="s">
        <v>8317</v>
      </c>
      <c r="R559" t="s">
        <v>8318</v>
      </c>
      <c r="S559" s="17">
        <f t="shared" si="47"/>
        <v>42676.942164351851</v>
      </c>
      <c r="T559" s="17">
        <f t="shared" si="48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5"/>
        <v>0</v>
      </c>
      <c r="P560">
        <f t="shared" si="46"/>
        <v>0</v>
      </c>
      <c r="Q560" s="13" t="s">
        <v>8317</v>
      </c>
      <c r="R560" t="s">
        <v>8318</v>
      </c>
      <c r="S560" s="17">
        <f t="shared" si="47"/>
        <v>42057.883159722223</v>
      </c>
      <c r="T560" s="17">
        <f t="shared" si="48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5"/>
        <v>0</v>
      </c>
      <c r="P561">
        <f t="shared" si="46"/>
        <v>50</v>
      </c>
      <c r="Q561" s="13" t="s">
        <v>8317</v>
      </c>
      <c r="R561" t="s">
        <v>8318</v>
      </c>
      <c r="S561" s="17">
        <f t="shared" si="47"/>
        <v>42321.283101851848</v>
      </c>
      <c r="T561" s="17">
        <f t="shared" si="48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5"/>
        <v>0</v>
      </c>
      <c r="P562">
        <f t="shared" si="46"/>
        <v>4</v>
      </c>
      <c r="Q562" s="13" t="s">
        <v>8317</v>
      </c>
      <c r="R562" t="s">
        <v>8318</v>
      </c>
      <c r="S562" s="17">
        <f t="shared" si="47"/>
        <v>41960.771354166667</v>
      </c>
      <c r="T562" s="17">
        <f t="shared" si="48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5"/>
        <v>0</v>
      </c>
      <c r="P563">
        <f t="shared" si="46"/>
        <v>27.5</v>
      </c>
      <c r="Q563" s="13" t="s">
        <v>8317</v>
      </c>
      <c r="R563" t="s">
        <v>8318</v>
      </c>
      <c r="S563" s="17">
        <f t="shared" si="47"/>
        <v>42268.658715277779</v>
      </c>
      <c r="T563" s="17">
        <f t="shared" si="48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5"/>
        <v>0</v>
      </c>
      <c r="P564">
        <f t="shared" si="46"/>
        <v>0</v>
      </c>
      <c r="Q564" s="13" t="s">
        <v>8317</v>
      </c>
      <c r="R564" t="s">
        <v>8318</v>
      </c>
      <c r="S564" s="17">
        <f t="shared" si="47"/>
        <v>42692.389062500006</v>
      </c>
      <c r="T564" s="17">
        <f t="shared" si="48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5"/>
        <v>0</v>
      </c>
      <c r="P565">
        <f t="shared" si="46"/>
        <v>34</v>
      </c>
      <c r="Q565" s="13" t="s">
        <v>8317</v>
      </c>
      <c r="R565" t="s">
        <v>8318</v>
      </c>
      <c r="S565" s="17">
        <f t="shared" si="47"/>
        <v>42022.069988425923</v>
      </c>
      <c r="T565" s="17">
        <f t="shared" si="48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5"/>
        <v>0</v>
      </c>
      <c r="P566">
        <f t="shared" si="46"/>
        <v>1</v>
      </c>
      <c r="Q566" s="13" t="s">
        <v>8317</v>
      </c>
      <c r="R566" t="s">
        <v>8318</v>
      </c>
      <c r="S566" s="17">
        <f t="shared" si="47"/>
        <v>42411.942997685182</v>
      </c>
      <c r="T566" s="17">
        <f t="shared" si="48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5"/>
        <v>0</v>
      </c>
      <c r="P567">
        <f t="shared" si="46"/>
        <v>0</v>
      </c>
      <c r="Q567" s="13" t="s">
        <v>8317</v>
      </c>
      <c r="R567" t="s">
        <v>8318</v>
      </c>
      <c r="S567" s="17">
        <f t="shared" si="47"/>
        <v>42165.785289351858</v>
      </c>
      <c r="T567" s="17">
        <f t="shared" si="48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5"/>
        <v>0</v>
      </c>
      <c r="P568">
        <f t="shared" si="46"/>
        <v>1</v>
      </c>
      <c r="Q568" s="13" t="s">
        <v>8317</v>
      </c>
      <c r="R568" t="s">
        <v>8318</v>
      </c>
      <c r="S568" s="17">
        <f t="shared" si="47"/>
        <v>42535.68440972222</v>
      </c>
      <c r="T568" s="17">
        <f t="shared" si="48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5"/>
        <v>0</v>
      </c>
      <c r="P569">
        <f t="shared" si="46"/>
        <v>0</v>
      </c>
      <c r="Q569" s="13" t="s">
        <v>8317</v>
      </c>
      <c r="R569" t="s">
        <v>8318</v>
      </c>
      <c r="S569" s="17">
        <f t="shared" si="47"/>
        <v>41975.842523148152</v>
      </c>
      <c r="T569" s="17">
        <f t="shared" si="48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5"/>
        <v>1</v>
      </c>
      <c r="P570">
        <f t="shared" si="46"/>
        <v>49</v>
      </c>
      <c r="Q570" s="13" t="s">
        <v>8317</v>
      </c>
      <c r="R570" t="s">
        <v>8318</v>
      </c>
      <c r="S570" s="17">
        <f t="shared" si="47"/>
        <v>42348.9215625</v>
      </c>
      <c r="T570" s="17">
        <f t="shared" si="48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5"/>
        <v>1</v>
      </c>
      <c r="P571">
        <f t="shared" si="46"/>
        <v>20</v>
      </c>
      <c r="Q571" s="13" t="s">
        <v>8317</v>
      </c>
      <c r="R571" t="s">
        <v>8318</v>
      </c>
      <c r="S571" s="17">
        <f t="shared" si="47"/>
        <v>42340.847361111111</v>
      </c>
      <c r="T571" s="17">
        <f t="shared" si="48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5"/>
        <v>0</v>
      </c>
      <c r="P572">
        <f t="shared" si="46"/>
        <v>142</v>
      </c>
      <c r="Q572" s="13" t="s">
        <v>8317</v>
      </c>
      <c r="R572" t="s">
        <v>8318</v>
      </c>
      <c r="S572" s="17">
        <f t="shared" si="47"/>
        <v>42388.798252314817</v>
      </c>
      <c r="T572" s="17">
        <f t="shared" si="48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5"/>
        <v>0</v>
      </c>
      <c r="P573">
        <f t="shared" si="46"/>
        <v>53</v>
      </c>
      <c r="Q573" s="13" t="s">
        <v>8317</v>
      </c>
      <c r="R573" t="s">
        <v>8318</v>
      </c>
      <c r="S573" s="17">
        <f t="shared" si="47"/>
        <v>42192.816238425927</v>
      </c>
      <c r="T573" s="17">
        <f t="shared" si="48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5"/>
        <v>0</v>
      </c>
      <c r="P574">
        <f t="shared" si="46"/>
        <v>0</v>
      </c>
      <c r="Q574" s="13" t="s">
        <v>8317</v>
      </c>
      <c r="R574" t="s">
        <v>8318</v>
      </c>
      <c r="S574" s="17">
        <f t="shared" si="47"/>
        <v>42282.71629629629</v>
      </c>
      <c r="T574" s="17">
        <f t="shared" si="48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5"/>
        <v>0</v>
      </c>
      <c r="P575">
        <f t="shared" si="46"/>
        <v>38.44</v>
      </c>
      <c r="Q575" s="13" t="s">
        <v>8317</v>
      </c>
      <c r="R575" t="s">
        <v>8318</v>
      </c>
      <c r="S575" s="17">
        <f t="shared" si="47"/>
        <v>41963.050127314811</v>
      </c>
      <c r="T575" s="17">
        <f t="shared" si="48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5"/>
        <v>1</v>
      </c>
      <c r="P576">
        <f t="shared" si="46"/>
        <v>20</v>
      </c>
      <c r="Q576" s="13" t="s">
        <v>8317</v>
      </c>
      <c r="R576" t="s">
        <v>8318</v>
      </c>
      <c r="S576" s="17">
        <f t="shared" si="47"/>
        <v>42632.443368055552</v>
      </c>
      <c r="T576" s="17">
        <f t="shared" si="48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5"/>
        <v>0</v>
      </c>
      <c r="P577">
        <f t="shared" si="46"/>
        <v>64.75</v>
      </c>
      <c r="Q577" s="13" t="s">
        <v>8317</v>
      </c>
      <c r="R577" t="s">
        <v>8318</v>
      </c>
      <c r="S577" s="17">
        <f t="shared" si="47"/>
        <v>42138.692627314813</v>
      </c>
      <c r="T577" s="17">
        <f t="shared" si="48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5"/>
        <v>0</v>
      </c>
      <c r="P578">
        <f t="shared" si="46"/>
        <v>1</v>
      </c>
      <c r="Q578" s="13" t="s">
        <v>8317</v>
      </c>
      <c r="R578" t="s">
        <v>8318</v>
      </c>
      <c r="S578" s="17">
        <f t="shared" si="47"/>
        <v>42031.471666666665</v>
      </c>
      <c r="T578" s="17">
        <f t="shared" si="48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si="46"/>
        <v>10</v>
      </c>
      <c r="Q579" s="13" t="s">
        <v>8317</v>
      </c>
      <c r="R579" t="s">
        <v>8318</v>
      </c>
      <c r="S579" s="17">
        <f t="shared" si="47"/>
        <v>42450.589143518519</v>
      </c>
      <c r="T579" s="17">
        <f t="shared" si="48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ref="O610:O673" si="50">ROUND(E610/D610*100,0)</f>
        <v>1</v>
      </c>
      <c r="P610">
        <f t="shared" ref="P610:P673" si="51">IFERROR(ROUND(E610/L610,2),0)</f>
        <v>292.2</v>
      </c>
      <c r="Q610" s="13" t="s">
        <v>8317</v>
      </c>
      <c r="R610" t="s">
        <v>8318</v>
      </c>
      <c r="S610" s="17">
        <f t="shared" ref="S610:S673" si="52">(((J610/60)/60)/24)+DATE(1970,1,1)</f>
        <v>42140.921064814815</v>
      </c>
      <c r="T610" s="17">
        <f t="shared" ref="T610:T673" si="53">(((I610/60)/60)/24)+DATE(1970,1,1)</f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50"/>
        <v>1</v>
      </c>
      <c r="P611">
        <f t="shared" si="51"/>
        <v>5</v>
      </c>
      <c r="Q611" s="13" t="s">
        <v>8317</v>
      </c>
      <c r="R611" t="s">
        <v>8318</v>
      </c>
      <c r="S611" s="17">
        <f t="shared" si="52"/>
        <v>42307.034074074079</v>
      </c>
      <c r="T611" s="17">
        <f t="shared" si="53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50"/>
        <v>0</v>
      </c>
      <c r="P612">
        <f t="shared" si="51"/>
        <v>0</v>
      </c>
      <c r="Q612" s="13" t="s">
        <v>8317</v>
      </c>
      <c r="R612" t="s">
        <v>8318</v>
      </c>
      <c r="S612" s="17">
        <f t="shared" si="52"/>
        <v>42086.83085648148</v>
      </c>
      <c r="T612" s="17">
        <f t="shared" si="53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50"/>
        <v>0</v>
      </c>
      <c r="P613">
        <f t="shared" si="51"/>
        <v>0</v>
      </c>
      <c r="Q613" s="13" t="s">
        <v>8317</v>
      </c>
      <c r="R613" t="s">
        <v>8318</v>
      </c>
      <c r="S613" s="17">
        <f t="shared" si="52"/>
        <v>42328.560613425929</v>
      </c>
      <c r="T613" s="17">
        <f t="shared" si="53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50"/>
        <v>0</v>
      </c>
      <c r="P614">
        <f t="shared" si="51"/>
        <v>0</v>
      </c>
      <c r="Q614" s="13" t="s">
        <v>8317</v>
      </c>
      <c r="R614" t="s">
        <v>8318</v>
      </c>
      <c r="S614" s="17">
        <f t="shared" si="52"/>
        <v>42585.031782407401</v>
      </c>
      <c r="T614" s="17">
        <f t="shared" si="53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50"/>
        <v>21</v>
      </c>
      <c r="P615">
        <f t="shared" si="51"/>
        <v>105.93</v>
      </c>
      <c r="Q615" s="13" t="s">
        <v>8317</v>
      </c>
      <c r="R615" t="s">
        <v>8318</v>
      </c>
      <c r="S615" s="17">
        <f t="shared" si="52"/>
        <v>42247.496759259258</v>
      </c>
      <c r="T615" s="17">
        <f t="shared" si="53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50"/>
        <v>0</v>
      </c>
      <c r="P616">
        <f t="shared" si="51"/>
        <v>0</v>
      </c>
      <c r="Q616" s="13" t="s">
        <v>8317</v>
      </c>
      <c r="R616" t="s">
        <v>8318</v>
      </c>
      <c r="S616" s="17">
        <f t="shared" si="52"/>
        <v>42515.061805555553</v>
      </c>
      <c r="T616" s="17">
        <f t="shared" si="53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50"/>
        <v>0</v>
      </c>
      <c r="P617">
        <f t="shared" si="51"/>
        <v>0</v>
      </c>
      <c r="Q617" s="13" t="s">
        <v>8317</v>
      </c>
      <c r="R617" t="s">
        <v>8318</v>
      </c>
      <c r="S617" s="17">
        <f t="shared" si="52"/>
        <v>42242.122210648144</v>
      </c>
      <c r="T617" s="17">
        <f t="shared" si="53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50"/>
        <v>0</v>
      </c>
      <c r="P618">
        <f t="shared" si="51"/>
        <v>0</v>
      </c>
      <c r="Q618" s="13" t="s">
        <v>8317</v>
      </c>
      <c r="R618" t="s">
        <v>8318</v>
      </c>
      <c r="S618" s="17">
        <f t="shared" si="52"/>
        <v>42761.376238425932</v>
      </c>
      <c r="T618" s="17">
        <f t="shared" si="53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50"/>
        <v>3</v>
      </c>
      <c r="P619">
        <f t="shared" si="51"/>
        <v>20</v>
      </c>
      <c r="Q619" s="13" t="s">
        <v>8317</v>
      </c>
      <c r="R619" t="s">
        <v>8318</v>
      </c>
      <c r="S619" s="17">
        <f t="shared" si="52"/>
        <v>42087.343090277776</v>
      </c>
      <c r="T619" s="17">
        <f t="shared" si="53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50"/>
        <v>0</v>
      </c>
      <c r="P620">
        <f t="shared" si="51"/>
        <v>0</v>
      </c>
      <c r="Q620" s="13" t="s">
        <v>8317</v>
      </c>
      <c r="R620" t="s">
        <v>8318</v>
      </c>
      <c r="S620" s="17">
        <f t="shared" si="52"/>
        <v>42317.810219907406</v>
      </c>
      <c r="T620" s="17">
        <f t="shared" si="53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50"/>
        <v>0</v>
      </c>
      <c r="P621">
        <f t="shared" si="51"/>
        <v>1</v>
      </c>
      <c r="Q621" s="13" t="s">
        <v>8317</v>
      </c>
      <c r="R621" t="s">
        <v>8318</v>
      </c>
      <c r="S621" s="17">
        <f t="shared" si="52"/>
        <v>41908.650347222225</v>
      </c>
      <c r="T621" s="17">
        <f t="shared" si="53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50"/>
        <v>1</v>
      </c>
      <c r="P622">
        <f t="shared" si="51"/>
        <v>300</v>
      </c>
      <c r="Q622" s="13" t="s">
        <v>8317</v>
      </c>
      <c r="R622" t="s">
        <v>8318</v>
      </c>
      <c r="S622" s="17">
        <f t="shared" si="52"/>
        <v>41831.716874999998</v>
      </c>
      <c r="T622" s="17">
        <f t="shared" si="53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50"/>
        <v>1</v>
      </c>
      <c r="P623">
        <f t="shared" si="51"/>
        <v>87</v>
      </c>
      <c r="Q623" s="13" t="s">
        <v>8317</v>
      </c>
      <c r="R623" t="s">
        <v>8318</v>
      </c>
      <c r="S623" s="17">
        <f t="shared" si="52"/>
        <v>42528.987696759257</v>
      </c>
      <c r="T623" s="17">
        <f t="shared" si="53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50"/>
        <v>6</v>
      </c>
      <c r="P624">
        <f t="shared" si="51"/>
        <v>37.89</v>
      </c>
      <c r="Q624" s="13" t="s">
        <v>8317</v>
      </c>
      <c r="R624" t="s">
        <v>8318</v>
      </c>
      <c r="S624" s="17">
        <f t="shared" si="52"/>
        <v>42532.774745370371</v>
      </c>
      <c r="T624" s="17">
        <f t="shared" si="53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50"/>
        <v>0</v>
      </c>
      <c r="P625">
        <f t="shared" si="51"/>
        <v>0</v>
      </c>
      <c r="Q625" s="13" t="s">
        <v>8317</v>
      </c>
      <c r="R625" t="s">
        <v>8318</v>
      </c>
      <c r="S625" s="17">
        <f t="shared" si="52"/>
        <v>42122.009224537032</v>
      </c>
      <c r="T625" s="17">
        <f t="shared" si="53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50"/>
        <v>0</v>
      </c>
      <c r="P626">
        <f t="shared" si="51"/>
        <v>0</v>
      </c>
      <c r="Q626" s="13" t="s">
        <v>8317</v>
      </c>
      <c r="R626" t="s">
        <v>8318</v>
      </c>
      <c r="S626" s="17">
        <f t="shared" si="52"/>
        <v>42108.988900462966</v>
      </c>
      <c r="T626" s="17">
        <f t="shared" si="53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50"/>
        <v>0</v>
      </c>
      <c r="P627">
        <f t="shared" si="51"/>
        <v>0</v>
      </c>
      <c r="Q627" s="13" t="s">
        <v>8317</v>
      </c>
      <c r="R627" t="s">
        <v>8318</v>
      </c>
      <c r="S627" s="17">
        <f t="shared" si="52"/>
        <v>42790.895567129628</v>
      </c>
      <c r="T627" s="17">
        <f t="shared" si="53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50"/>
        <v>17</v>
      </c>
      <c r="P628">
        <f t="shared" si="51"/>
        <v>111.41</v>
      </c>
      <c r="Q628" s="13" t="s">
        <v>8317</v>
      </c>
      <c r="R628" t="s">
        <v>8318</v>
      </c>
      <c r="S628" s="17">
        <f t="shared" si="52"/>
        <v>42198.559479166666</v>
      </c>
      <c r="T628" s="17">
        <f t="shared" si="53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50"/>
        <v>0</v>
      </c>
      <c r="P629">
        <f t="shared" si="51"/>
        <v>90</v>
      </c>
      <c r="Q629" s="13" t="s">
        <v>8317</v>
      </c>
      <c r="R629" t="s">
        <v>8318</v>
      </c>
      <c r="S629" s="17">
        <f t="shared" si="52"/>
        <v>42384.306840277779</v>
      </c>
      <c r="T629" s="17">
        <f t="shared" si="53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50"/>
        <v>0</v>
      </c>
      <c r="P630">
        <f t="shared" si="51"/>
        <v>0</v>
      </c>
      <c r="Q630" s="13" t="s">
        <v>8317</v>
      </c>
      <c r="R630" t="s">
        <v>8318</v>
      </c>
      <c r="S630" s="17">
        <f t="shared" si="52"/>
        <v>41803.692789351851</v>
      </c>
      <c r="T630" s="17">
        <f t="shared" si="53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50"/>
        <v>0</v>
      </c>
      <c r="P631">
        <f t="shared" si="51"/>
        <v>116.67</v>
      </c>
      <c r="Q631" s="13" t="s">
        <v>8317</v>
      </c>
      <c r="R631" t="s">
        <v>8318</v>
      </c>
      <c r="S631" s="17">
        <f t="shared" si="52"/>
        <v>42474.637824074074</v>
      </c>
      <c r="T631" s="17">
        <f t="shared" si="53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50"/>
        <v>0</v>
      </c>
      <c r="P632">
        <f t="shared" si="51"/>
        <v>10</v>
      </c>
      <c r="Q632" s="13" t="s">
        <v>8317</v>
      </c>
      <c r="R632" t="s">
        <v>8318</v>
      </c>
      <c r="S632" s="17">
        <f t="shared" si="52"/>
        <v>42223.619456018518</v>
      </c>
      <c r="T632" s="17">
        <f t="shared" si="53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50"/>
        <v>1</v>
      </c>
      <c r="P633">
        <f t="shared" si="51"/>
        <v>76.67</v>
      </c>
      <c r="Q633" s="13" t="s">
        <v>8317</v>
      </c>
      <c r="R633" t="s">
        <v>8318</v>
      </c>
      <c r="S633" s="17">
        <f t="shared" si="52"/>
        <v>42489.772326388891</v>
      </c>
      <c r="T633" s="17">
        <f t="shared" si="53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50"/>
        <v>0</v>
      </c>
      <c r="P634">
        <f t="shared" si="51"/>
        <v>0</v>
      </c>
      <c r="Q634" s="13" t="s">
        <v>8317</v>
      </c>
      <c r="R634" t="s">
        <v>8318</v>
      </c>
      <c r="S634" s="17">
        <f t="shared" si="52"/>
        <v>42303.659317129626</v>
      </c>
      <c r="T634" s="17">
        <f t="shared" si="53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50"/>
        <v>12</v>
      </c>
      <c r="P635">
        <f t="shared" si="51"/>
        <v>49.8</v>
      </c>
      <c r="Q635" s="13" t="s">
        <v>8317</v>
      </c>
      <c r="R635" t="s">
        <v>8318</v>
      </c>
      <c r="S635" s="17">
        <f t="shared" si="52"/>
        <v>42507.29932870371</v>
      </c>
      <c r="T635" s="17">
        <f t="shared" si="53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50"/>
        <v>0</v>
      </c>
      <c r="P636">
        <f t="shared" si="51"/>
        <v>1</v>
      </c>
      <c r="Q636" s="13" t="s">
        <v>8317</v>
      </c>
      <c r="R636" t="s">
        <v>8318</v>
      </c>
      <c r="S636" s="17">
        <f t="shared" si="52"/>
        <v>42031.928576388891</v>
      </c>
      <c r="T636" s="17">
        <f t="shared" si="53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50"/>
        <v>0</v>
      </c>
      <c r="P637">
        <f t="shared" si="51"/>
        <v>2</v>
      </c>
      <c r="Q637" s="13" t="s">
        <v>8317</v>
      </c>
      <c r="R637" t="s">
        <v>8318</v>
      </c>
      <c r="S637" s="17">
        <f t="shared" si="52"/>
        <v>42076.092152777783</v>
      </c>
      <c r="T637" s="17">
        <f t="shared" si="53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50"/>
        <v>0</v>
      </c>
      <c r="P638">
        <f t="shared" si="51"/>
        <v>4</v>
      </c>
      <c r="Q638" s="13" t="s">
        <v>8317</v>
      </c>
      <c r="R638" t="s">
        <v>8318</v>
      </c>
      <c r="S638" s="17">
        <f t="shared" si="52"/>
        <v>42131.455439814818</v>
      </c>
      <c r="T638" s="17">
        <f t="shared" si="53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50"/>
        <v>0</v>
      </c>
      <c r="P639">
        <f t="shared" si="51"/>
        <v>0</v>
      </c>
      <c r="Q639" s="13" t="s">
        <v>8317</v>
      </c>
      <c r="R639" t="s">
        <v>8318</v>
      </c>
      <c r="S639" s="17">
        <f t="shared" si="52"/>
        <v>42762.962013888886</v>
      </c>
      <c r="T639" s="17">
        <f t="shared" si="53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50"/>
        <v>0</v>
      </c>
      <c r="P640">
        <f t="shared" si="51"/>
        <v>3</v>
      </c>
      <c r="Q640" s="13" t="s">
        <v>8317</v>
      </c>
      <c r="R640" t="s">
        <v>8318</v>
      </c>
      <c r="S640" s="17">
        <f t="shared" si="52"/>
        <v>42759.593310185184</v>
      </c>
      <c r="T640" s="17">
        <f t="shared" si="53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50"/>
        <v>0</v>
      </c>
      <c r="P641">
        <f t="shared" si="51"/>
        <v>1</v>
      </c>
      <c r="Q641" s="13" t="s">
        <v>8317</v>
      </c>
      <c r="R641" t="s">
        <v>8318</v>
      </c>
      <c r="S641" s="17">
        <f t="shared" si="52"/>
        <v>41865.583275462966</v>
      </c>
      <c r="T641" s="17">
        <f t="shared" si="53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50"/>
        <v>144</v>
      </c>
      <c r="P642">
        <f t="shared" si="51"/>
        <v>50.5</v>
      </c>
      <c r="Q642" s="13" t="s">
        <v>8317</v>
      </c>
      <c r="R642" t="s">
        <v>8319</v>
      </c>
      <c r="S642" s="17">
        <f t="shared" si="52"/>
        <v>42683.420312500006</v>
      </c>
      <c r="T642" s="17">
        <f t="shared" si="53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>
        <f t="shared" si="51"/>
        <v>151.32</v>
      </c>
      <c r="Q643" s="13" t="s">
        <v>8317</v>
      </c>
      <c r="R643" t="s">
        <v>8319</v>
      </c>
      <c r="S643" s="17">
        <f t="shared" si="52"/>
        <v>42199.57</v>
      </c>
      <c r="T643" s="17">
        <f t="shared" si="53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ref="O674:O737" si="55">ROUND(E674/D674*100,0)</f>
        <v>22</v>
      </c>
      <c r="P674">
        <f t="shared" ref="P674:P737" si="56">IFERROR(ROUND(E674/L674,2),0)</f>
        <v>50.3</v>
      </c>
      <c r="Q674" s="13" t="s">
        <v>8317</v>
      </c>
      <c r="R674" t="s">
        <v>8319</v>
      </c>
      <c r="S674" s="17">
        <f t="shared" ref="S674:S737" si="57">(((J674/60)/60)/24)+DATE(1970,1,1)</f>
        <v>41974.219490740739</v>
      </c>
      <c r="T674" s="17">
        <f t="shared" ref="T674:T737" si="58">(((I674/60)/60)/24)+DATE(1970,1,1)</f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5"/>
        <v>0</v>
      </c>
      <c r="P675">
        <f t="shared" si="56"/>
        <v>68.33</v>
      </c>
      <c r="Q675" s="13" t="s">
        <v>8317</v>
      </c>
      <c r="R675" t="s">
        <v>8319</v>
      </c>
      <c r="S675" s="17">
        <f t="shared" si="57"/>
        <v>41838.840474537035</v>
      </c>
      <c r="T675" s="17">
        <f t="shared" si="58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5"/>
        <v>0</v>
      </c>
      <c r="P676">
        <f t="shared" si="56"/>
        <v>7.5</v>
      </c>
      <c r="Q676" s="13" t="s">
        <v>8317</v>
      </c>
      <c r="R676" t="s">
        <v>8319</v>
      </c>
      <c r="S676" s="17">
        <f t="shared" si="57"/>
        <v>41803.116053240738</v>
      </c>
      <c r="T676" s="17">
        <f t="shared" si="58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5"/>
        <v>15</v>
      </c>
      <c r="P677">
        <f t="shared" si="56"/>
        <v>34.270000000000003</v>
      </c>
      <c r="Q677" s="13" t="s">
        <v>8317</v>
      </c>
      <c r="R677" t="s">
        <v>8319</v>
      </c>
      <c r="S677" s="17">
        <f t="shared" si="57"/>
        <v>41975.930601851855</v>
      </c>
      <c r="T677" s="17">
        <f t="shared" si="58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5"/>
        <v>1</v>
      </c>
      <c r="P678">
        <f t="shared" si="56"/>
        <v>61.29</v>
      </c>
      <c r="Q678" s="13" t="s">
        <v>8317</v>
      </c>
      <c r="R678" t="s">
        <v>8319</v>
      </c>
      <c r="S678" s="17">
        <f t="shared" si="57"/>
        <v>42012.768298611118</v>
      </c>
      <c r="T678" s="17">
        <f t="shared" si="58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5"/>
        <v>26</v>
      </c>
      <c r="P679">
        <f t="shared" si="56"/>
        <v>133.25</v>
      </c>
      <c r="Q679" s="13" t="s">
        <v>8317</v>
      </c>
      <c r="R679" t="s">
        <v>8319</v>
      </c>
      <c r="S679" s="17">
        <f t="shared" si="57"/>
        <v>42504.403877314813</v>
      </c>
      <c r="T679" s="17">
        <f t="shared" si="58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5"/>
        <v>4</v>
      </c>
      <c r="P680">
        <f t="shared" si="56"/>
        <v>65.180000000000007</v>
      </c>
      <c r="Q680" s="13" t="s">
        <v>8317</v>
      </c>
      <c r="R680" t="s">
        <v>8319</v>
      </c>
      <c r="S680" s="17">
        <f t="shared" si="57"/>
        <v>42481.376597222217</v>
      </c>
      <c r="T680" s="17">
        <f t="shared" si="58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5"/>
        <v>15</v>
      </c>
      <c r="P681">
        <f t="shared" si="56"/>
        <v>93.9</v>
      </c>
      <c r="Q681" s="13" t="s">
        <v>8317</v>
      </c>
      <c r="R681" t="s">
        <v>8319</v>
      </c>
      <c r="S681" s="17">
        <f t="shared" si="57"/>
        <v>42556.695706018523</v>
      </c>
      <c r="T681" s="17">
        <f t="shared" si="58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5"/>
        <v>26</v>
      </c>
      <c r="P682">
        <f t="shared" si="56"/>
        <v>150.65</v>
      </c>
      <c r="Q682" s="13" t="s">
        <v>8317</v>
      </c>
      <c r="R682" t="s">
        <v>8319</v>
      </c>
      <c r="S682" s="17">
        <f t="shared" si="57"/>
        <v>41864.501516203702</v>
      </c>
      <c r="T682" s="17">
        <f t="shared" si="58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5"/>
        <v>0</v>
      </c>
      <c r="P683">
        <f t="shared" si="56"/>
        <v>1</v>
      </c>
      <c r="Q683" s="13" t="s">
        <v>8317</v>
      </c>
      <c r="R683" t="s">
        <v>8319</v>
      </c>
      <c r="S683" s="17">
        <f t="shared" si="57"/>
        <v>42639.805601851855</v>
      </c>
      <c r="T683" s="17">
        <f t="shared" si="58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5"/>
        <v>0</v>
      </c>
      <c r="P684">
        <f t="shared" si="56"/>
        <v>13.25</v>
      </c>
      <c r="Q684" s="13" t="s">
        <v>8317</v>
      </c>
      <c r="R684" t="s">
        <v>8319</v>
      </c>
      <c r="S684" s="17">
        <f t="shared" si="57"/>
        <v>42778.765300925923</v>
      </c>
      <c r="T684" s="17">
        <f t="shared" si="58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5"/>
        <v>1</v>
      </c>
      <c r="P685">
        <f t="shared" si="56"/>
        <v>99.33</v>
      </c>
      <c r="Q685" s="13" t="s">
        <v>8317</v>
      </c>
      <c r="R685" t="s">
        <v>8319</v>
      </c>
      <c r="S685" s="17">
        <f t="shared" si="57"/>
        <v>42634.900046296301</v>
      </c>
      <c r="T685" s="17">
        <f t="shared" si="58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5"/>
        <v>7</v>
      </c>
      <c r="P686">
        <f t="shared" si="56"/>
        <v>177.39</v>
      </c>
      <c r="Q686" s="13" t="s">
        <v>8317</v>
      </c>
      <c r="R686" t="s">
        <v>8319</v>
      </c>
      <c r="S686" s="17">
        <f t="shared" si="57"/>
        <v>41809.473275462966</v>
      </c>
      <c r="T686" s="17">
        <f t="shared" si="58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5"/>
        <v>28</v>
      </c>
      <c r="P687">
        <f t="shared" si="56"/>
        <v>55.3</v>
      </c>
      <c r="Q687" s="13" t="s">
        <v>8317</v>
      </c>
      <c r="R687" t="s">
        <v>8319</v>
      </c>
      <c r="S687" s="17">
        <f t="shared" si="57"/>
        <v>41971.866574074069</v>
      </c>
      <c r="T687" s="17">
        <f t="shared" si="58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5"/>
        <v>0</v>
      </c>
      <c r="P688">
        <f t="shared" si="56"/>
        <v>0</v>
      </c>
      <c r="Q688" s="13" t="s">
        <v>8317</v>
      </c>
      <c r="R688" t="s">
        <v>8319</v>
      </c>
      <c r="S688" s="17">
        <f t="shared" si="57"/>
        <v>42189.673263888893</v>
      </c>
      <c r="T688" s="17">
        <f t="shared" si="58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5"/>
        <v>4</v>
      </c>
      <c r="P689">
        <f t="shared" si="56"/>
        <v>591.66999999999996</v>
      </c>
      <c r="Q689" s="13" t="s">
        <v>8317</v>
      </c>
      <c r="R689" t="s">
        <v>8319</v>
      </c>
      <c r="S689" s="17">
        <f t="shared" si="57"/>
        <v>42711.750613425931</v>
      </c>
      <c r="T689" s="17">
        <f t="shared" si="58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5"/>
        <v>73</v>
      </c>
      <c r="P690">
        <f t="shared" si="56"/>
        <v>405.5</v>
      </c>
      <c r="Q690" s="13" t="s">
        <v>8317</v>
      </c>
      <c r="R690" t="s">
        <v>8319</v>
      </c>
      <c r="S690" s="17">
        <f t="shared" si="57"/>
        <v>42262.104780092588</v>
      </c>
      <c r="T690" s="17">
        <f t="shared" si="58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5"/>
        <v>58</v>
      </c>
      <c r="P691">
        <f t="shared" si="56"/>
        <v>343.15</v>
      </c>
      <c r="Q691" s="13" t="s">
        <v>8317</v>
      </c>
      <c r="R691" t="s">
        <v>8319</v>
      </c>
      <c r="S691" s="17">
        <f t="shared" si="57"/>
        <v>42675.66778935185</v>
      </c>
      <c r="T691" s="17">
        <f t="shared" si="58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5"/>
        <v>12</v>
      </c>
      <c r="P692">
        <f t="shared" si="56"/>
        <v>72.59</v>
      </c>
      <c r="Q692" s="13" t="s">
        <v>8317</v>
      </c>
      <c r="R692" t="s">
        <v>8319</v>
      </c>
      <c r="S692" s="17">
        <f t="shared" si="57"/>
        <v>42579.634733796294</v>
      </c>
      <c r="T692" s="17">
        <f t="shared" si="58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5"/>
        <v>1</v>
      </c>
      <c r="P693">
        <f t="shared" si="56"/>
        <v>26</v>
      </c>
      <c r="Q693" s="13" t="s">
        <v>8317</v>
      </c>
      <c r="R693" t="s">
        <v>8319</v>
      </c>
      <c r="S693" s="17">
        <f t="shared" si="57"/>
        <v>42158.028310185182</v>
      </c>
      <c r="T693" s="17">
        <f t="shared" si="58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5"/>
        <v>7</v>
      </c>
      <c r="P694">
        <f t="shared" si="56"/>
        <v>6.5</v>
      </c>
      <c r="Q694" s="13" t="s">
        <v>8317</v>
      </c>
      <c r="R694" t="s">
        <v>8319</v>
      </c>
      <c r="S694" s="17">
        <f t="shared" si="57"/>
        <v>42696.37572916667</v>
      </c>
      <c r="T694" s="17">
        <f t="shared" si="58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5"/>
        <v>35</v>
      </c>
      <c r="P695">
        <f t="shared" si="56"/>
        <v>119.39</v>
      </c>
      <c r="Q695" s="13" t="s">
        <v>8317</v>
      </c>
      <c r="R695" t="s">
        <v>8319</v>
      </c>
      <c r="S695" s="17">
        <f t="shared" si="57"/>
        <v>42094.808182870373</v>
      </c>
      <c r="T695" s="17">
        <f t="shared" si="58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5"/>
        <v>0</v>
      </c>
      <c r="P696">
        <f t="shared" si="56"/>
        <v>84.29</v>
      </c>
      <c r="Q696" s="13" t="s">
        <v>8317</v>
      </c>
      <c r="R696" t="s">
        <v>8319</v>
      </c>
      <c r="S696" s="17">
        <f t="shared" si="57"/>
        <v>42737.663877314815</v>
      </c>
      <c r="T696" s="17">
        <f t="shared" si="58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5"/>
        <v>1</v>
      </c>
      <c r="P697">
        <f t="shared" si="56"/>
        <v>90.86</v>
      </c>
      <c r="Q697" s="13" t="s">
        <v>8317</v>
      </c>
      <c r="R697" t="s">
        <v>8319</v>
      </c>
      <c r="S697" s="17">
        <f t="shared" si="57"/>
        <v>41913.521064814813</v>
      </c>
      <c r="T697" s="17">
        <f t="shared" si="58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5"/>
        <v>0</v>
      </c>
      <c r="P698">
        <f t="shared" si="56"/>
        <v>1</v>
      </c>
      <c r="Q698" s="13" t="s">
        <v>8317</v>
      </c>
      <c r="R698" t="s">
        <v>8319</v>
      </c>
      <c r="S698" s="17">
        <f t="shared" si="57"/>
        <v>41815.927106481482</v>
      </c>
      <c r="T698" s="17">
        <f t="shared" si="58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5"/>
        <v>46</v>
      </c>
      <c r="P699">
        <f t="shared" si="56"/>
        <v>20.34</v>
      </c>
      <c r="Q699" s="13" t="s">
        <v>8317</v>
      </c>
      <c r="R699" t="s">
        <v>8319</v>
      </c>
      <c r="S699" s="17">
        <f t="shared" si="57"/>
        <v>42388.523020833338</v>
      </c>
      <c r="T699" s="17">
        <f t="shared" si="58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5"/>
        <v>15</v>
      </c>
      <c r="P700">
        <f t="shared" si="56"/>
        <v>530.69000000000005</v>
      </c>
      <c r="Q700" s="13" t="s">
        <v>8317</v>
      </c>
      <c r="R700" t="s">
        <v>8319</v>
      </c>
      <c r="S700" s="17">
        <f t="shared" si="57"/>
        <v>41866.931076388886</v>
      </c>
      <c r="T700" s="17">
        <f t="shared" si="58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5"/>
        <v>82</v>
      </c>
      <c r="P701">
        <f t="shared" si="56"/>
        <v>120.39</v>
      </c>
      <c r="Q701" s="13" t="s">
        <v>8317</v>
      </c>
      <c r="R701" t="s">
        <v>8319</v>
      </c>
      <c r="S701" s="17">
        <f t="shared" si="57"/>
        <v>41563.485509259262</v>
      </c>
      <c r="T701" s="17">
        <f t="shared" si="58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5"/>
        <v>3</v>
      </c>
      <c r="P702">
        <f t="shared" si="56"/>
        <v>13</v>
      </c>
      <c r="Q702" s="13" t="s">
        <v>8317</v>
      </c>
      <c r="R702" t="s">
        <v>8319</v>
      </c>
      <c r="S702" s="17">
        <f t="shared" si="57"/>
        <v>42715.688437500001</v>
      </c>
      <c r="T702" s="17">
        <f t="shared" si="58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5"/>
        <v>27</v>
      </c>
      <c r="P703">
        <f t="shared" si="56"/>
        <v>291.33</v>
      </c>
      <c r="Q703" s="13" t="s">
        <v>8317</v>
      </c>
      <c r="R703" t="s">
        <v>8319</v>
      </c>
      <c r="S703" s="17">
        <f t="shared" si="57"/>
        <v>41813.662962962961</v>
      </c>
      <c r="T703" s="17">
        <f t="shared" si="58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5"/>
        <v>31</v>
      </c>
      <c r="P704">
        <f t="shared" si="56"/>
        <v>124.92</v>
      </c>
      <c r="Q704" s="13" t="s">
        <v>8317</v>
      </c>
      <c r="R704" t="s">
        <v>8319</v>
      </c>
      <c r="S704" s="17">
        <f t="shared" si="57"/>
        <v>42668.726701388892</v>
      </c>
      <c r="T704" s="17">
        <f t="shared" si="58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5"/>
        <v>6</v>
      </c>
      <c r="P705">
        <f t="shared" si="56"/>
        <v>119.57</v>
      </c>
      <c r="Q705" s="13" t="s">
        <v>8317</v>
      </c>
      <c r="R705" t="s">
        <v>8319</v>
      </c>
      <c r="S705" s="17">
        <f t="shared" si="57"/>
        <v>42711.950798611113</v>
      </c>
      <c r="T705" s="17">
        <f t="shared" si="58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5"/>
        <v>1</v>
      </c>
      <c r="P706">
        <f t="shared" si="56"/>
        <v>120.25</v>
      </c>
      <c r="Q706" s="13" t="s">
        <v>8317</v>
      </c>
      <c r="R706" t="s">
        <v>8319</v>
      </c>
      <c r="S706" s="17">
        <f t="shared" si="57"/>
        <v>42726.192916666667</v>
      </c>
      <c r="T706" s="17">
        <f t="shared" si="58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>
        <f t="shared" si="56"/>
        <v>195.4</v>
      </c>
      <c r="Q707" s="13" t="s">
        <v>8317</v>
      </c>
      <c r="R707" t="s">
        <v>8319</v>
      </c>
      <c r="S707" s="17">
        <f t="shared" si="57"/>
        <v>42726.491643518515</v>
      </c>
      <c r="T707" s="17">
        <f t="shared" si="58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ref="O738:O801" si="60">ROUND(E738/D738*100,0)</f>
        <v>315</v>
      </c>
      <c r="P738">
        <f t="shared" ref="P738:P801" si="61">IFERROR(ROUND(E738/L738,2),0)</f>
        <v>105.05</v>
      </c>
      <c r="Q738" s="13" t="s">
        <v>8320</v>
      </c>
      <c r="R738" t="s">
        <v>8321</v>
      </c>
      <c r="S738" s="17">
        <f t="shared" ref="S738:S801" si="62">(((J738/60)/60)/24)+DATE(1970,1,1)</f>
        <v>41579.734259259261</v>
      </c>
      <c r="T738" s="17">
        <f t="shared" ref="T738:T801" si="63">(((I738/60)/60)/24)+DATE(1970,1,1)</f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60"/>
        <v>122</v>
      </c>
      <c r="P739">
        <f t="shared" si="61"/>
        <v>56.67</v>
      </c>
      <c r="Q739" s="13" t="s">
        <v>8320</v>
      </c>
      <c r="R739" t="s">
        <v>8321</v>
      </c>
      <c r="S739" s="17">
        <f t="shared" si="62"/>
        <v>41667.275312500002</v>
      </c>
      <c r="T739" s="17">
        <f t="shared" si="63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60"/>
        <v>107</v>
      </c>
      <c r="P740">
        <f t="shared" si="61"/>
        <v>39.049999999999997</v>
      </c>
      <c r="Q740" s="13" t="s">
        <v>8320</v>
      </c>
      <c r="R740" t="s">
        <v>8321</v>
      </c>
      <c r="S740" s="17">
        <f t="shared" si="62"/>
        <v>41943.604097222218</v>
      </c>
      <c r="T740" s="17">
        <f t="shared" si="63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60"/>
        <v>158</v>
      </c>
      <c r="P741">
        <f t="shared" si="61"/>
        <v>68.349999999999994</v>
      </c>
      <c r="Q741" s="13" t="s">
        <v>8320</v>
      </c>
      <c r="R741" t="s">
        <v>8321</v>
      </c>
      <c r="S741" s="17">
        <f t="shared" si="62"/>
        <v>41829.502650462964</v>
      </c>
      <c r="T741" s="17">
        <f t="shared" si="63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60"/>
        <v>107</v>
      </c>
      <c r="P742">
        <f t="shared" si="61"/>
        <v>169.58</v>
      </c>
      <c r="Q742" s="13" t="s">
        <v>8320</v>
      </c>
      <c r="R742" t="s">
        <v>8321</v>
      </c>
      <c r="S742" s="17">
        <f t="shared" si="62"/>
        <v>42162.146782407406</v>
      </c>
      <c r="T742" s="17">
        <f t="shared" si="63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60"/>
        <v>102</v>
      </c>
      <c r="P743">
        <f t="shared" si="61"/>
        <v>141.41999999999999</v>
      </c>
      <c r="Q743" s="13" t="s">
        <v>8320</v>
      </c>
      <c r="R743" t="s">
        <v>8321</v>
      </c>
      <c r="S743" s="17">
        <f t="shared" si="62"/>
        <v>41401.648217592592</v>
      </c>
      <c r="T743" s="17">
        <f t="shared" si="63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60"/>
        <v>111</v>
      </c>
      <c r="P744">
        <f t="shared" si="61"/>
        <v>67.39</v>
      </c>
      <c r="Q744" s="13" t="s">
        <v>8320</v>
      </c>
      <c r="R744" t="s">
        <v>8321</v>
      </c>
      <c r="S744" s="17">
        <f t="shared" si="62"/>
        <v>41689.917962962965</v>
      </c>
      <c r="T744" s="17">
        <f t="shared" si="63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60"/>
        <v>148</v>
      </c>
      <c r="P745">
        <f t="shared" si="61"/>
        <v>54.27</v>
      </c>
      <c r="Q745" s="13" t="s">
        <v>8320</v>
      </c>
      <c r="R745" t="s">
        <v>8321</v>
      </c>
      <c r="S745" s="17">
        <f t="shared" si="62"/>
        <v>40990.709317129629</v>
      </c>
      <c r="T745" s="17">
        <f t="shared" si="63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60"/>
        <v>102</v>
      </c>
      <c r="P746">
        <f t="shared" si="61"/>
        <v>82.52</v>
      </c>
      <c r="Q746" s="13" t="s">
        <v>8320</v>
      </c>
      <c r="R746" t="s">
        <v>8321</v>
      </c>
      <c r="S746" s="17">
        <f t="shared" si="62"/>
        <v>41226.95721064815</v>
      </c>
      <c r="T746" s="17">
        <f t="shared" si="63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60"/>
        <v>179</v>
      </c>
      <c r="P747">
        <f t="shared" si="61"/>
        <v>53.73</v>
      </c>
      <c r="Q747" s="13" t="s">
        <v>8320</v>
      </c>
      <c r="R747" t="s">
        <v>8321</v>
      </c>
      <c r="S747" s="17">
        <f t="shared" si="62"/>
        <v>41367.572280092594</v>
      </c>
      <c r="T747" s="17">
        <f t="shared" si="63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60"/>
        <v>111</v>
      </c>
      <c r="P748">
        <f t="shared" si="61"/>
        <v>34.21</v>
      </c>
      <c r="Q748" s="13" t="s">
        <v>8320</v>
      </c>
      <c r="R748" t="s">
        <v>8321</v>
      </c>
      <c r="S748" s="17">
        <f t="shared" si="62"/>
        <v>41157.042928240742</v>
      </c>
      <c r="T748" s="17">
        <f t="shared" si="63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60"/>
        <v>100</v>
      </c>
      <c r="P749">
        <f t="shared" si="61"/>
        <v>127.33</v>
      </c>
      <c r="Q749" s="13" t="s">
        <v>8320</v>
      </c>
      <c r="R749" t="s">
        <v>8321</v>
      </c>
      <c r="S749" s="17">
        <f t="shared" si="62"/>
        <v>41988.548831018517</v>
      </c>
      <c r="T749" s="17">
        <f t="shared" si="63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60"/>
        <v>100</v>
      </c>
      <c r="P750">
        <f t="shared" si="61"/>
        <v>45.57</v>
      </c>
      <c r="Q750" s="13" t="s">
        <v>8320</v>
      </c>
      <c r="R750" t="s">
        <v>8321</v>
      </c>
      <c r="S750" s="17">
        <f t="shared" si="62"/>
        <v>41831.846828703703</v>
      </c>
      <c r="T750" s="17">
        <f t="shared" si="63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60"/>
        <v>106</v>
      </c>
      <c r="P751">
        <f t="shared" si="61"/>
        <v>95.96</v>
      </c>
      <c r="Q751" s="13" t="s">
        <v>8320</v>
      </c>
      <c r="R751" t="s">
        <v>8321</v>
      </c>
      <c r="S751" s="17">
        <f t="shared" si="62"/>
        <v>42733.94131944445</v>
      </c>
      <c r="T751" s="17">
        <f t="shared" si="63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60"/>
        <v>103</v>
      </c>
      <c r="P752">
        <f t="shared" si="61"/>
        <v>77.27</v>
      </c>
      <c r="Q752" s="13" t="s">
        <v>8320</v>
      </c>
      <c r="R752" t="s">
        <v>8321</v>
      </c>
      <c r="S752" s="17">
        <f t="shared" si="62"/>
        <v>41299.878148148149</v>
      </c>
      <c r="T752" s="17">
        <f t="shared" si="63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60"/>
        <v>119</v>
      </c>
      <c r="P753">
        <f t="shared" si="61"/>
        <v>57.34</v>
      </c>
      <c r="Q753" s="13" t="s">
        <v>8320</v>
      </c>
      <c r="R753" t="s">
        <v>8321</v>
      </c>
      <c r="S753" s="17">
        <f t="shared" si="62"/>
        <v>40713.630497685182</v>
      </c>
      <c r="T753" s="17">
        <f t="shared" si="63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60"/>
        <v>112</v>
      </c>
      <c r="P754">
        <f t="shared" si="61"/>
        <v>53.19</v>
      </c>
      <c r="Q754" s="13" t="s">
        <v>8320</v>
      </c>
      <c r="R754" t="s">
        <v>8321</v>
      </c>
      <c r="S754" s="17">
        <f t="shared" si="62"/>
        <v>42639.421493055561</v>
      </c>
      <c r="T754" s="17">
        <f t="shared" si="63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60"/>
        <v>128</v>
      </c>
      <c r="P755">
        <f t="shared" si="61"/>
        <v>492.31</v>
      </c>
      <c r="Q755" s="13" t="s">
        <v>8320</v>
      </c>
      <c r="R755" t="s">
        <v>8321</v>
      </c>
      <c r="S755" s="17">
        <f t="shared" si="62"/>
        <v>42019.590173611112</v>
      </c>
      <c r="T755" s="17">
        <f t="shared" si="63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60"/>
        <v>104</v>
      </c>
      <c r="P756">
        <f t="shared" si="61"/>
        <v>42.35</v>
      </c>
      <c r="Q756" s="13" t="s">
        <v>8320</v>
      </c>
      <c r="R756" t="s">
        <v>8321</v>
      </c>
      <c r="S756" s="17">
        <f t="shared" si="62"/>
        <v>41249.749085648145</v>
      </c>
      <c r="T756" s="17">
        <f t="shared" si="63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60"/>
        <v>102</v>
      </c>
      <c r="P757">
        <f t="shared" si="61"/>
        <v>37.47</v>
      </c>
      <c r="Q757" s="13" t="s">
        <v>8320</v>
      </c>
      <c r="R757" t="s">
        <v>8321</v>
      </c>
      <c r="S757" s="17">
        <f t="shared" si="62"/>
        <v>41383.605057870373</v>
      </c>
      <c r="T757" s="17">
        <f t="shared" si="63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60"/>
        <v>118</v>
      </c>
      <c r="P758">
        <f t="shared" si="61"/>
        <v>37.450000000000003</v>
      </c>
      <c r="Q758" s="13" t="s">
        <v>8320</v>
      </c>
      <c r="R758" t="s">
        <v>8321</v>
      </c>
      <c r="S758" s="17">
        <f t="shared" si="62"/>
        <v>40590.766886574071</v>
      </c>
      <c r="T758" s="17">
        <f t="shared" si="63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60"/>
        <v>238</v>
      </c>
      <c r="P759">
        <f t="shared" si="61"/>
        <v>33.06</v>
      </c>
      <c r="Q759" s="13" t="s">
        <v>8320</v>
      </c>
      <c r="R759" t="s">
        <v>8321</v>
      </c>
      <c r="S759" s="17">
        <f t="shared" si="62"/>
        <v>41235.054560185185</v>
      </c>
      <c r="T759" s="17">
        <f t="shared" si="63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60"/>
        <v>102</v>
      </c>
      <c r="P760">
        <f t="shared" si="61"/>
        <v>134.21</v>
      </c>
      <c r="Q760" s="13" t="s">
        <v>8320</v>
      </c>
      <c r="R760" t="s">
        <v>8321</v>
      </c>
      <c r="S760" s="17">
        <f t="shared" si="62"/>
        <v>40429.836435185185</v>
      </c>
      <c r="T760" s="17">
        <f t="shared" si="63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60"/>
        <v>102</v>
      </c>
      <c r="P761">
        <f t="shared" si="61"/>
        <v>51.47</v>
      </c>
      <c r="Q761" s="13" t="s">
        <v>8320</v>
      </c>
      <c r="R761" t="s">
        <v>8321</v>
      </c>
      <c r="S761" s="17">
        <f t="shared" si="62"/>
        <v>41789.330312500002</v>
      </c>
      <c r="T761" s="17">
        <f t="shared" si="63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60"/>
        <v>0</v>
      </c>
      <c r="P762">
        <f t="shared" si="61"/>
        <v>0</v>
      </c>
      <c r="Q762" s="13" t="s">
        <v>8320</v>
      </c>
      <c r="R762" t="s">
        <v>8322</v>
      </c>
      <c r="S762" s="17">
        <f t="shared" si="62"/>
        <v>42670.764039351852</v>
      </c>
      <c r="T762" s="17">
        <f t="shared" si="63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60"/>
        <v>5</v>
      </c>
      <c r="P763">
        <f t="shared" si="61"/>
        <v>39.17</v>
      </c>
      <c r="Q763" s="13" t="s">
        <v>8320</v>
      </c>
      <c r="R763" t="s">
        <v>8322</v>
      </c>
      <c r="S763" s="17">
        <f t="shared" si="62"/>
        <v>41642.751458333332</v>
      </c>
      <c r="T763" s="17">
        <f t="shared" si="63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60"/>
        <v>0</v>
      </c>
      <c r="P764">
        <f t="shared" si="61"/>
        <v>0</v>
      </c>
      <c r="Q764" s="13" t="s">
        <v>8320</v>
      </c>
      <c r="R764" t="s">
        <v>8322</v>
      </c>
      <c r="S764" s="17">
        <f t="shared" si="62"/>
        <v>42690.858449074076</v>
      </c>
      <c r="T764" s="17">
        <f t="shared" si="63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60"/>
        <v>0</v>
      </c>
      <c r="P765">
        <f t="shared" si="61"/>
        <v>5</v>
      </c>
      <c r="Q765" s="13" t="s">
        <v>8320</v>
      </c>
      <c r="R765" t="s">
        <v>8322</v>
      </c>
      <c r="S765" s="17">
        <f t="shared" si="62"/>
        <v>41471.446851851848</v>
      </c>
      <c r="T765" s="17">
        <f t="shared" si="63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60"/>
        <v>0</v>
      </c>
      <c r="P766">
        <f t="shared" si="61"/>
        <v>0</v>
      </c>
      <c r="Q766" s="13" t="s">
        <v>8320</v>
      </c>
      <c r="R766" t="s">
        <v>8322</v>
      </c>
      <c r="S766" s="17">
        <f t="shared" si="62"/>
        <v>42227.173159722224</v>
      </c>
      <c r="T766" s="17">
        <f t="shared" si="63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60"/>
        <v>36</v>
      </c>
      <c r="P767">
        <f t="shared" si="61"/>
        <v>57.3</v>
      </c>
      <c r="Q767" s="13" t="s">
        <v>8320</v>
      </c>
      <c r="R767" t="s">
        <v>8322</v>
      </c>
      <c r="S767" s="17">
        <f t="shared" si="62"/>
        <v>41901.542638888888</v>
      </c>
      <c r="T767" s="17">
        <f t="shared" si="63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60"/>
        <v>0</v>
      </c>
      <c r="P768">
        <f t="shared" si="61"/>
        <v>0</v>
      </c>
      <c r="Q768" s="13" t="s">
        <v>8320</v>
      </c>
      <c r="R768" t="s">
        <v>8322</v>
      </c>
      <c r="S768" s="17">
        <f t="shared" si="62"/>
        <v>42021.783368055556</v>
      </c>
      <c r="T768" s="17">
        <f t="shared" si="63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60"/>
        <v>4</v>
      </c>
      <c r="P769">
        <f t="shared" si="61"/>
        <v>59</v>
      </c>
      <c r="Q769" s="13" t="s">
        <v>8320</v>
      </c>
      <c r="R769" t="s">
        <v>8322</v>
      </c>
      <c r="S769" s="17">
        <f t="shared" si="62"/>
        <v>42115.143634259264</v>
      </c>
      <c r="T769" s="17">
        <f t="shared" si="63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60"/>
        <v>0</v>
      </c>
      <c r="P770">
        <f t="shared" si="61"/>
        <v>0</v>
      </c>
      <c r="Q770" s="13" t="s">
        <v>8320</v>
      </c>
      <c r="R770" t="s">
        <v>8322</v>
      </c>
      <c r="S770" s="17">
        <f t="shared" si="62"/>
        <v>41594.207060185188</v>
      </c>
      <c r="T770" s="17">
        <f t="shared" si="63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>
        <f t="shared" si="61"/>
        <v>31.85</v>
      </c>
      <c r="Q771" s="13" t="s">
        <v>8320</v>
      </c>
      <c r="R771" t="s">
        <v>8322</v>
      </c>
      <c r="S771" s="17">
        <f t="shared" si="62"/>
        <v>41604.996458333335</v>
      </c>
      <c r="T771" s="17">
        <f t="shared" si="63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ref="O802:O865" si="65">ROUND(E802/D802*100,0)</f>
        <v>152</v>
      </c>
      <c r="P802">
        <f t="shared" ref="P802:P865" si="66">IFERROR(ROUND(E802/L802,2),0)</f>
        <v>40.75</v>
      </c>
      <c r="Q802" s="13" t="s">
        <v>8323</v>
      </c>
      <c r="R802" t="s">
        <v>8324</v>
      </c>
      <c r="S802" s="17">
        <f t="shared" ref="S802:S865" si="67">(((J802/60)/60)/24)+DATE(1970,1,1)</f>
        <v>41863.433495370373</v>
      </c>
      <c r="T802" s="17">
        <f t="shared" ref="T802:T865" si="68">(((I802/60)/60)/24)+DATE(1970,1,1)</f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5"/>
        <v>112</v>
      </c>
      <c r="P803">
        <f t="shared" si="66"/>
        <v>43.73</v>
      </c>
      <c r="Q803" s="13" t="s">
        <v>8323</v>
      </c>
      <c r="R803" t="s">
        <v>8324</v>
      </c>
      <c r="S803" s="17">
        <f t="shared" si="67"/>
        <v>40695.795370370368</v>
      </c>
      <c r="T803" s="17">
        <f t="shared" si="68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5"/>
        <v>101</v>
      </c>
      <c r="P804">
        <f t="shared" si="66"/>
        <v>81.069999999999993</v>
      </c>
      <c r="Q804" s="13" t="s">
        <v>8323</v>
      </c>
      <c r="R804" t="s">
        <v>8324</v>
      </c>
      <c r="S804" s="17">
        <f t="shared" si="67"/>
        <v>41123.022268518522</v>
      </c>
      <c r="T804" s="17">
        <f t="shared" si="68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5"/>
        <v>123</v>
      </c>
      <c r="P805">
        <f t="shared" si="66"/>
        <v>74.61</v>
      </c>
      <c r="Q805" s="13" t="s">
        <v>8323</v>
      </c>
      <c r="R805" t="s">
        <v>8324</v>
      </c>
      <c r="S805" s="17">
        <f t="shared" si="67"/>
        <v>40665.949976851851</v>
      </c>
      <c r="T805" s="17">
        <f t="shared" si="68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5"/>
        <v>100</v>
      </c>
      <c r="P806">
        <f t="shared" si="66"/>
        <v>305.56</v>
      </c>
      <c r="Q806" s="13" t="s">
        <v>8323</v>
      </c>
      <c r="R806" t="s">
        <v>8324</v>
      </c>
      <c r="S806" s="17">
        <f t="shared" si="67"/>
        <v>40730.105625000004</v>
      </c>
      <c r="T806" s="17">
        <f t="shared" si="68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5"/>
        <v>105</v>
      </c>
      <c r="P807">
        <f t="shared" si="66"/>
        <v>58.33</v>
      </c>
      <c r="Q807" s="13" t="s">
        <v>8323</v>
      </c>
      <c r="R807" t="s">
        <v>8324</v>
      </c>
      <c r="S807" s="17">
        <f t="shared" si="67"/>
        <v>40690.823055555556</v>
      </c>
      <c r="T807" s="17">
        <f t="shared" si="68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5"/>
        <v>104</v>
      </c>
      <c r="P808">
        <f t="shared" si="66"/>
        <v>117.68</v>
      </c>
      <c r="Q808" s="13" t="s">
        <v>8323</v>
      </c>
      <c r="R808" t="s">
        <v>8324</v>
      </c>
      <c r="S808" s="17">
        <f t="shared" si="67"/>
        <v>40763.691423611112</v>
      </c>
      <c r="T808" s="17">
        <f t="shared" si="68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5"/>
        <v>105</v>
      </c>
      <c r="P809">
        <f t="shared" si="66"/>
        <v>73.77</v>
      </c>
      <c r="Q809" s="13" t="s">
        <v>8323</v>
      </c>
      <c r="R809" t="s">
        <v>8324</v>
      </c>
      <c r="S809" s="17">
        <f t="shared" si="67"/>
        <v>42759.628599537042</v>
      </c>
      <c r="T809" s="17">
        <f t="shared" si="68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5"/>
        <v>100</v>
      </c>
      <c r="P810">
        <f t="shared" si="66"/>
        <v>104.65</v>
      </c>
      <c r="Q810" s="13" t="s">
        <v>8323</v>
      </c>
      <c r="R810" t="s">
        <v>8324</v>
      </c>
      <c r="S810" s="17">
        <f t="shared" si="67"/>
        <v>41962.100532407407</v>
      </c>
      <c r="T810" s="17">
        <f t="shared" si="68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5"/>
        <v>104</v>
      </c>
      <c r="P811">
        <f t="shared" si="66"/>
        <v>79.83</v>
      </c>
      <c r="Q811" s="13" t="s">
        <v>8323</v>
      </c>
      <c r="R811" t="s">
        <v>8324</v>
      </c>
      <c r="S811" s="17">
        <f t="shared" si="67"/>
        <v>41628.833680555559</v>
      </c>
      <c r="T811" s="17">
        <f t="shared" si="68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5"/>
        <v>105</v>
      </c>
      <c r="P812">
        <f t="shared" si="66"/>
        <v>58.33</v>
      </c>
      <c r="Q812" s="13" t="s">
        <v>8323</v>
      </c>
      <c r="R812" t="s">
        <v>8324</v>
      </c>
      <c r="S812" s="17">
        <f t="shared" si="67"/>
        <v>41123.056273148148</v>
      </c>
      <c r="T812" s="17">
        <f t="shared" si="68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5"/>
        <v>104</v>
      </c>
      <c r="P813">
        <f t="shared" si="66"/>
        <v>86.67</v>
      </c>
      <c r="Q813" s="13" t="s">
        <v>8323</v>
      </c>
      <c r="R813" t="s">
        <v>8324</v>
      </c>
      <c r="S813" s="17">
        <f t="shared" si="67"/>
        <v>41443.643541666665</v>
      </c>
      <c r="T813" s="17">
        <f t="shared" si="68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5"/>
        <v>152</v>
      </c>
      <c r="P814">
        <f t="shared" si="66"/>
        <v>27.61</v>
      </c>
      <c r="Q814" s="13" t="s">
        <v>8323</v>
      </c>
      <c r="R814" t="s">
        <v>8324</v>
      </c>
      <c r="S814" s="17">
        <f t="shared" si="67"/>
        <v>41282.017962962964</v>
      </c>
      <c r="T814" s="17">
        <f t="shared" si="68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5"/>
        <v>160</v>
      </c>
      <c r="P815">
        <f t="shared" si="66"/>
        <v>25</v>
      </c>
      <c r="Q815" s="13" t="s">
        <v>8323</v>
      </c>
      <c r="R815" t="s">
        <v>8324</v>
      </c>
      <c r="S815" s="17">
        <f t="shared" si="67"/>
        <v>41080.960243055553</v>
      </c>
      <c r="T815" s="17">
        <f t="shared" si="68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5"/>
        <v>127</v>
      </c>
      <c r="P816">
        <f t="shared" si="66"/>
        <v>45.46</v>
      </c>
      <c r="Q816" s="13" t="s">
        <v>8323</v>
      </c>
      <c r="R816" t="s">
        <v>8324</v>
      </c>
      <c r="S816" s="17">
        <f t="shared" si="67"/>
        <v>40679.743067129632</v>
      </c>
      <c r="T816" s="17">
        <f t="shared" si="68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5"/>
        <v>107</v>
      </c>
      <c r="P817">
        <f t="shared" si="66"/>
        <v>99.53</v>
      </c>
      <c r="Q817" s="13" t="s">
        <v>8323</v>
      </c>
      <c r="R817" t="s">
        <v>8324</v>
      </c>
      <c r="S817" s="17">
        <f t="shared" si="67"/>
        <v>41914.917858796296</v>
      </c>
      <c r="T817" s="17">
        <f t="shared" si="68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5"/>
        <v>115</v>
      </c>
      <c r="P818">
        <f t="shared" si="66"/>
        <v>39.31</v>
      </c>
      <c r="Q818" s="13" t="s">
        <v>8323</v>
      </c>
      <c r="R818" t="s">
        <v>8324</v>
      </c>
      <c r="S818" s="17">
        <f t="shared" si="67"/>
        <v>41341.870868055557</v>
      </c>
      <c r="T818" s="17">
        <f t="shared" si="68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5"/>
        <v>137</v>
      </c>
      <c r="P819">
        <f t="shared" si="66"/>
        <v>89.42</v>
      </c>
      <c r="Q819" s="13" t="s">
        <v>8323</v>
      </c>
      <c r="R819" t="s">
        <v>8324</v>
      </c>
      <c r="S819" s="17">
        <f t="shared" si="67"/>
        <v>40925.599664351852</v>
      </c>
      <c r="T819" s="17">
        <f t="shared" si="68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5"/>
        <v>156</v>
      </c>
      <c r="P820">
        <f t="shared" si="66"/>
        <v>28.68</v>
      </c>
      <c r="Q820" s="13" t="s">
        <v>8323</v>
      </c>
      <c r="R820" t="s">
        <v>8324</v>
      </c>
      <c r="S820" s="17">
        <f t="shared" si="67"/>
        <v>41120.882881944446</v>
      </c>
      <c r="T820" s="17">
        <f t="shared" si="68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5"/>
        <v>109</v>
      </c>
      <c r="P821">
        <f t="shared" si="66"/>
        <v>31.07</v>
      </c>
      <c r="Q821" s="13" t="s">
        <v>8323</v>
      </c>
      <c r="R821" t="s">
        <v>8324</v>
      </c>
      <c r="S821" s="17">
        <f t="shared" si="67"/>
        <v>41619.998310185183</v>
      </c>
      <c r="T821" s="17">
        <f t="shared" si="68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5"/>
        <v>134</v>
      </c>
      <c r="P822">
        <f t="shared" si="66"/>
        <v>70.55</v>
      </c>
      <c r="Q822" s="13" t="s">
        <v>8323</v>
      </c>
      <c r="R822" t="s">
        <v>8324</v>
      </c>
      <c r="S822" s="17">
        <f t="shared" si="67"/>
        <v>41768.841921296298</v>
      </c>
      <c r="T822" s="17">
        <f t="shared" si="68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5"/>
        <v>100</v>
      </c>
      <c r="P823">
        <f t="shared" si="66"/>
        <v>224.13</v>
      </c>
      <c r="Q823" s="13" t="s">
        <v>8323</v>
      </c>
      <c r="R823" t="s">
        <v>8324</v>
      </c>
      <c r="S823" s="17">
        <f t="shared" si="67"/>
        <v>42093.922048611115</v>
      </c>
      <c r="T823" s="17">
        <f t="shared" si="68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5"/>
        <v>119</v>
      </c>
      <c r="P824">
        <f t="shared" si="66"/>
        <v>51.81</v>
      </c>
      <c r="Q824" s="13" t="s">
        <v>8323</v>
      </c>
      <c r="R824" t="s">
        <v>8324</v>
      </c>
      <c r="S824" s="17">
        <f t="shared" si="67"/>
        <v>41157.947337962964</v>
      </c>
      <c r="T824" s="17">
        <f t="shared" si="68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5"/>
        <v>180</v>
      </c>
      <c r="P825">
        <f t="shared" si="66"/>
        <v>43.52</v>
      </c>
      <c r="Q825" s="13" t="s">
        <v>8323</v>
      </c>
      <c r="R825" t="s">
        <v>8324</v>
      </c>
      <c r="S825" s="17">
        <f t="shared" si="67"/>
        <v>42055.972824074073</v>
      </c>
      <c r="T825" s="17">
        <f t="shared" si="68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5"/>
        <v>134</v>
      </c>
      <c r="P826">
        <f t="shared" si="66"/>
        <v>39.82</v>
      </c>
      <c r="Q826" s="13" t="s">
        <v>8323</v>
      </c>
      <c r="R826" t="s">
        <v>8324</v>
      </c>
      <c r="S826" s="17">
        <f t="shared" si="67"/>
        <v>40250.242106481484</v>
      </c>
      <c r="T826" s="17">
        <f t="shared" si="68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5"/>
        <v>100</v>
      </c>
      <c r="P827">
        <f t="shared" si="66"/>
        <v>126.81</v>
      </c>
      <c r="Q827" s="13" t="s">
        <v>8323</v>
      </c>
      <c r="R827" t="s">
        <v>8324</v>
      </c>
      <c r="S827" s="17">
        <f t="shared" si="67"/>
        <v>41186.306527777779</v>
      </c>
      <c r="T827" s="17">
        <f t="shared" si="68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5"/>
        <v>101</v>
      </c>
      <c r="P828">
        <f t="shared" si="66"/>
        <v>113.88</v>
      </c>
      <c r="Q828" s="13" t="s">
        <v>8323</v>
      </c>
      <c r="R828" t="s">
        <v>8324</v>
      </c>
      <c r="S828" s="17">
        <f t="shared" si="67"/>
        <v>40973.038541666669</v>
      </c>
      <c r="T828" s="17">
        <f t="shared" si="68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5"/>
        <v>103</v>
      </c>
      <c r="P829">
        <f t="shared" si="66"/>
        <v>28.18</v>
      </c>
      <c r="Q829" s="13" t="s">
        <v>8323</v>
      </c>
      <c r="R829" t="s">
        <v>8324</v>
      </c>
      <c r="S829" s="17">
        <f t="shared" si="67"/>
        <v>40927.473460648151</v>
      </c>
      <c r="T829" s="17">
        <f t="shared" si="68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5"/>
        <v>107</v>
      </c>
      <c r="P830">
        <f t="shared" si="66"/>
        <v>36.61</v>
      </c>
      <c r="Q830" s="13" t="s">
        <v>8323</v>
      </c>
      <c r="R830" t="s">
        <v>8324</v>
      </c>
      <c r="S830" s="17">
        <f t="shared" si="67"/>
        <v>41073.050717592596</v>
      </c>
      <c r="T830" s="17">
        <f t="shared" si="68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5"/>
        <v>104</v>
      </c>
      <c r="P831">
        <f t="shared" si="66"/>
        <v>32.5</v>
      </c>
      <c r="Q831" s="13" t="s">
        <v>8323</v>
      </c>
      <c r="R831" t="s">
        <v>8324</v>
      </c>
      <c r="S831" s="17">
        <f t="shared" si="67"/>
        <v>42504.801388888889</v>
      </c>
      <c r="T831" s="17">
        <f t="shared" si="68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5"/>
        <v>108</v>
      </c>
      <c r="P832">
        <f t="shared" si="66"/>
        <v>60.66</v>
      </c>
      <c r="Q832" s="13" t="s">
        <v>8323</v>
      </c>
      <c r="R832" t="s">
        <v>8324</v>
      </c>
      <c r="S832" s="17">
        <f t="shared" si="67"/>
        <v>41325.525752314818</v>
      </c>
      <c r="T832" s="17">
        <f t="shared" si="68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5"/>
        <v>233</v>
      </c>
      <c r="P833">
        <f t="shared" si="66"/>
        <v>175</v>
      </c>
      <c r="Q833" s="13" t="s">
        <v>8323</v>
      </c>
      <c r="R833" t="s">
        <v>8324</v>
      </c>
      <c r="S833" s="17">
        <f t="shared" si="67"/>
        <v>40996.646921296298</v>
      </c>
      <c r="T833" s="17">
        <f t="shared" si="68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5"/>
        <v>101</v>
      </c>
      <c r="P834">
        <f t="shared" si="66"/>
        <v>97.99</v>
      </c>
      <c r="Q834" s="13" t="s">
        <v>8323</v>
      </c>
      <c r="R834" t="s">
        <v>8324</v>
      </c>
      <c r="S834" s="17">
        <f t="shared" si="67"/>
        <v>40869.675173611111</v>
      </c>
      <c r="T834" s="17">
        <f t="shared" si="68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>
        <f t="shared" si="66"/>
        <v>148.78</v>
      </c>
      <c r="Q835" s="13" t="s">
        <v>8323</v>
      </c>
      <c r="R835" t="s">
        <v>8324</v>
      </c>
      <c r="S835" s="17">
        <f t="shared" si="67"/>
        <v>41718.878182870372</v>
      </c>
      <c r="T835" s="17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ref="O866:O929" si="70">ROUND(E866/D866*100,0)</f>
        <v>42</v>
      </c>
      <c r="P866">
        <f t="shared" ref="P866:P929" si="71">IFERROR(ROUND(E866/L866,2),0)</f>
        <v>34.18</v>
      </c>
      <c r="Q866" s="13" t="s">
        <v>8323</v>
      </c>
      <c r="R866" t="s">
        <v>8326</v>
      </c>
      <c r="S866" s="17">
        <f t="shared" ref="S866:S929" si="72">(((J866/60)/60)/24)+DATE(1970,1,1)</f>
        <v>41541.106921296298</v>
      </c>
      <c r="T866" s="17">
        <f t="shared" ref="T866:T929" si="73">(((I866/60)/60)/24)+DATE(1970,1,1)</f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70"/>
        <v>2</v>
      </c>
      <c r="P867">
        <f t="shared" si="71"/>
        <v>22.5</v>
      </c>
      <c r="Q867" s="13" t="s">
        <v>8323</v>
      </c>
      <c r="R867" t="s">
        <v>8326</v>
      </c>
      <c r="S867" s="17">
        <f t="shared" si="72"/>
        <v>41230.77311342593</v>
      </c>
      <c r="T867" s="17">
        <f t="shared" si="73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70"/>
        <v>18</v>
      </c>
      <c r="P868">
        <f t="shared" si="71"/>
        <v>58.18</v>
      </c>
      <c r="Q868" s="13" t="s">
        <v>8323</v>
      </c>
      <c r="R868" t="s">
        <v>8326</v>
      </c>
      <c r="S868" s="17">
        <f t="shared" si="72"/>
        <v>42025.637939814813</v>
      </c>
      <c r="T868" s="17">
        <f t="shared" si="73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70"/>
        <v>24</v>
      </c>
      <c r="P869">
        <f t="shared" si="71"/>
        <v>109.18</v>
      </c>
      <c r="Q869" s="13" t="s">
        <v>8323</v>
      </c>
      <c r="R869" t="s">
        <v>8326</v>
      </c>
      <c r="S869" s="17">
        <f t="shared" si="72"/>
        <v>40088.105393518519</v>
      </c>
      <c r="T869" s="17">
        <f t="shared" si="73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70"/>
        <v>0</v>
      </c>
      <c r="P870">
        <f t="shared" si="71"/>
        <v>50</v>
      </c>
      <c r="Q870" s="13" t="s">
        <v>8323</v>
      </c>
      <c r="R870" t="s">
        <v>8326</v>
      </c>
      <c r="S870" s="17">
        <f t="shared" si="72"/>
        <v>41616.027754629627</v>
      </c>
      <c r="T870" s="17">
        <f t="shared" si="73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70"/>
        <v>12</v>
      </c>
      <c r="P871">
        <f t="shared" si="71"/>
        <v>346.67</v>
      </c>
      <c r="Q871" s="13" t="s">
        <v>8323</v>
      </c>
      <c r="R871" t="s">
        <v>8326</v>
      </c>
      <c r="S871" s="17">
        <f t="shared" si="72"/>
        <v>41342.845567129632</v>
      </c>
      <c r="T871" s="17">
        <f t="shared" si="73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70"/>
        <v>0</v>
      </c>
      <c r="P872">
        <f t="shared" si="71"/>
        <v>12.4</v>
      </c>
      <c r="Q872" s="13" t="s">
        <v>8323</v>
      </c>
      <c r="R872" t="s">
        <v>8326</v>
      </c>
      <c r="S872" s="17">
        <f t="shared" si="72"/>
        <v>41488.022256944445</v>
      </c>
      <c r="T872" s="17">
        <f t="shared" si="73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70"/>
        <v>5</v>
      </c>
      <c r="P873">
        <f t="shared" si="71"/>
        <v>27.08</v>
      </c>
      <c r="Q873" s="13" t="s">
        <v>8323</v>
      </c>
      <c r="R873" t="s">
        <v>8326</v>
      </c>
      <c r="S873" s="17">
        <f t="shared" si="72"/>
        <v>41577.561284722222</v>
      </c>
      <c r="T873" s="17">
        <f t="shared" si="73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70"/>
        <v>1</v>
      </c>
      <c r="P874">
        <f t="shared" si="71"/>
        <v>32.5</v>
      </c>
      <c r="Q874" s="13" t="s">
        <v>8323</v>
      </c>
      <c r="R874" t="s">
        <v>8326</v>
      </c>
      <c r="S874" s="17">
        <f t="shared" si="72"/>
        <v>40567.825543981482</v>
      </c>
      <c r="T874" s="17">
        <f t="shared" si="73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70"/>
        <v>1</v>
      </c>
      <c r="P875">
        <f t="shared" si="71"/>
        <v>9</v>
      </c>
      <c r="Q875" s="13" t="s">
        <v>8323</v>
      </c>
      <c r="R875" t="s">
        <v>8326</v>
      </c>
      <c r="S875" s="17">
        <f t="shared" si="72"/>
        <v>41184.167129629634</v>
      </c>
      <c r="T875" s="17">
        <f t="shared" si="73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70"/>
        <v>24</v>
      </c>
      <c r="P876">
        <f t="shared" si="71"/>
        <v>34.76</v>
      </c>
      <c r="Q876" s="13" t="s">
        <v>8323</v>
      </c>
      <c r="R876" t="s">
        <v>8326</v>
      </c>
      <c r="S876" s="17">
        <f t="shared" si="72"/>
        <v>41368.583726851852</v>
      </c>
      <c r="T876" s="17">
        <f t="shared" si="73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70"/>
        <v>0</v>
      </c>
      <c r="P877">
        <f t="shared" si="71"/>
        <v>0</v>
      </c>
      <c r="Q877" s="13" t="s">
        <v>8323</v>
      </c>
      <c r="R877" t="s">
        <v>8326</v>
      </c>
      <c r="S877" s="17">
        <f t="shared" si="72"/>
        <v>42248.723738425921</v>
      </c>
      <c r="T877" s="17">
        <f t="shared" si="73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70"/>
        <v>41</v>
      </c>
      <c r="P878">
        <f t="shared" si="71"/>
        <v>28.58</v>
      </c>
      <c r="Q878" s="13" t="s">
        <v>8323</v>
      </c>
      <c r="R878" t="s">
        <v>8326</v>
      </c>
      <c r="S878" s="17">
        <f t="shared" si="72"/>
        <v>41276.496840277774</v>
      </c>
      <c r="T878" s="17">
        <f t="shared" si="73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70"/>
        <v>68</v>
      </c>
      <c r="P879">
        <f t="shared" si="71"/>
        <v>46.59</v>
      </c>
      <c r="Q879" s="13" t="s">
        <v>8323</v>
      </c>
      <c r="R879" t="s">
        <v>8326</v>
      </c>
      <c r="S879" s="17">
        <f t="shared" si="72"/>
        <v>41597.788888888892</v>
      </c>
      <c r="T879" s="17">
        <f t="shared" si="73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70"/>
        <v>1</v>
      </c>
      <c r="P880">
        <f t="shared" si="71"/>
        <v>32.5</v>
      </c>
      <c r="Q880" s="13" t="s">
        <v>8323</v>
      </c>
      <c r="R880" t="s">
        <v>8326</v>
      </c>
      <c r="S880" s="17">
        <f t="shared" si="72"/>
        <v>40505.232916666668</v>
      </c>
      <c r="T880" s="17">
        <f t="shared" si="73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70"/>
        <v>31</v>
      </c>
      <c r="P881">
        <f t="shared" si="71"/>
        <v>21.47</v>
      </c>
      <c r="Q881" s="13" t="s">
        <v>8323</v>
      </c>
      <c r="R881" t="s">
        <v>8326</v>
      </c>
      <c r="S881" s="17">
        <f t="shared" si="72"/>
        <v>41037.829918981479</v>
      </c>
      <c r="T881" s="17">
        <f t="shared" si="73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70"/>
        <v>3</v>
      </c>
      <c r="P882">
        <f t="shared" si="71"/>
        <v>14.13</v>
      </c>
      <c r="Q882" s="13" t="s">
        <v>8323</v>
      </c>
      <c r="R882" t="s">
        <v>8327</v>
      </c>
      <c r="S882" s="17">
        <f t="shared" si="72"/>
        <v>41179.32104166667</v>
      </c>
      <c r="T882" s="17">
        <f t="shared" si="73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70"/>
        <v>1</v>
      </c>
      <c r="P883">
        <f t="shared" si="71"/>
        <v>30</v>
      </c>
      <c r="Q883" s="13" t="s">
        <v>8323</v>
      </c>
      <c r="R883" t="s">
        <v>8327</v>
      </c>
      <c r="S883" s="17">
        <f t="shared" si="72"/>
        <v>40877.25099537037</v>
      </c>
      <c r="T883" s="17">
        <f t="shared" si="73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70"/>
        <v>20</v>
      </c>
      <c r="P884">
        <f t="shared" si="71"/>
        <v>21.57</v>
      </c>
      <c r="Q884" s="13" t="s">
        <v>8323</v>
      </c>
      <c r="R884" t="s">
        <v>8327</v>
      </c>
      <c r="S884" s="17">
        <f t="shared" si="72"/>
        <v>40759.860532407409</v>
      </c>
      <c r="T884" s="17">
        <f t="shared" si="73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70"/>
        <v>40</v>
      </c>
      <c r="P885">
        <f t="shared" si="71"/>
        <v>83.38</v>
      </c>
      <c r="Q885" s="13" t="s">
        <v>8323</v>
      </c>
      <c r="R885" t="s">
        <v>8327</v>
      </c>
      <c r="S885" s="17">
        <f t="shared" si="72"/>
        <v>42371.935590277775</v>
      </c>
      <c r="T885" s="17">
        <f t="shared" si="73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70"/>
        <v>1</v>
      </c>
      <c r="P886">
        <f t="shared" si="71"/>
        <v>10</v>
      </c>
      <c r="Q886" s="13" t="s">
        <v>8323</v>
      </c>
      <c r="R886" t="s">
        <v>8327</v>
      </c>
      <c r="S886" s="17">
        <f t="shared" si="72"/>
        <v>40981.802615740737</v>
      </c>
      <c r="T886" s="17">
        <f t="shared" si="73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70"/>
        <v>75</v>
      </c>
      <c r="P887">
        <f t="shared" si="71"/>
        <v>35.71</v>
      </c>
      <c r="Q887" s="13" t="s">
        <v>8323</v>
      </c>
      <c r="R887" t="s">
        <v>8327</v>
      </c>
      <c r="S887" s="17">
        <f t="shared" si="72"/>
        <v>42713.941099537042</v>
      </c>
      <c r="T887" s="17">
        <f t="shared" si="73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70"/>
        <v>41</v>
      </c>
      <c r="P888">
        <f t="shared" si="71"/>
        <v>29.29</v>
      </c>
      <c r="Q888" s="13" t="s">
        <v>8323</v>
      </c>
      <c r="R888" t="s">
        <v>8327</v>
      </c>
      <c r="S888" s="17">
        <f t="shared" si="72"/>
        <v>42603.870520833334</v>
      </c>
      <c r="T888" s="17">
        <f t="shared" si="73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70"/>
        <v>0</v>
      </c>
      <c r="P889">
        <f t="shared" si="71"/>
        <v>0</v>
      </c>
      <c r="Q889" s="13" t="s">
        <v>8323</v>
      </c>
      <c r="R889" t="s">
        <v>8327</v>
      </c>
      <c r="S889" s="17">
        <f t="shared" si="72"/>
        <v>41026.958969907406</v>
      </c>
      <c r="T889" s="17">
        <f t="shared" si="73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70"/>
        <v>7</v>
      </c>
      <c r="P890">
        <f t="shared" si="71"/>
        <v>18</v>
      </c>
      <c r="Q890" s="13" t="s">
        <v>8323</v>
      </c>
      <c r="R890" t="s">
        <v>8327</v>
      </c>
      <c r="S890" s="17">
        <f t="shared" si="72"/>
        <v>40751.753298611111</v>
      </c>
      <c r="T890" s="17">
        <f t="shared" si="73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70"/>
        <v>9</v>
      </c>
      <c r="P891">
        <f t="shared" si="71"/>
        <v>73.760000000000005</v>
      </c>
      <c r="Q891" s="13" t="s">
        <v>8323</v>
      </c>
      <c r="R891" t="s">
        <v>8327</v>
      </c>
      <c r="S891" s="17">
        <f t="shared" si="72"/>
        <v>41887.784062500003</v>
      </c>
      <c r="T891" s="17">
        <f t="shared" si="73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70"/>
        <v>4</v>
      </c>
      <c r="P892">
        <f t="shared" si="71"/>
        <v>31.25</v>
      </c>
      <c r="Q892" s="13" t="s">
        <v>8323</v>
      </c>
      <c r="R892" t="s">
        <v>8327</v>
      </c>
      <c r="S892" s="17">
        <f t="shared" si="72"/>
        <v>41569.698831018519</v>
      </c>
      <c r="T892" s="17">
        <f t="shared" si="73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70"/>
        <v>3</v>
      </c>
      <c r="P893">
        <f t="shared" si="71"/>
        <v>28.89</v>
      </c>
      <c r="Q893" s="13" t="s">
        <v>8323</v>
      </c>
      <c r="R893" t="s">
        <v>8327</v>
      </c>
      <c r="S893" s="17">
        <f t="shared" si="72"/>
        <v>41842.031597222223</v>
      </c>
      <c r="T893" s="17">
        <f t="shared" si="73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70"/>
        <v>41</v>
      </c>
      <c r="P894">
        <f t="shared" si="71"/>
        <v>143.82</v>
      </c>
      <c r="Q894" s="13" t="s">
        <v>8323</v>
      </c>
      <c r="R894" t="s">
        <v>8327</v>
      </c>
      <c r="S894" s="17">
        <f t="shared" si="72"/>
        <v>40304.20003472222</v>
      </c>
      <c r="T894" s="17">
        <f t="shared" si="73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70"/>
        <v>10</v>
      </c>
      <c r="P895">
        <f t="shared" si="71"/>
        <v>40</v>
      </c>
      <c r="Q895" s="13" t="s">
        <v>8323</v>
      </c>
      <c r="R895" t="s">
        <v>8327</v>
      </c>
      <c r="S895" s="17">
        <f t="shared" si="72"/>
        <v>42065.897719907407</v>
      </c>
      <c r="T895" s="17">
        <f t="shared" si="73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70"/>
        <v>39</v>
      </c>
      <c r="P896">
        <f t="shared" si="71"/>
        <v>147.81</v>
      </c>
      <c r="Q896" s="13" t="s">
        <v>8323</v>
      </c>
      <c r="R896" t="s">
        <v>8327</v>
      </c>
      <c r="S896" s="17">
        <f t="shared" si="72"/>
        <v>42496.981597222228</v>
      </c>
      <c r="T896" s="17">
        <f t="shared" si="73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70"/>
        <v>2</v>
      </c>
      <c r="P897">
        <f t="shared" si="71"/>
        <v>27.86</v>
      </c>
      <c r="Q897" s="13" t="s">
        <v>8323</v>
      </c>
      <c r="R897" t="s">
        <v>8327</v>
      </c>
      <c r="S897" s="17">
        <f t="shared" si="72"/>
        <v>40431.127650462964</v>
      </c>
      <c r="T897" s="17">
        <f t="shared" si="73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70"/>
        <v>40</v>
      </c>
      <c r="P898">
        <f t="shared" si="71"/>
        <v>44.44</v>
      </c>
      <c r="Q898" s="13" t="s">
        <v>8323</v>
      </c>
      <c r="R898" t="s">
        <v>8327</v>
      </c>
      <c r="S898" s="17">
        <f t="shared" si="72"/>
        <v>42218.872986111113</v>
      </c>
      <c r="T898" s="17">
        <f t="shared" si="73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>
        <f t="shared" si="71"/>
        <v>0</v>
      </c>
      <c r="Q899" s="13" t="s">
        <v>8323</v>
      </c>
      <c r="R899" t="s">
        <v>8327</v>
      </c>
      <c r="S899" s="17">
        <f t="shared" si="72"/>
        <v>41211.688750000001</v>
      </c>
      <c r="T899" s="17">
        <f t="shared" si="73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ref="O930:O993" si="75">ROUND(E930/D930*100,0)</f>
        <v>11</v>
      </c>
      <c r="P930">
        <f t="shared" ref="P930:P993" si="76">IFERROR(ROUND(E930/L930,2),0)</f>
        <v>56.25</v>
      </c>
      <c r="Q930" s="13" t="s">
        <v>8323</v>
      </c>
      <c r="R930" t="s">
        <v>8326</v>
      </c>
      <c r="S930" s="17">
        <f t="shared" ref="S930:S993" si="77">(((J930/60)/60)/24)+DATE(1970,1,1)</f>
        <v>41180.86241898148</v>
      </c>
      <c r="T930" s="17">
        <f t="shared" ref="T930:T993" si="78">(((I930/60)/60)/24)+DATE(1970,1,1)</f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5"/>
        <v>0</v>
      </c>
      <c r="P931">
        <f t="shared" si="76"/>
        <v>0</v>
      </c>
      <c r="Q931" s="13" t="s">
        <v>8323</v>
      </c>
      <c r="R931" t="s">
        <v>8326</v>
      </c>
      <c r="S931" s="17">
        <f t="shared" si="77"/>
        <v>40978.238067129627</v>
      </c>
      <c r="T931" s="17">
        <f t="shared" si="78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5"/>
        <v>38</v>
      </c>
      <c r="P932">
        <f t="shared" si="76"/>
        <v>69</v>
      </c>
      <c r="Q932" s="13" t="s">
        <v>8323</v>
      </c>
      <c r="R932" t="s">
        <v>8326</v>
      </c>
      <c r="S932" s="17">
        <f t="shared" si="77"/>
        <v>40312.915578703702</v>
      </c>
      <c r="T932" s="17">
        <f t="shared" si="78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5"/>
        <v>7</v>
      </c>
      <c r="P933">
        <f t="shared" si="76"/>
        <v>18.71</v>
      </c>
      <c r="Q933" s="13" t="s">
        <v>8323</v>
      </c>
      <c r="R933" t="s">
        <v>8326</v>
      </c>
      <c r="S933" s="17">
        <f t="shared" si="77"/>
        <v>41680.359976851854</v>
      </c>
      <c r="T933" s="17">
        <f t="shared" si="78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5"/>
        <v>15</v>
      </c>
      <c r="P934">
        <f t="shared" si="76"/>
        <v>46.03</v>
      </c>
      <c r="Q934" s="13" t="s">
        <v>8323</v>
      </c>
      <c r="R934" t="s">
        <v>8326</v>
      </c>
      <c r="S934" s="17">
        <f t="shared" si="77"/>
        <v>41310.969270833331</v>
      </c>
      <c r="T934" s="17">
        <f t="shared" si="78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5"/>
        <v>6</v>
      </c>
      <c r="P935">
        <f t="shared" si="76"/>
        <v>60</v>
      </c>
      <c r="Q935" s="13" t="s">
        <v>8323</v>
      </c>
      <c r="R935" t="s">
        <v>8326</v>
      </c>
      <c r="S935" s="17">
        <f t="shared" si="77"/>
        <v>41711.169085648151</v>
      </c>
      <c r="T935" s="17">
        <f t="shared" si="78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5"/>
        <v>30</v>
      </c>
      <c r="P936">
        <f t="shared" si="76"/>
        <v>50.67</v>
      </c>
      <c r="Q936" s="13" t="s">
        <v>8323</v>
      </c>
      <c r="R936" t="s">
        <v>8326</v>
      </c>
      <c r="S936" s="17">
        <f t="shared" si="77"/>
        <v>41733.737083333333</v>
      </c>
      <c r="T936" s="17">
        <f t="shared" si="78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5"/>
        <v>1</v>
      </c>
      <c r="P937">
        <f t="shared" si="76"/>
        <v>25</v>
      </c>
      <c r="Q937" s="13" t="s">
        <v>8323</v>
      </c>
      <c r="R937" t="s">
        <v>8326</v>
      </c>
      <c r="S937" s="17">
        <f t="shared" si="77"/>
        <v>42368.333668981482</v>
      </c>
      <c r="T937" s="17">
        <f t="shared" si="78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5"/>
        <v>0</v>
      </c>
      <c r="P938">
        <f t="shared" si="76"/>
        <v>0</v>
      </c>
      <c r="Q938" s="13" t="s">
        <v>8323</v>
      </c>
      <c r="R938" t="s">
        <v>8326</v>
      </c>
      <c r="S938" s="17">
        <f t="shared" si="77"/>
        <v>40883.024178240739</v>
      </c>
      <c r="T938" s="17">
        <f t="shared" si="78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5"/>
        <v>1</v>
      </c>
      <c r="P939">
        <f t="shared" si="76"/>
        <v>20</v>
      </c>
      <c r="Q939" s="13" t="s">
        <v>8323</v>
      </c>
      <c r="R939" t="s">
        <v>8326</v>
      </c>
      <c r="S939" s="17">
        <f t="shared" si="77"/>
        <v>41551.798113425924</v>
      </c>
      <c r="T939" s="17">
        <f t="shared" si="78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5"/>
        <v>0</v>
      </c>
      <c r="P940">
        <f t="shared" si="76"/>
        <v>25</v>
      </c>
      <c r="Q940" s="13" t="s">
        <v>8323</v>
      </c>
      <c r="R940" t="s">
        <v>8326</v>
      </c>
      <c r="S940" s="17">
        <f t="shared" si="77"/>
        <v>41124.479722222226</v>
      </c>
      <c r="T940" s="17">
        <f t="shared" si="78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5"/>
        <v>1</v>
      </c>
      <c r="P941">
        <f t="shared" si="76"/>
        <v>20</v>
      </c>
      <c r="Q941" s="13" t="s">
        <v>8323</v>
      </c>
      <c r="R941" t="s">
        <v>8326</v>
      </c>
      <c r="S941" s="17">
        <f t="shared" si="77"/>
        <v>41416.763171296298</v>
      </c>
      <c r="T941" s="17">
        <f t="shared" si="78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5"/>
        <v>17</v>
      </c>
      <c r="P942">
        <f t="shared" si="76"/>
        <v>110.29</v>
      </c>
      <c r="Q942" s="13" t="s">
        <v>8317</v>
      </c>
      <c r="R942" t="s">
        <v>8319</v>
      </c>
      <c r="S942" s="17">
        <f t="shared" si="77"/>
        <v>42182.008402777778</v>
      </c>
      <c r="T942" s="17">
        <f t="shared" si="78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5"/>
        <v>2</v>
      </c>
      <c r="P943">
        <f t="shared" si="76"/>
        <v>37.450000000000003</v>
      </c>
      <c r="Q943" s="13" t="s">
        <v>8317</v>
      </c>
      <c r="R943" t="s">
        <v>8319</v>
      </c>
      <c r="S943" s="17">
        <f t="shared" si="77"/>
        <v>42746.096585648149</v>
      </c>
      <c r="T943" s="17">
        <f t="shared" si="78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5"/>
        <v>9</v>
      </c>
      <c r="P944">
        <f t="shared" si="76"/>
        <v>41.75</v>
      </c>
      <c r="Q944" s="13" t="s">
        <v>8317</v>
      </c>
      <c r="R944" t="s">
        <v>8319</v>
      </c>
      <c r="S944" s="17">
        <f t="shared" si="77"/>
        <v>42382.843287037031</v>
      </c>
      <c r="T944" s="17">
        <f t="shared" si="78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5"/>
        <v>10</v>
      </c>
      <c r="P945">
        <f t="shared" si="76"/>
        <v>24.08</v>
      </c>
      <c r="Q945" s="13" t="s">
        <v>8317</v>
      </c>
      <c r="R945" t="s">
        <v>8319</v>
      </c>
      <c r="S945" s="17">
        <f t="shared" si="77"/>
        <v>42673.66788194445</v>
      </c>
      <c r="T945" s="17">
        <f t="shared" si="78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5"/>
        <v>13</v>
      </c>
      <c r="P946">
        <f t="shared" si="76"/>
        <v>69.41</v>
      </c>
      <c r="Q946" s="13" t="s">
        <v>8317</v>
      </c>
      <c r="R946" t="s">
        <v>8319</v>
      </c>
      <c r="S946" s="17">
        <f t="shared" si="77"/>
        <v>42444.583912037036</v>
      </c>
      <c r="T946" s="17">
        <f t="shared" si="78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5"/>
        <v>2</v>
      </c>
      <c r="P947">
        <f t="shared" si="76"/>
        <v>155.25</v>
      </c>
      <c r="Q947" s="13" t="s">
        <v>8317</v>
      </c>
      <c r="R947" t="s">
        <v>8319</v>
      </c>
      <c r="S947" s="17">
        <f t="shared" si="77"/>
        <v>42732.872986111113</v>
      </c>
      <c r="T947" s="17">
        <f t="shared" si="78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5"/>
        <v>2</v>
      </c>
      <c r="P948">
        <f t="shared" si="76"/>
        <v>57.2</v>
      </c>
      <c r="Q948" s="13" t="s">
        <v>8317</v>
      </c>
      <c r="R948" t="s">
        <v>8319</v>
      </c>
      <c r="S948" s="17">
        <f t="shared" si="77"/>
        <v>42592.750555555554</v>
      </c>
      <c r="T948" s="17">
        <f t="shared" si="78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5"/>
        <v>0</v>
      </c>
      <c r="P949">
        <f t="shared" si="76"/>
        <v>0</v>
      </c>
      <c r="Q949" s="13" t="s">
        <v>8317</v>
      </c>
      <c r="R949" t="s">
        <v>8319</v>
      </c>
      <c r="S949" s="17">
        <f t="shared" si="77"/>
        <v>42491.781319444446</v>
      </c>
      <c r="T949" s="17">
        <f t="shared" si="78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5"/>
        <v>12</v>
      </c>
      <c r="P950">
        <f t="shared" si="76"/>
        <v>60</v>
      </c>
      <c r="Q950" s="13" t="s">
        <v>8317</v>
      </c>
      <c r="R950" t="s">
        <v>8319</v>
      </c>
      <c r="S950" s="17">
        <f t="shared" si="77"/>
        <v>42411.828287037039</v>
      </c>
      <c r="T950" s="17">
        <f t="shared" si="78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5"/>
        <v>1</v>
      </c>
      <c r="P951">
        <f t="shared" si="76"/>
        <v>39</v>
      </c>
      <c r="Q951" s="13" t="s">
        <v>8317</v>
      </c>
      <c r="R951" t="s">
        <v>8319</v>
      </c>
      <c r="S951" s="17">
        <f t="shared" si="77"/>
        <v>42361.043703703705</v>
      </c>
      <c r="T951" s="17">
        <f t="shared" si="78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5"/>
        <v>28</v>
      </c>
      <c r="P952">
        <f t="shared" si="76"/>
        <v>58.42</v>
      </c>
      <c r="Q952" s="13" t="s">
        <v>8317</v>
      </c>
      <c r="R952" t="s">
        <v>8319</v>
      </c>
      <c r="S952" s="17">
        <f t="shared" si="77"/>
        <v>42356.750706018516</v>
      </c>
      <c r="T952" s="17">
        <f t="shared" si="78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5"/>
        <v>38</v>
      </c>
      <c r="P953">
        <f t="shared" si="76"/>
        <v>158.63999999999999</v>
      </c>
      <c r="Q953" s="13" t="s">
        <v>8317</v>
      </c>
      <c r="R953" t="s">
        <v>8319</v>
      </c>
      <c r="S953" s="17">
        <f t="shared" si="77"/>
        <v>42480.653611111105</v>
      </c>
      <c r="T953" s="17">
        <f t="shared" si="78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5"/>
        <v>40</v>
      </c>
      <c r="P954">
        <f t="shared" si="76"/>
        <v>99.86</v>
      </c>
      <c r="Q954" s="13" t="s">
        <v>8317</v>
      </c>
      <c r="R954" t="s">
        <v>8319</v>
      </c>
      <c r="S954" s="17">
        <f t="shared" si="77"/>
        <v>42662.613564814819</v>
      </c>
      <c r="T954" s="17">
        <f t="shared" si="78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5"/>
        <v>1</v>
      </c>
      <c r="P955">
        <f t="shared" si="76"/>
        <v>25.2</v>
      </c>
      <c r="Q955" s="13" t="s">
        <v>8317</v>
      </c>
      <c r="R955" t="s">
        <v>8319</v>
      </c>
      <c r="S955" s="17">
        <f t="shared" si="77"/>
        <v>41999.164340277777</v>
      </c>
      <c r="T955" s="17">
        <f t="shared" si="78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5"/>
        <v>43</v>
      </c>
      <c r="P956">
        <f t="shared" si="76"/>
        <v>89.19</v>
      </c>
      <c r="Q956" s="13" t="s">
        <v>8317</v>
      </c>
      <c r="R956" t="s">
        <v>8319</v>
      </c>
      <c r="S956" s="17">
        <f t="shared" si="77"/>
        <v>42194.833784722221</v>
      </c>
      <c r="T956" s="17">
        <f t="shared" si="78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5"/>
        <v>6</v>
      </c>
      <c r="P957">
        <f t="shared" si="76"/>
        <v>182.62</v>
      </c>
      <c r="Q957" s="13" t="s">
        <v>8317</v>
      </c>
      <c r="R957" t="s">
        <v>8319</v>
      </c>
      <c r="S957" s="17">
        <f t="shared" si="77"/>
        <v>42586.295138888891</v>
      </c>
      <c r="T957" s="17">
        <f t="shared" si="78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5"/>
        <v>2</v>
      </c>
      <c r="P958">
        <f t="shared" si="76"/>
        <v>50.65</v>
      </c>
      <c r="Q958" s="13" t="s">
        <v>8317</v>
      </c>
      <c r="R958" t="s">
        <v>8319</v>
      </c>
      <c r="S958" s="17">
        <f t="shared" si="77"/>
        <v>42060.913877314815</v>
      </c>
      <c r="T958" s="17">
        <f t="shared" si="78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5"/>
        <v>2</v>
      </c>
      <c r="P959">
        <f t="shared" si="76"/>
        <v>33.29</v>
      </c>
      <c r="Q959" s="13" t="s">
        <v>8317</v>
      </c>
      <c r="R959" t="s">
        <v>8319</v>
      </c>
      <c r="S959" s="17">
        <f t="shared" si="77"/>
        <v>42660.552465277782</v>
      </c>
      <c r="T959" s="17">
        <f t="shared" si="78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5"/>
        <v>11</v>
      </c>
      <c r="P960">
        <f t="shared" si="76"/>
        <v>51.82</v>
      </c>
      <c r="Q960" s="13" t="s">
        <v>8317</v>
      </c>
      <c r="R960" t="s">
        <v>8319</v>
      </c>
      <c r="S960" s="17">
        <f t="shared" si="77"/>
        <v>42082.802812499998</v>
      </c>
      <c r="T960" s="17">
        <f t="shared" si="78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5"/>
        <v>39</v>
      </c>
      <c r="P961">
        <f t="shared" si="76"/>
        <v>113.63</v>
      </c>
      <c r="Q961" s="13" t="s">
        <v>8317</v>
      </c>
      <c r="R961" t="s">
        <v>8319</v>
      </c>
      <c r="S961" s="17">
        <f t="shared" si="77"/>
        <v>41993.174363425926</v>
      </c>
      <c r="T961" s="17">
        <f t="shared" si="78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5"/>
        <v>46</v>
      </c>
      <c r="P962">
        <f t="shared" si="76"/>
        <v>136.46</v>
      </c>
      <c r="Q962" s="13" t="s">
        <v>8317</v>
      </c>
      <c r="R962" t="s">
        <v>8319</v>
      </c>
      <c r="S962" s="17">
        <f t="shared" si="77"/>
        <v>42766.626793981486</v>
      </c>
      <c r="T962" s="17">
        <f t="shared" si="78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>
        <f t="shared" si="76"/>
        <v>364.35</v>
      </c>
      <c r="Q963" s="13" t="s">
        <v>8317</v>
      </c>
      <c r="R963" t="s">
        <v>8319</v>
      </c>
      <c r="S963" s="17">
        <f t="shared" si="77"/>
        <v>42740.693692129629</v>
      </c>
      <c r="T963" s="17">
        <f t="shared" si="78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ref="O994:O1057" si="80">ROUND(E994/D994*100,0)</f>
        <v>0</v>
      </c>
      <c r="P994">
        <f t="shared" ref="P994:P1057" si="81">IFERROR(ROUND(E994/L994,2),0)</f>
        <v>116.75</v>
      </c>
      <c r="Q994" s="13" t="s">
        <v>8317</v>
      </c>
      <c r="R994" t="s">
        <v>8319</v>
      </c>
      <c r="S994" s="17">
        <f t="shared" ref="S994:S1057" si="82">(((J994/60)/60)/24)+DATE(1970,1,1)</f>
        <v>42437.924988425926</v>
      </c>
      <c r="T994" s="17">
        <f t="shared" ref="T994:T1057" si="83">(((I994/60)/60)/24)+DATE(1970,1,1)</f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80"/>
        <v>25</v>
      </c>
      <c r="P995">
        <f t="shared" si="81"/>
        <v>89.6</v>
      </c>
      <c r="Q995" s="13" t="s">
        <v>8317</v>
      </c>
      <c r="R995" t="s">
        <v>8319</v>
      </c>
      <c r="S995" s="17">
        <f t="shared" si="82"/>
        <v>42652.964907407411</v>
      </c>
      <c r="T995" s="17">
        <f t="shared" si="83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80"/>
        <v>2</v>
      </c>
      <c r="P996">
        <f t="shared" si="81"/>
        <v>424.45</v>
      </c>
      <c r="Q996" s="13" t="s">
        <v>8317</v>
      </c>
      <c r="R996" t="s">
        <v>8319</v>
      </c>
      <c r="S996" s="17">
        <f t="shared" si="82"/>
        <v>41921.263078703705</v>
      </c>
      <c r="T996" s="17">
        <f t="shared" si="83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80"/>
        <v>7</v>
      </c>
      <c r="P997">
        <f t="shared" si="81"/>
        <v>80.67</v>
      </c>
      <c r="Q997" s="13" t="s">
        <v>8317</v>
      </c>
      <c r="R997" t="s">
        <v>8319</v>
      </c>
      <c r="S997" s="17">
        <f t="shared" si="82"/>
        <v>41947.940740740742</v>
      </c>
      <c r="T997" s="17">
        <f t="shared" si="83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80"/>
        <v>2</v>
      </c>
      <c r="P998">
        <f t="shared" si="81"/>
        <v>13</v>
      </c>
      <c r="Q998" s="13" t="s">
        <v>8317</v>
      </c>
      <c r="R998" t="s">
        <v>8319</v>
      </c>
      <c r="S998" s="17">
        <f t="shared" si="82"/>
        <v>41817.866435185184</v>
      </c>
      <c r="T998" s="17">
        <f t="shared" si="83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80"/>
        <v>1</v>
      </c>
      <c r="P999">
        <f t="shared" si="81"/>
        <v>8.1300000000000008</v>
      </c>
      <c r="Q999" s="13" t="s">
        <v>8317</v>
      </c>
      <c r="R999" t="s">
        <v>8319</v>
      </c>
      <c r="S999" s="17">
        <f t="shared" si="82"/>
        <v>41941.10297453704</v>
      </c>
      <c r="T999" s="17">
        <f t="shared" si="83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80"/>
        <v>59</v>
      </c>
      <c r="P1000">
        <f t="shared" si="81"/>
        <v>153.43</v>
      </c>
      <c r="Q1000" s="13" t="s">
        <v>8317</v>
      </c>
      <c r="R1000" t="s">
        <v>8319</v>
      </c>
      <c r="S1000" s="17">
        <f t="shared" si="82"/>
        <v>42282.168993055559</v>
      </c>
      <c r="T1000" s="17">
        <f t="shared" si="83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80"/>
        <v>8</v>
      </c>
      <c r="P1001">
        <f t="shared" si="81"/>
        <v>292.08</v>
      </c>
      <c r="Q1001" s="13" t="s">
        <v>8317</v>
      </c>
      <c r="R1001" t="s">
        <v>8319</v>
      </c>
      <c r="S1001" s="17">
        <f t="shared" si="82"/>
        <v>41926.29965277778</v>
      </c>
      <c r="T1001" s="17">
        <f t="shared" si="83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80"/>
        <v>2</v>
      </c>
      <c r="P1002">
        <f t="shared" si="81"/>
        <v>3304</v>
      </c>
      <c r="Q1002" s="13" t="s">
        <v>8317</v>
      </c>
      <c r="R1002" t="s">
        <v>8319</v>
      </c>
      <c r="S1002" s="17">
        <f t="shared" si="82"/>
        <v>42749.059722222228</v>
      </c>
      <c r="T1002" s="17">
        <f t="shared" si="83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80"/>
        <v>104</v>
      </c>
      <c r="P1003">
        <f t="shared" si="81"/>
        <v>1300</v>
      </c>
      <c r="Q1003" s="13" t="s">
        <v>8317</v>
      </c>
      <c r="R1003" t="s">
        <v>8319</v>
      </c>
      <c r="S1003" s="17">
        <f t="shared" si="82"/>
        <v>42720.720057870371</v>
      </c>
      <c r="T1003" s="17">
        <f t="shared" si="83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80"/>
        <v>30</v>
      </c>
      <c r="P1004">
        <f t="shared" si="81"/>
        <v>134.55000000000001</v>
      </c>
      <c r="Q1004" s="13" t="s">
        <v>8317</v>
      </c>
      <c r="R1004" t="s">
        <v>8319</v>
      </c>
      <c r="S1004" s="17">
        <f t="shared" si="82"/>
        <v>42325.684189814812</v>
      </c>
      <c r="T1004" s="17">
        <f t="shared" si="83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80"/>
        <v>16</v>
      </c>
      <c r="P1005">
        <f t="shared" si="81"/>
        <v>214.07</v>
      </c>
      <c r="Q1005" s="13" t="s">
        <v>8317</v>
      </c>
      <c r="R1005" t="s">
        <v>8319</v>
      </c>
      <c r="S1005" s="17">
        <f t="shared" si="82"/>
        <v>42780.709039351852</v>
      </c>
      <c r="T1005" s="17">
        <f t="shared" si="83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80"/>
        <v>82</v>
      </c>
      <c r="P1006">
        <f t="shared" si="81"/>
        <v>216.34</v>
      </c>
      <c r="Q1006" s="13" t="s">
        <v>8317</v>
      </c>
      <c r="R1006" t="s">
        <v>8319</v>
      </c>
      <c r="S1006" s="17">
        <f t="shared" si="82"/>
        <v>42388.708645833336</v>
      </c>
      <c r="T1006" s="17">
        <f t="shared" si="83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80"/>
        <v>75</v>
      </c>
      <c r="P1007">
        <f t="shared" si="81"/>
        <v>932.31</v>
      </c>
      <c r="Q1007" s="13" t="s">
        <v>8317</v>
      </c>
      <c r="R1007" t="s">
        <v>8319</v>
      </c>
      <c r="S1007" s="17">
        <f t="shared" si="82"/>
        <v>42276.624803240738</v>
      </c>
      <c r="T1007" s="17">
        <f t="shared" si="83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80"/>
        <v>6</v>
      </c>
      <c r="P1008">
        <f t="shared" si="81"/>
        <v>29.25</v>
      </c>
      <c r="Q1008" s="13" t="s">
        <v>8317</v>
      </c>
      <c r="R1008" t="s">
        <v>8319</v>
      </c>
      <c r="S1008" s="17">
        <f t="shared" si="82"/>
        <v>41977.040185185186</v>
      </c>
      <c r="T1008" s="17">
        <f t="shared" si="83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80"/>
        <v>44</v>
      </c>
      <c r="P1009">
        <f t="shared" si="81"/>
        <v>174.95</v>
      </c>
      <c r="Q1009" s="13" t="s">
        <v>8317</v>
      </c>
      <c r="R1009" t="s">
        <v>8319</v>
      </c>
      <c r="S1009" s="17">
        <f t="shared" si="82"/>
        <v>42676.583599537036</v>
      </c>
      <c r="T1009" s="17">
        <f t="shared" si="83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80"/>
        <v>0</v>
      </c>
      <c r="P1010">
        <f t="shared" si="81"/>
        <v>250</v>
      </c>
      <c r="Q1010" s="13" t="s">
        <v>8317</v>
      </c>
      <c r="R1010" t="s">
        <v>8319</v>
      </c>
      <c r="S1010" s="17">
        <f t="shared" si="82"/>
        <v>42702.809201388889</v>
      </c>
      <c r="T1010" s="17">
        <f t="shared" si="83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80"/>
        <v>13</v>
      </c>
      <c r="P1011">
        <f t="shared" si="81"/>
        <v>65</v>
      </c>
      <c r="Q1011" s="13" t="s">
        <v>8317</v>
      </c>
      <c r="R1011" t="s">
        <v>8319</v>
      </c>
      <c r="S1011" s="17">
        <f t="shared" si="82"/>
        <v>42510.604699074072</v>
      </c>
      <c r="T1011" s="17">
        <f t="shared" si="83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80"/>
        <v>0</v>
      </c>
      <c r="P1012">
        <f t="shared" si="81"/>
        <v>55</v>
      </c>
      <c r="Q1012" s="13" t="s">
        <v>8317</v>
      </c>
      <c r="R1012" t="s">
        <v>8319</v>
      </c>
      <c r="S1012" s="17">
        <f t="shared" si="82"/>
        <v>42561.829421296294</v>
      </c>
      <c r="T1012" s="17">
        <f t="shared" si="83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80"/>
        <v>0</v>
      </c>
      <c r="P1013">
        <f t="shared" si="81"/>
        <v>75</v>
      </c>
      <c r="Q1013" s="13" t="s">
        <v>8317</v>
      </c>
      <c r="R1013" t="s">
        <v>8319</v>
      </c>
      <c r="S1013" s="17">
        <f t="shared" si="82"/>
        <v>41946.898090277777</v>
      </c>
      <c r="T1013" s="17">
        <f t="shared" si="83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80"/>
        <v>21535</v>
      </c>
      <c r="P1014">
        <f t="shared" si="81"/>
        <v>1389.36</v>
      </c>
      <c r="Q1014" s="13" t="s">
        <v>8317</v>
      </c>
      <c r="R1014" t="s">
        <v>8319</v>
      </c>
      <c r="S1014" s="17">
        <f t="shared" si="82"/>
        <v>42714.440416666665</v>
      </c>
      <c r="T1014" s="17">
        <f t="shared" si="83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80"/>
        <v>35</v>
      </c>
      <c r="P1015">
        <f t="shared" si="81"/>
        <v>95.91</v>
      </c>
      <c r="Q1015" s="13" t="s">
        <v>8317</v>
      </c>
      <c r="R1015" t="s">
        <v>8319</v>
      </c>
      <c r="S1015" s="17">
        <f t="shared" si="82"/>
        <v>42339.833981481483</v>
      </c>
      <c r="T1015" s="17">
        <f t="shared" si="83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80"/>
        <v>31</v>
      </c>
      <c r="P1016">
        <f t="shared" si="81"/>
        <v>191.25</v>
      </c>
      <c r="Q1016" s="13" t="s">
        <v>8317</v>
      </c>
      <c r="R1016" t="s">
        <v>8319</v>
      </c>
      <c r="S1016" s="17">
        <f t="shared" si="82"/>
        <v>41955.002488425926</v>
      </c>
      <c r="T1016" s="17">
        <f t="shared" si="83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80"/>
        <v>3</v>
      </c>
      <c r="P1017">
        <f t="shared" si="81"/>
        <v>40</v>
      </c>
      <c r="Q1017" s="13" t="s">
        <v>8317</v>
      </c>
      <c r="R1017" t="s">
        <v>8319</v>
      </c>
      <c r="S1017" s="17">
        <f t="shared" si="82"/>
        <v>42303.878414351857</v>
      </c>
      <c r="T1017" s="17">
        <f t="shared" si="83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80"/>
        <v>3</v>
      </c>
      <c r="P1018">
        <f t="shared" si="81"/>
        <v>74.790000000000006</v>
      </c>
      <c r="Q1018" s="13" t="s">
        <v>8317</v>
      </c>
      <c r="R1018" t="s">
        <v>8319</v>
      </c>
      <c r="S1018" s="17">
        <f t="shared" si="82"/>
        <v>42422.107129629629</v>
      </c>
      <c r="T1018" s="17">
        <f t="shared" si="83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80"/>
        <v>23</v>
      </c>
      <c r="P1019">
        <f t="shared" si="81"/>
        <v>161.12</v>
      </c>
      <c r="Q1019" s="13" t="s">
        <v>8317</v>
      </c>
      <c r="R1019" t="s">
        <v>8319</v>
      </c>
      <c r="S1019" s="17">
        <f t="shared" si="82"/>
        <v>42289.675173611111</v>
      </c>
      <c r="T1019" s="17">
        <f t="shared" si="83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80"/>
        <v>3</v>
      </c>
      <c r="P1020">
        <f t="shared" si="81"/>
        <v>88.71</v>
      </c>
      <c r="Q1020" s="13" t="s">
        <v>8317</v>
      </c>
      <c r="R1020" t="s">
        <v>8319</v>
      </c>
      <c r="S1020" s="17">
        <f t="shared" si="82"/>
        <v>42535.492280092592</v>
      </c>
      <c r="T1020" s="17">
        <f t="shared" si="83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80"/>
        <v>47</v>
      </c>
      <c r="P1021">
        <f t="shared" si="81"/>
        <v>53.25</v>
      </c>
      <c r="Q1021" s="13" t="s">
        <v>8317</v>
      </c>
      <c r="R1021" t="s">
        <v>8319</v>
      </c>
      <c r="S1021" s="17">
        <f t="shared" si="82"/>
        <v>42009.973946759259</v>
      </c>
      <c r="T1021" s="17">
        <f t="shared" si="83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80"/>
        <v>206</v>
      </c>
      <c r="P1022">
        <f t="shared" si="81"/>
        <v>106.2</v>
      </c>
      <c r="Q1022" s="13" t="s">
        <v>8323</v>
      </c>
      <c r="R1022" t="s">
        <v>8328</v>
      </c>
      <c r="S1022" s="17">
        <f t="shared" si="82"/>
        <v>42127.069548611107</v>
      </c>
      <c r="T1022" s="17">
        <f t="shared" si="83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80"/>
        <v>352</v>
      </c>
      <c r="P1023">
        <f t="shared" si="81"/>
        <v>22.08</v>
      </c>
      <c r="Q1023" s="13" t="s">
        <v>8323</v>
      </c>
      <c r="R1023" t="s">
        <v>8328</v>
      </c>
      <c r="S1023" s="17">
        <f t="shared" si="82"/>
        <v>42271.251979166671</v>
      </c>
      <c r="T1023" s="17">
        <f t="shared" si="83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80"/>
        <v>115</v>
      </c>
      <c r="P1024">
        <f t="shared" si="81"/>
        <v>31.05</v>
      </c>
      <c r="Q1024" s="13" t="s">
        <v>8323</v>
      </c>
      <c r="R1024" t="s">
        <v>8328</v>
      </c>
      <c r="S1024" s="17">
        <f t="shared" si="82"/>
        <v>42111.646724537044</v>
      </c>
      <c r="T1024" s="17">
        <f t="shared" si="83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80"/>
        <v>237</v>
      </c>
      <c r="P1025">
        <f t="shared" si="81"/>
        <v>36.21</v>
      </c>
      <c r="Q1025" s="13" t="s">
        <v>8323</v>
      </c>
      <c r="R1025" t="s">
        <v>8328</v>
      </c>
      <c r="S1025" s="17">
        <f t="shared" si="82"/>
        <v>42145.919687500005</v>
      </c>
      <c r="T1025" s="17">
        <f t="shared" si="83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80"/>
        <v>119</v>
      </c>
      <c r="P1026">
        <f t="shared" si="81"/>
        <v>388.98</v>
      </c>
      <c r="Q1026" s="13" t="s">
        <v>8323</v>
      </c>
      <c r="R1026" t="s">
        <v>8328</v>
      </c>
      <c r="S1026" s="17">
        <f t="shared" si="82"/>
        <v>42370.580590277779</v>
      </c>
      <c r="T1026" s="17">
        <f t="shared" si="83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>
        <f t="shared" si="81"/>
        <v>71.849999999999994</v>
      </c>
      <c r="Q1027" s="13" t="s">
        <v>8323</v>
      </c>
      <c r="R1027" t="s">
        <v>8328</v>
      </c>
      <c r="S1027" s="17">
        <f t="shared" si="82"/>
        <v>42049.833761574075</v>
      </c>
      <c r="T1027" s="17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ref="O1058:O1121" si="85">ROUND(E1058/D1058*100,0)</f>
        <v>0</v>
      </c>
      <c r="P1058">
        <f t="shared" ref="P1058:P1121" si="86">IFERROR(ROUND(E1058/L1058,2),0)</f>
        <v>0</v>
      </c>
      <c r="Q1058" s="13" t="s">
        <v>8329</v>
      </c>
      <c r="R1058" t="s">
        <v>8330</v>
      </c>
      <c r="S1058" s="17">
        <f t="shared" ref="S1058:S1121" si="87">(((J1058/60)/60)/24)+DATE(1970,1,1)</f>
        <v>42058.719641203701</v>
      </c>
      <c r="T1058" s="17">
        <f t="shared" ref="T1058:T1121" si="88">(((I1058/60)/60)/24)+DATE(1970,1,1)</f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5"/>
        <v>0</v>
      </c>
      <c r="P1059">
        <f t="shared" si="86"/>
        <v>0</v>
      </c>
      <c r="Q1059" s="13" t="s">
        <v>8329</v>
      </c>
      <c r="R1059" t="s">
        <v>8330</v>
      </c>
      <c r="S1059" s="17">
        <f t="shared" si="87"/>
        <v>42678.871331018512</v>
      </c>
      <c r="T1059" s="17">
        <f t="shared" si="88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5"/>
        <v>0</v>
      </c>
      <c r="P1060">
        <f t="shared" si="86"/>
        <v>0</v>
      </c>
      <c r="Q1060" s="13" t="s">
        <v>8329</v>
      </c>
      <c r="R1060" t="s">
        <v>8330</v>
      </c>
      <c r="S1060" s="17">
        <f t="shared" si="87"/>
        <v>42047.900960648149</v>
      </c>
      <c r="T1060" s="17">
        <f t="shared" si="88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5"/>
        <v>0</v>
      </c>
      <c r="P1061">
        <f t="shared" si="86"/>
        <v>0</v>
      </c>
      <c r="Q1061" s="13" t="s">
        <v>8329</v>
      </c>
      <c r="R1061" t="s">
        <v>8330</v>
      </c>
      <c r="S1061" s="17">
        <f t="shared" si="87"/>
        <v>42046.79</v>
      </c>
      <c r="T1061" s="17">
        <f t="shared" si="88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5"/>
        <v>1</v>
      </c>
      <c r="P1062">
        <f t="shared" si="86"/>
        <v>50</v>
      </c>
      <c r="Q1062" s="13" t="s">
        <v>8329</v>
      </c>
      <c r="R1062" t="s">
        <v>8330</v>
      </c>
      <c r="S1062" s="17">
        <f t="shared" si="87"/>
        <v>42079.913113425922</v>
      </c>
      <c r="T1062" s="17">
        <f t="shared" si="88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5"/>
        <v>0</v>
      </c>
      <c r="P1063">
        <f t="shared" si="86"/>
        <v>0</v>
      </c>
      <c r="Q1063" s="13" t="s">
        <v>8329</v>
      </c>
      <c r="R1063" t="s">
        <v>8330</v>
      </c>
      <c r="S1063" s="17">
        <f t="shared" si="87"/>
        <v>42432.276712962965</v>
      </c>
      <c r="T1063" s="17">
        <f t="shared" si="88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5"/>
        <v>95</v>
      </c>
      <c r="P1064">
        <f t="shared" si="86"/>
        <v>47.5</v>
      </c>
      <c r="Q1064" s="13" t="s">
        <v>8329</v>
      </c>
      <c r="R1064" t="s">
        <v>8330</v>
      </c>
      <c r="S1064" s="17">
        <f t="shared" si="87"/>
        <v>42556.807187500002</v>
      </c>
      <c r="T1064" s="17">
        <f t="shared" si="88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5"/>
        <v>0</v>
      </c>
      <c r="P1065">
        <f t="shared" si="86"/>
        <v>0</v>
      </c>
      <c r="Q1065" s="13" t="s">
        <v>8329</v>
      </c>
      <c r="R1065" t="s">
        <v>8330</v>
      </c>
      <c r="S1065" s="17">
        <f t="shared" si="87"/>
        <v>42583.030810185184</v>
      </c>
      <c r="T1065" s="17">
        <f t="shared" si="88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5"/>
        <v>9</v>
      </c>
      <c r="P1066">
        <f t="shared" si="86"/>
        <v>65.67</v>
      </c>
      <c r="Q1066" s="13" t="s">
        <v>8331</v>
      </c>
      <c r="R1066" t="s">
        <v>8332</v>
      </c>
      <c r="S1066" s="17">
        <f t="shared" si="87"/>
        <v>41417.228043981479</v>
      </c>
      <c r="T1066" s="17">
        <f t="shared" si="88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5"/>
        <v>3</v>
      </c>
      <c r="P1067">
        <f t="shared" si="86"/>
        <v>16.2</v>
      </c>
      <c r="Q1067" s="13" t="s">
        <v>8331</v>
      </c>
      <c r="R1067" t="s">
        <v>8332</v>
      </c>
      <c r="S1067" s="17">
        <f t="shared" si="87"/>
        <v>41661.381041666667</v>
      </c>
      <c r="T1067" s="17">
        <f t="shared" si="88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5"/>
        <v>3</v>
      </c>
      <c r="P1068">
        <f t="shared" si="86"/>
        <v>34.130000000000003</v>
      </c>
      <c r="Q1068" s="13" t="s">
        <v>8331</v>
      </c>
      <c r="R1068" t="s">
        <v>8332</v>
      </c>
      <c r="S1068" s="17">
        <f t="shared" si="87"/>
        <v>41445.962754629632</v>
      </c>
      <c r="T1068" s="17">
        <f t="shared" si="88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5"/>
        <v>26</v>
      </c>
      <c r="P1069">
        <f t="shared" si="86"/>
        <v>13</v>
      </c>
      <c r="Q1069" s="13" t="s">
        <v>8331</v>
      </c>
      <c r="R1069" t="s">
        <v>8332</v>
      </c>
      <c r="S1069" s="17">
        <f t="shared" si="87"/>
        <v>41599.855682870373</v>
      </c>
      <c r="T1069" s="17">
        <f t="shared" si="88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5"/>
        <v>0</v>
      </c>
      <c r="P1070">
        <f t="shared" si="86"/>
        <v>11.25</v>
      </c>
      <c r="Q1070" s="13" t="s">
        <v>8331</v>
      </c>
      <c r="R1070" t="s">
        <v>8332</v>
      </c>
      <c r="S1070" s="17">
        <f t="shared" si="87"/>
        <v>42440.371111111104</v>
      </c>
      <c r="T1070" s="17">
        <f t="shared" si="88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5"/>
        <v>39</v>
      </c>
      <c r="P1071">
        <f t="shared" si="86"/>
        <v>40.479999999999997</v>
      </c>
      <c r="Q1071" s="13" t="s">
        <v>8331</v>
      </c>
      <c r="R1071" t="s">
        <v>8332</v>
      </c>
      <c r="S1071" s="17">
        <f t="shared" si="87"/>
        <v>41572.229849537034</v>
      </c>
      <c r="T1071" s="17">
        <f t="shared" si="88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5"/>
        <v>1</v>
      </c>
      <c r="P1072">
        <f t="shared" si="86"/>
        <v>35</v>
      </c>
      <c r="Q1072" s="13" t="s">
        <v>8331</v>
      </c>
      <c r="R1072" t="s">
        <v>8332</v>
      </c>
      <c r="S1072" s="17">
        <f t="shared" si="87"/>
        <v>41163.011828703704</v>
      </c>
      <c r="T1072" s="17">
        <f t="shared" si="88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5"/>
        <v>0</v>
      </c>
      <c r="P1073">
        <f t="shared" si="86"/>
        <v>0</v>
      </c>
      <c r="Q1073" s="13" t="s">
        <v>8331</v>
      </c>
      <c r="R1073" t="s">
        <v>8332</v>
      </c>
      <c r="S1073" s="17">
        <f t="shared" si="87"/>
        <v>42295.753391203703</v>
      </c>
      <c r="T1073" s="17">
        <f t="shared" si="88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5"/>
        <v>0</v>
      </c>
      <c r="P1074">
        <f t="shared" si="86"/>
        <v>12.75</v>
      </c>
      <c r="Q1074" s="13" t="s">
        <v>8331</v>
      </c>
      <c r="R1074" t="s">
        <v>8332</v>
      </c>
      <c r="S1074" s="17">
        <f t="shared" si="87"/>
        <v>41645.832141203704</v>
      </c>
      <c r="T1074" s="17">
        <f t="shared" si="88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5"/>
        <v>1</v>
      </c>
      <c r="P1075">
        <f t="shared" si="86"/>
        <v>10</v>
      </c>
      <c r="Q1075" s="13" t="s">
        <v>8331</v>
      </c>
      <c r="R1075" t="s">
        <v>8332</v>
      </c>
      <c r="S1075" s="17">
        <f t="shared" si="87"/>
        <v>40802.964594907404</v>
      </c>
      <c r="T1075" s="17">
        <f t="shared" si="88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5"/>
        <v>6</v>
      </c>
      <c r="P1076">
        <f t="shared" si="86"/>
        <v>113.57</v>
      </c>
      <c r="Q1076" s="13" t="s">
        <v>8331</v>
      </c>
      <c r="R1076" t="s">
        <v>8332</v>
      </c>
      <c r="S1076" s="17">
        <f t="shared" si="87"/>
        <v>41613.172974537039</v>
      </c>
      <c r="T1076" s="17">
        <f t="shared" si="88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5"/>
        <v>5</v>
      </c>
      <c r="P1077">
        <f t="shared" si="86"/>
        <v>15</v>
      </c>
      <c r="Q1077" s="13" t="s">
        <v>8331</v>
      </c>
      <c r="R1077" t="s">
        <v>8332</v>
      </c>
      <c r="S1077" s="17">
        <f t="shared" si="87"/>
        <v>41005.904120370367</v>
      </c>
      <c r="T1077" s="17">
        <f t="shared" si="88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5"/>
        <v>63</v>
      </c>
      <c r="P1078">
        <f t="shared" si="86"/>
        <v>48.28</v>
      </c>
      <c r="Q1078" s="13" t="s">
        <v>8331</v>
      </c>
      <c r="R1078" t="s">
        <v>8332</v>
      </c>
      <c r="S1078" s="17">
        <f t="shared" si="87"/>
        <v>41838.377893518518</v>
      </c>
      <c r="T1078" s="17">
        <f t="shared" si="88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5"/>
        <v>29</v>
      </c>
      <c r="P1079">
        <f t="shared" si="86"/>
        <v>43.98</v>
      </c>
      <c r="Q1079" s="13" t="s">
        <v>8331</v>
      </c>
      <c r="R1079" t="s">
        <v>8332</v>
      </c>
      <c r="S1079" s="17">
        <f t="shared" si="87"/>
        <v>42353.16679398148</v>
      </c>
      <c r="T1079" s="17">
        <f t="shared" si="88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5"/>
        <v>8</v>
      </c>
      <c r="P1080">
        <f t="shared" si="86"/>
        <v>9</v>
      </c>
      <c r="Q1080" s="13" t="s">
        <v>8331</v>
      </c>
      <c r="R1080" t="s">
        <v>8332</v>
      </c>
      <c r="S1080" s="17">
        <f t="shared" si="87"/>
        <v>40701.195844907408</v>
      </c>
      <c r="T1080" s="17">
        <f t="shared" si="88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5"/>
        <v>3</v>
      </c>
      <c r="P1081">
        <f t="shared" si="86"/>
        <v>37.67</v>
      </c>
      <c r="Q1081" s="13" t="s">
        <v>8331</v>
      </c>
      <c r="R1081" t="s">
        <v>8332</v>
      </c>
      <c r="S1081" s="17">
        <f t="shared" si="87"/>
        <v>42479.566388888896</v>
      </c>
      <c r="T1081" s="17">
        <f t="shared" si="88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5"/>
        <v>9</v>
      </c>
      <c r="P1082">
        <f t="shared" si="86"/>
        <v>18.579999999999998</v>
      </c>
      <c r="Q1082" s="13" t="s">
        <v>8331</v>
      </c>
      <c r="R1082" t="s">
        <v>8332</v>
      </c>
      <c r="S1082" s="17">
        <f t="shared" si="87"/>
        <v>41740.138113425928</v>
      </c>
      <c r="T1082" s="17">
        <f t="shared" si="88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5"/>
        <v>0</v>
      </c>
      <c r="P1083">
        <f t="shared" si="86"/>
        <v>3</v>
      </c>
      <c r="Q1083" s="13" t="s">
        <v>8331</v>
      </c>
      <c r="R1083" t="s">
        <v>8332</v>
      </c>
      <c r="S1083" s="17">
        <f t="shared" si="87"/>
        <v>42002.926990740743</v>
      </c>
      <c r="T1083" s="17">
        <f t="shared" si="88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5"/>
        <v>1</v>
      </c>
      <c r="P1084">
        <f t="shared" si="86"/>
        <v>18.670000000000002</v>
      </c>
      <c r="Q1084" s="13" t="s">
        <v>8331</v>
      </c>
      <c r="R1084" t="s">
        <v>8332</v>
      </c>
      <c r="S1084" s="17">
        <f t="shared" si="87"/>
        <v>41101.906111111115</v>
      </c>
      <c r="T1084" s="17">
        <f t="shared" si="88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5"/>
        <v>1</v>
      </c>
      <c r="P1085">
        <f t="shared" si="86"/>
        <v>410</v>
      </c>
      <c r="Q1085" s="13" t="s">
        <v>8331</v>
      </c>
      <c r="R1085" t="s">
        <v>8332</v>
      </c>
      <c r="S1085" s="17">
        <f t="shared" si="87"/>
        <v>41793.659525462965</v>
      </c>
      <c r="T1085" s="17">
        <f t="shared" si="88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5"/>
        <v>0</v>
      </c>
      <c r="P1086">
        <f t="shared" si="86"/>
        <v>0</v>
      </c>
      <c r="Q1086" s="13" t="s">
        <v>8331</v>
      </c>
      <c r="R1086" t="s">
        <v>8332</v>
      </c>
      <c r="S1086" s="17">
        <f t="shared" si="87"/>
        <v>41829.912083333329</v>
      </c>
      <c r="T1086" s="17">
        <f t="shared" si="88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5"/>
        <v>3</v>
      </c>
      <c r="P1087">
        <f t="shared" si="86"/>
        <v>114</v>
      </c>
      <c r="Q1087" s="13" t="s">
        <v>8331</v>
      </c>
      <c r="R1087" t="s">
        <v>8332</v>
      </c>
      <c r="S1087" s="17">
        <f t="shared" si="87"/>
        <v>42413.671006944445</v>
      </c>
      <c r="T1087" s="17">
        <f t="shared" si="88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5"/>
        <v>0</v>
      </c>
      <c r="P1088">
        <f t="shared" si="86"/>
        <v>7.5</v>
      </c>
      <c r="Q1088" s="13" t="s">
        <v>8331</v>
      </c>
      <c r="R1088" t="s">
        <v>8332</v>
      </c>
      <c r="S1088" s="17">
        <f t="shared" si="87"/>
        <v>41845.866793981484</v>
      </c>
      <c r="T1088" s="17">
        <f t="shared" si="88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5"/>
        <v>0</v>
      </c>
      <c r="P1089">
        <f t="shared" si="86"/>
        <v>0</v>
      </c>
      <c r="Q1089" s="13" t="s">
        <v>8331</v>
      </c>
      <c r="R1089" t="s">
        <v>8332</v>
      </c>
      <c r="S1089" s="17">
        <f t="shared" si="87"/>
        <v>41775.713969907411</v>
      </c>
      <c r="T1089" s="17">
        <f t="shared" si="88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5"/>
        <v>14</v>
      </c>
      <c r="P1090">
        <f t="shared" si="86"/>
        <v>43.42</v>
      </c>
      <c r="Q1090" s="13" t="s">
        <v>8331</v>
      </c>
      <c r="R1090" t="s">
        <v>8332</v>
      </c>
      <c r="S1090" s="17">
        <f t="shared" si="87"/>
        <v>41723.799386574072</v>
      </c>
      <c r="T1090" s="17">
        <f t="shared" si="88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>
        <f t="shared" si="86"/>
        <v>23.96</v>
      </c>
      <c r="Q1091" s="13" t="s">
        <v>8331</v>
      </c>
      <c r="R1091" t="s">
        <v>8332</v>
      </c>
      <c r="S1091" s="17">
        <f t="shared" si="87"/>
        <v>42151.189525462964</v>
      </c>
      <c r="T1091" s="17">
        <f t="shared" si="88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ref="O1122:O1185" si="90">ROUND(E1122/D1122*100,0)</f>
        <v>0</v>
      </c>
      <c r="P1122">
        <f t="shared" ref="P1122:P1185" si="91">IFERROR(ROUND(E1122/L1122,2),0)</f>
        <v>0</v>
      </c>
      <c r="Q1122" s="13" t="s">
        <v>8331</v>
      </c>
      <c r="R1122" t="s">
        <v>8332</v>
      </c>
      <c r="S1122" s="17">
        <f t="shared" ref="S1122:S1185" si="92">(((J1122/60)/60)/24)+DATE(1970,1,1)</f>
        <v>40799.872685185182</v>
      </c>
      <c r="T1122" s="17">
        <f t="shared" ref="T1122:T1185" si="93">(((I1122/60)/60)/24)+DATE(1970,1,1)</f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90"/>
        <v>0</v>
      </c>
      <c r="P1123">
        <f t="shared" si="91"/>
        <v>5.8</v>
      </c>
      <c r="Q1123" s="13" t="s">
        <v>8331</v>
      </c>
      <c r="R1123" t="s">
        <v>8332</v>
      </c>
      <c r="S1123" s="17">
        <f t="shared" si="92"/>
        <v>42412.934212962966</v>
      </c>
      <c r="T1123" s="17">
        <f t="shared" si="93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90"/>
        <v>0</v>
      </c>
      <c r="P1124">
        <f t="shared" si="91"/>
        <v>0</v>
      </c>
      <c r="Q1124" s="13" t="s">
        <v>8331</v>
      </c>
      <c r="R1124" t="s">
        <v>8332</v>
      </c>
      <c r="S1124" s="17">
        <f t="shared" si="92"/>
        <v>41410.703993055555</v>
      </c>
      <c r="T1124" s="17">
        <f t="shared" si="93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90"/>
        <v>0</v>
      </c>
      <c r="P1125">
        <f t="shared" si="91"/>
        <v>3.67</v>
      </c>
      <c r="Q1125" s="13" t="s">
        <v>8331</v>
      </c>
      <c r="R1125" t="s">
        <v>8332</v>
      </c>
      <c r="S1125" s="17">
        <f t="shared" si="92"/>
        <v>41718.5237037037</v>
      </c>
      <c r="T1125" s="17">
        <f t="shared" si="93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90"/>
        <v>0</v>
      </c>
      <c r="P1126">
        <f t="shared" si="91"/>
        <v>60.71</v>
      </c>
      <c r="Q1126" s="13" t="s">
        <v>8331</v>
      </c>
      <c r="R1126" t="s">
        <v>8333</v>
      </c>
      <c r="S1126" s="17">
        <f t="shared" si="92"/>
        <v>42094.667256944449</v>
      </c>
      <c r="T1126" s="17">
        <f t="shared" si="93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90"/>
        <v>0</v>
      </c>
      <c r="P1127">
        <f t="shared" si="91"/>
        <v>0</v>
      </c>
      <c r="Q1127" s="13" t="s">
        <v>8331</v>
      </c>
      <c r="R1127" t="s">
        <v>8333</v>
      </c>
      <c r="S1127" s="17">
        <f t="shared" si="92"/>
        <v>42212.624189814815</v>
      </c>
      <c r="T1127" s="17">
        <f t="shared" si="93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90"/>
        <v>1</v>
      </c>
      <c r="P1128">
        <f t="shared" si="91"/>
        <v>5</v>
      </c>
      <c r="Q1128" s="13" t="s">
        <v>8331</v>
      </c>
      <c r="R1128" t="s">
        <v>8333</v>
      </c>
      <c r="S1128" s="17">
        <f t="shared" si="92"/>
        <v>42535.327476851846</v>
      </c>
      <c r="T1128" s="17">
        <f t="shared" si="93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90"/>
        <v>2</v>
      </c>
      <c r="P1129">
        <f t="shared" si="91"/>
        <v>25.43</v>
      </c>
      <c r="Q1129" s="13" t="s">
        <v>8331</v>
      </c>
      <c r="R1129" t="s">
        <v>8333</v>
      </c>
      <c r="S1129" s="17">
        <f t="shared" si="92"/>
        <v>41926.854166666664</v>
      </c>
      <c r="T1129" s="17">
        <f t="shared" si="93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90"/>
        <v>0</v>
      </c>
      <c r="P1130">
        <f t="shared" si="91"/>
        <v>1</v>
      </c>
      <c r="Q1130" s="13" t="s">
        <v>8331</v>
      </c>
      <c r="R1130" t="s">
        <v>8333</v>
      </c>
      <c r="S1130" s="17">
        <f t="shared" si="92"/>
        <v>41828.649502314816</v>
      </c>
      <c r="T1130" s="17">
        <f t="shared" si="93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90"/>
        <v>0</v>
      </c>
      <c r="P1131">
        <f t="shared" si="91"/>
        <v>10.5</v>
      </c>
      <c r="Q1131" s="13" t="s">
        <v>8331</v>
      </c>
      <c r="R1131" t="s">
        <v>8333</v>
      </c>
      <c r="S1131" s="17">
        <f t="shared" si="92"/>
        <v>42496.264965277776</v>
      </c>
      <c r="T1131" s="17">
        <f t="shared" si="93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90"/>
        <v>0</v>
      </c>
      <c r="P1132">
        <f t="shared" si="91"/>
        <v>3.67</v>
      </c>
      <c r="Q1132" s="13" t="s">
        <v>8331</v>
      </c>
      <c r="R1132" t="s">
        <v>8333</v>
      </c>
      <c r="S1132" s="17">
        <f t="shared" si="92"/>
        <v>41908.996527777781</v>
      </c>
      <c r="T1132" s="17">
        <f t="shared" si="93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90"/>
        <v>0</v>
      </c>
      <c r="P1133">
        <f t="shared" si="91"/>
        <v>0</v>
      </c>
      <c r="Q1133" s="13" t="s">
        <v>8331</v>
      </c>
      <c r="R1133" t="s">
        <v>8333</v>
      </c>
      <c r="S1133" s="17">
        <f t="shared" si="92"/>
        <v>42332.908194444448</v>
      </c>
      <c r="T1133" s="17">
        <f t="shared" si="93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90"/>
        <v>14</v>
      </c>
      <c r="P1134">
        <f t="shared" si="91"/>
        <v>110.62</v>
      </c>
      <c r="Q1134" s="13" t="s">
        <v>8331</v>
      </c>
      <c r="R1134" t="s">
        <v>8333</v>
      </c>
      <c r="S1134" s="17">
        <f t="shared" si="92"/>
        <v>42706.115405092598</v>
      </c>
      <c r="T1134" s="17">
        <f t="shared" si="93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90"/>
        <v>1</v>
      </c>
      <c r="P1135">
        <f t="shared" si="91"/>
        <v>20</v>
      </c>
      <c r="Q1135" s="13" t="s">
        <v>8331</v>
      </c>
      <c r="R1135" t="s">
        <v>8333</v>
      </c>
      <c r="S1135" s="17">
        <f t="shared" si="92"/>
        <v>41821.407187500001</v>
      </c>
      <c r="T1135" s="17">
        <f t="shared" si="93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90"/>
        <v>0</v>
      </c>
      <c r="P1136">
        <f t="shared" si="91"/>
        <v>1</v>
      </c>
      <c r="Q1136" s="13" t="s">
        <v>8331</v>
      </c>
      <c r="R1136" t="s">
        <v>8333</v>
      </c>
      <c r="S1136" s="17">
        <f t="shared" si="92"/>
        <v>41958.285046296296</v>
      </c>
      <c r="T1136" s="17">
        <f t="shared" si="93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90"/>
        <v>5</v>
      </c>
      <c r="P1137">
        <f t="shared" si="91"/>
        <v>50</v>
      </c>
      <c r="Q1137" s="13" t="s">
        <v>8331</v>
      </c>
      <c r="R1137" t="s">
        <v>8333</v>
      </c>
      <c r="S1137" s="17">
        <f t="shared" si="92"/>
        <v>42558.989513888882</v>
      </c>
      <c r="T1137" s="17">
        <f t="shared" si="93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90"/>
        <v>6</v>
      </c>
      <c r="P1138">
        <f t="shared" si="91"/>
        <v>45</v>
      </c>
      <c r="Q1138" s="13" t="s">
        <v>8331</v>
      </c>
      <c r="R1138" t="s">
        <v>8333</v>
      </c>
      <c r="S1138" s="17">
        <f t="shared" si="92"/>
        <v>42327.671631944439</v>
      </c>
      <c r="T1138" s="17">
        <f t="shared" si="93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90"/>
        <v>40</v>
      </c>
      <c r="P1139">
        <f t="shared" si="91"/>
        <v>253.21</v>
      </c>
      <c r="Q1139" s="13" t="s">
        <v>8331</v>
      </c>
      <c r="R1139" t="s">
        <v>8333</v>
      </c>
      <c r="S1139" s="17">
        <f t="shared" si="92"/>
        <v>42453.819687499999</v>
      </c>
      <c r="T1139" s="17">
        <f t="shared" si="93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90"/>
        <v>0</v>
      </c>
      <c r="P1140">
        <f t="shared" si="91"/>
        <v>31.25</v>
      </c>
      <c r="Q1140" s="13" t="s">
        <v>8331</v>
      </c>
      <c r="R1140" t="s">
        <v>8333</v>
      </c>
      <c r="S1140" s="17">
        <f t="shared" si="92"/>
        <v>42736.9066087963</v>
      </c>
      <c r="T1140" s="17">
        <f t="shared" si="93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90"/>
        <v>0</v>
      </c>
      <c r="P1141">
        <f t="shared" si="91"/>
        <v>5</v>
      </c>
      <c r="Q1141" s="13" t="s">
        <v>8331</v>
      </c>
      <c r="R1141" t="s">
        <v>8333</v>
      </c>
      <c r="S1141" s="17">
        <f t="shared" si="92"/>
        <v>41975.347523148142</v>
      </c>
      <c r="T1141" s="17">
        <f t="shared" si="93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90"/>
        <v>0</v>
      </c>
      <c r="P1142">
        <f t="shared" si="91"/>
        <v>0</v>
      </c>
      <c r="Q1142" s="13" t="s">
        <v>8331</v>
      </c>
      <c r="R1142" t="s">
        <v>8333</v>
      </c>
      <c r="S1142" s="17">
        <f t="shared" si="92"/>
        <v>42192.462048611109</v>
      </c>
      <c r="T1142" s="17">
        <f t="shared" si="93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90"/>
        <v>0</v>
      </c>
      <c r="P1143">
        <f t="shared" si="91"/>
        <v>0</v>
      </c>
      <c r="Q1143" s="13" t="s">
        <v>8331</v>
      </c>
      <c r="R1143" t="s">
        <v>8333</v>
      </c>
      <c r="S1143" s="17">
        <f t="shared" si="92"/>
        <v>42164.699652777781</v>
      </c>
      <c r="T1143" s="17">
        <f t="shared" si="93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90"/>
        <v>0</v>
      </c>
      <c r="P1144">
        <f t="shared" si="91"/>
        <v>0</v>
      </c>
      <c r="Q1144" s="13" t="s">
        <v>8331</v>
      </c>
      <c r="R1144" t="s">
        <v>8333</v>
      </c>
      <c r="S1144" s="17">
        <f t="shared" si="92"/>
        <v>42022.006099537044</v>
      </c>
      <c r="T1144" s="17">
        <f t="shared" si="93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90"/>
        <v>0</v>
      </c>
      <c r="P1145">
        <f t="shared" si="91"/>
        <v>23.25</v>
      </c>
      <c r="Q1145" s="13" t="s">
        <v>8331</v>
      </c>
      <c r="R1145" t="s">
        <v>8333</v>
      </c>
      <c r="S1145" s="17">
        <f t="shared" si="92"/>
        <v>42325.19358796296</v>
      </c>
      <c r="T1145" s="17">
        <f t="shared" si="93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90"/>
        <v>0</v>
      </c>
      <c r="P1146">
        <f t="shared" si="91"/>
        <v>0</v>
      </c>
      <c r="Q1146" s="13" t="s">
        <v>8334</v>
      </c>
      <c r="R1146" t="s">
        <v>8335</v>
      </c>
      <c r="S1146" s="17">
        <f t="shared" si="92"/>
        <v>42093.181944444441</v>
      </c>
      <c r="T1146" s="17">
        <f t="shared" si="93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90"/>
        <v>0</v>
      </c>
      <c r="P1147">
        <f t="shared" si="91"/>
        <v>100</v>
      </c>
      <c r="Q1147" s="13" t="s">
        <v>8334</v>
      </c>
      <c r="R1147" t="s">
        <v>8335</v>
      </c>
      <c r="S1147" s="17">
        <f t="shared" si="92"/>
        <v>41854.747592592597</v>
      </c>
      <c r="T1147" s="17">
        <f t="shared" si="93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90"/>
        <v>9</v>
      </c>
      <c r="P1148">
        <f t="shared" si="91"/>
        <v>44.17</v>
      </c>
      <c r="Q1148" s="13" t="s">
        <v>8334</v>
      </c>
      <c r="R1148" t="s">
        <v>8335</v>
      </c>
      <c r="S1148" s="17">
        <f t="shared" si="92"/>
        <v>41723.9533912037</v>
      </c>
      <c r="T1148" s="17">
        <f t="shared" si="93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90"/>
        <v>0</v>
      </c>
      <c r="P1149">
        <f t="shared" si="91"/>
        <v>0</v>
      </c>
      <c r="Q1149" s="13" t="s">
        <v>8334</v>
      </c>
      <c r="R1149" t="s">
        <v>8335</v>
      </c>
      <c r="S1149" s="17">
        <f t="shared" si="92"/>
        <v>41871.972025462965</v>
      </c>
      <c r="T1149" s="17">
        <f t="shared" si="93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90"/>
        <v>0</v>
      </c>
      <c r="P1150">
        <f t="shared" si="91"/>
        <v>24.33</v>
      </c>
      <c r="Q1150" s="13" t="s">
        <v>8334</v>
      </c>
      <c r="R1150" t="s">
        <v>8335</v>
      </c>
      <c r="S1150" s="17">
        <f t="shared" si="92"/>
        <v>42675.171076388884</v>
      </c>
      <c r="T1150" s="17">
        <f t="shared" si="93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90"/>
        <v>0</v>
      </c>
      <c r="P1151">
        <f t="shared" si="91"/>
        <v>37.5</v>
      </c>
      <c r="Q1151" s="13" t="s">
        <v>8334</v>
      </c>
      <c r="R1151" t="s">
        <v>8335</v>
      </c>
      <c r="S1151" s="17">
        <f t="shared" si="92"/>
        <v>42507.71025462963</v>
      </c>
      <c r="T1151" s="17">
        <f t="shared" si="93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90"/>
        <v>10</v>
      </c>
      <c r="P1152">
        <f t="shared" si="91"/>
        <v>42</v>
      </c>
      <c r="Q1152" s="13" t="s">
        <v>8334</v>
      </c>
      <c r="R1152" t="s">
        <v>8335</v>
      </c>
      <c r="S1152" s="17">
        <f t="shared" si="92"/>
        <v>42317.954571759255</v>
      </c>
      <c r="T1152" s="17">
        <f t="shared" si="93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90"/>
        <v>0</v>
      </c>
      <c r="P1153">
        <f t="shared" si="91"/>
        <v>0</v>
      </c>
      <c r="Q1153" s="13" t="s">
        <v>8334</v>
      </c>
      <c r="R1153" t="s">
        <v>8335</v>
      </c>
      <c r="S1153" s="17">
        <f t="shared" si="92"/>
        <v>42224.102581018517</v>
      </c>
      <c r="T1153" s="17">
        <f t="shared" si="93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90"/>
        <v>6</v>
      </c>
      <c r="P1154">
        <f t="shared" si="91"/>
        <v>60.73</v>
      </c>
      <c r="Q1154" s="13" t="s">
        <v>8334</v>
      </c>
      <c r="R1154" t="s">
        <v>8335</v>
      </c>
      <c r="S1154" s="17">
        <f t="shared" si="92"/>
        <v>42109.709629629629</v>
      </c>
      <c r="T1154" s="17">
        <f t="shared" si="93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>
        <f t="shared" si="91"/>
        <v>50</v>
      </c>
      <c r="Q1155" s="13" t="s">
        <v>8334</v>
      </c>
      <c r="R1155" t="s">
        <v>8335</v>
      </c>
      <c r="S1155" s="17">
        <f t="shared" si="92"/>
        <v>42143.714178240742</v>
      </c>
      <c r="T1155" s="17">
        <f t="shared" si="93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ref="O1186:O1249" si="95">ROUND(E1186/D1186*100,0)</f>
        <v>105</v>
      </c>
      <c r="P1186">
        <f t="shared" ref="P1186:P1249" si="96">IFERROR(ROUND(E1186/L1186,2),0)</f>
        <v>61.56</v>
      </c>
      <c r="Q1186" s="13" t="s">
        <v>8336</v>
      </c>
      <c r="R1186" t="s">
        <v>8337</v>
      </c>
      <c r="S1186" s="17">
        <f t="shared" ref="S1186:S1249" si="97">(((J1186/60)/60)/24)+DATE(1970,1,1)</f>
        <v>42741.599664351852</v>
      </c>
      <c r="T1186" s="17">
        <f t="shared" ref="T1186:T1249" si="98">(((I1186/60)/60)/24)+DATE(1970,1,1)</f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5"/>
        <v>105</v>
      </c>
      <c r="P1187">
        <f t="shared" si="96"/>
        <v>118.74</v>
      </c>
      <c r="Q1187" s="13" t="s">
        <v>8336</v>
      </c>
      <c r="R1187" t="s">
        <v>8337</v>
      </c>
      <c r="S1187" s="17">
        <f t="shared" si="97"/>
        <v>42130.865150462967</v>
      </c>
      <c r="T1187" s="17">
        <f t="shared" si="98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5"/>
        <v>107</v>
      </c>
      <c r="P1188">
        <f t="shared" si="96"/>
        <v>65.08</v>
      </c>
      <c r="Q1188" s="13" t="s">
        <v>8336</v>
      </c>
      <c r="R1188" t="s">
        <v>8337</v>
      </c>
      <c r="S1188" s="17">
        <f t="shared" si="97"/>
        <v>42123.86336805555</v>
      </c>
      <c r="T1188" s="17">
        <f t="shared" si="98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5"/>
        <v>104</v>
      </c>
      <c r="P1189">
        <f t="shared" si="96"/>
        <v>130.16</v>
      </c>
      <c r="Q1189" s="13" t="s">
        <v>8336</v>
      </c>
      <c r="R1189" t="s">
        <v>8337</v>
      </c>
      <c r="S1189" s="17">
        <f t="shared" si="97"/>
        <v>42109.894942129627</v>
      </c>
      <c r="T1189" s="17">
        <f t="shared" si="98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5"/>
        <v>161</v>
      </c>
      <c r="P1190">
        <f t="shared" si="96"/>
        <v>37.78</v>
      </c>
      <c r="Q1190" s="13" t="s">
        <v>8336</v>
      </c>
      <c r="R1190" t="s">
        <v>8337</v>
      </c>
      <c r="S1190" s="17">
        <f t="shared" si="97"/>
        <v>42711.700694444444</v>
      </c>
      <c r="T1190" s="17">
        <f t="shared" si="98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5"/>
        <v>108</v>
      </c>
      <c r="P1191">
        <f t="shared" si="96"/>
        <v>112.79</v>
      </c>
      <c r="Q1191" s="13" t="s">
        <v>8336</v>
      </c>
      <c r="R1191" t="s">
        <v>8337</v>
      </c>
      <c r="S1191" s="17">
        <f t="shared" si="97"/>
        <v>42529.979108796295</v>
      </c>
      <c r="T1191" s="17">
        <f t="shared" si="98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5"/>
        <v>135</v>
      </c>
      <c r="P1192">
        <f t="shared" si="96"/>
        <v>51.92</v>
      </c>
      <c r="Q1192" s="13" t="s">
        <v>8336</v>
      </c>
      <c r="R1192" t="s">
        <v>8337</v>
      </c>
      <c r="S1192" s="17">
        <f t="shared" si="97"/>
        <v>41852.665798611109</v>
      </c>
      <c r="T1192" s="17">
        <f t="shared" si="98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5"/>
        <v>109</v>
      </c>
      <c r="P1193">
        <f t="shared" si="96"/>
        <v>89.24</v>
      </c>
      <c r="Q1193" s="13" t="s">
        <v>8336</v>
      </c>
      <c r="R1193" t="s">
        <v>8337</v>
      </c>
      <c r="S1193" s="17">
        <f t="shared" si="97"/>
        <v>42419.603703703702</v>
      </c>
      <c r="T1193" s="17">
        <f t="shared" si="98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5"/>
        <v>290</v>
      </c>
      <c r="P1194">
        <f t="shared" si="96"/>
        <v>19.329999999999998</v>
      </c>
      <c r="Q1194" s="13" t="s">
        <v>8336</v>
      </c>
      <c r="R1194" t="s">
        <v>8337</v>
      </c>
      <c r="S1194" s="17">
        <f t="shared" si="97"/>
        <v>42747.506689814814</v>
      </c>
      <c r="T1194" s="17">
        <f t="shared" si="98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5"/>
        <v>104</v>
      </c>
      <c r="P1195">
        <f t="shared" si="96"/>
        <v>79.97</v>
      </c>
      <c r="Q1195" s="13" t="s">
        <v>8336</v>
      </c>
      <c r="R1195" t="s">
        <v>8337</v>
      </c>
      <c r="S1195" s="17">
        <f t="shared" si="97"/>
        <v>42409.776076388895</v>
      </c>
      <c r="T1195" s="17">
        <f t="shared" si="98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5"/>
        <v>322</v>
      </c>
      <c r="P1196">
        <f t="shared" si="96"/>
        <v>56.41</v>
      </c>
      <c r="Q1196" s="13" t="s">
        <v>8336</v>
      </c>
      <c r="R1196" t="s">
        <v>8337</v>
      </c>
      <c r="S1196" s="17">
        <f t="shared" si="97"/>
        <v>42072.488182870366</v>
      </c>
      <c r="T1196" s="17">
        <f t="shared" si="98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5"/>
        <v>135</v>
      </c>
      <c r="P1197">
        <f t="shared" si="96"/>
        <v>79.41</v>
      </c>
      <c r="Q1197" s="13" t="s">
        <v>8336</v>
      </c>
      <c r="R1197" t="s">
        <v>8337</v>
      </c>
      <c r="S1197" s="17">
        <f t="shared" si="97"/>
        <v>42298.34783564815</v>
      </c>
      <c r="T1197" s="17">
        <f t="shared" si="98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5"/>
        <v>270</v>
      </c>
      <c r="P1198">
        <f t="shared" si="96"/>
        <v>76.44</v>
      </c>
      <c r="Q1198" s="13" t="s">
        <v>8336</v>
      </c>
      <c r="R1198" t="s">
        <v>8337</v>
      </c>
      <c r="S1198" s="17">
        <f t="shared" si="97"/>
        <v>42326.818738425922</v>
      </c>
      <c r="T1198" s="17">
        <f t="shared" si="98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5"/>
        <v>253</v>
      </c>
      <c r="P1199">
        <f t="shared" si="96"/>
        <v>121</v>
      </c>
      <c r="Q1199" s="13" t="s">
        <v>8336</v>
      </c>
      <c r="R1199" t="s">
        <v>8337</v>
      </c>
      <c r="S1199" s="17">
        <f t="shared" si="97"/>
        <v>42503.66474537037</v>
      </c>
      <c r="T1199" s="17">
        <f t="shared" si="98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5"/>
        <v>261</v>
      </c>
      <c r="P1200">
        <f t="shared" si="96"/>
        <v>54.62</v>
      </c>
      <c r="Q1200" s="13" t="s">
        <v>8336</v>
      </c>
      <c r="R1200" t="s">
        <v>8337</v>
      </c>
      <c r="S1200" s="17">
        <f t="shared" si="97"/>
        <v>42333.619050925925</v>
      </c>
      <c r="T1200" s="17">
        <f t="shared" si="98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5"/>
        <v>101</v>
      </c>
      <c r="P1201">
        <f t="shared" si="96"/>
        <v>299.22000000000003</v>
      </c>
      <c r="Q1201" s="13" t="s">
        <v>8336</v>
      </c>
      <c r="R1201" t="s">
        <v>8337</v>
      </c>
      <c r="S1201" s="17">
        <f t="shared" si="97"/>
        <v>42161.770833333328</v>
      </c>
      <c r="T1201" s="17">
        <f t="shared" si="98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5"/>
        <v>126</v>
      </c>
      <c r="P1202">
        <f t="shared" si="96"/>
        <v>58.53</v>
      </c>
      <c r="Q1202" s="13" t="s">
        <v>8336</v>
      </c>
      <c r="R1202" t="s">
        <v>8337</v>
      </c>
      <c r="S1202" s="17">
        <f t="shared" si="97"/>
        <v>42089.477500000001</v>
      </c>
      <c r="T1202" s="17">
        <f t="shared" si="98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5"/>
        <v>102</v>
      </c>
      <c r="P1203">
        <f t="shared" si="96"/>
        <v>55.37</v>
      </c>
      <c r="Q1203" s="13" t="s">
        <v>8336</v>
      </c>
      <c r="R1203" t="s">
        <v>8337</v>
      </c>
      <c r="S1203" s="17">
        <f t="shared" si="97"/>
        <v>42536.60701388889</v>
      </c>
      <c r="T1203" s="17">
        <f t="shared" si="98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5"/>
        <v>199</v>
      </c>
      <c r="P1204">
        <f t="shared" si="96"/>
        <v>183.8</v>
      </c>
      <c r="Q1204" s="13" t="s">
        <v>8336</v>
      </c>
      <c r="R1204" t="s">
        <v>8337</v>
      </c>
      <c r="S1204" s="17">
        <f t="shared" si="97"/>
        <v>42152.288819444439</v>
      </c>
      <c r="T1204" s="17">
        <f t="shared" si="98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5"/>
        <v>102</v>
      </c>
      <c r="P1205">
        <f t="shared" si="96"/>
        <v>165.35</v>
      </c>
      <c r="Q1205" s="13" t="s">
        <v>8336</v>
      </c>
      <c r="R1205" t="s">
        <v>8337</v>
      </c>
      <c r="S1205" s="17">
        <f t="shared" si="97"/>
        <v>42125.614895833336</v>
      </c>
      <c r="T1205" s="17">
        <f t="shared" si="98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5"/>
        <v>103</v>
      </c>
      <c r="P1206">
        <f t="shared" si="96"/>
        <v>234.79</v>
      </c>
      <c r="Q1206" s="13" t="s">
        <v>8336</v>
      </c>
      <c r="R1206" t="s">
        <v>8337</v>
      </c>
      <c r="S1206" s="17">
        <f t="shared" si="97"/>
        <v>42297.748067129629</v>
      </c>
      <c r="T1206" s="17">
        <f t="shared" si="98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5"/>
        <v>101</v>
      </c>
      <c r="P1207">
        <f t="shared" si="96"/>
        <v>211.48</v>
      </c>
      <c r="Q1207" s="13" t="s">
        <v>8336</v>
      </c>
      <c r="R1207" t="s">
        <v>8337</v>
      </c>
      <c r="S1207" s="17">
        <f t="shared" si="97"/>
        <v>42138.506377314814</v>
      </c>
      <c r="T1207" s="17">
        <f t="shared" si="98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5"/>
        <v>115</v>
      </c>
      <c r="P1208">
        <f t="shared" si="96"/>
        <v>32.340000000000003</v>
      </c>
      <c r="Q1208" s="13" t="s">
        <v>8336</v>
      </c>
      <c r="R1208" t="s">
        <v>8337</v>
      </c>
      <c r="S1208" s="17">
        <f t="shared" si="97"/>
        <v>42772.776076388895</v>
      </c>
      <c r="T1208" s="17">
        <f t="shared" si="98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5"/>
        <v>104</v>
      </c>
      <c r="P1209">
        <f t="shared" si="96"/>
        <v>123.38</v>
      </c>
      <c r="Q1209" s="13" t="s">
        <v>8336</v>
      </c>
      <c r="R1209" t="s">
        <v>8337</v>
      </c>
      <c r="S1209" s="17">
        <f t="shared" si="97"/>
        <v>42430.430243055554</v>
      </c>
      <c r="T1209" s="17">
        <f t="shared" si="98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5"/>
        <v>155</v>
      </c>
      <c r="P1210">
        <f t="shared" si="96"/>
        <v>207.07</v>
      </c>
      <c r="Q1210" s="13" t="s">
        <v>8336</v>
      </c>
      <c r="R1210" t="s">
        <v>8337</v>
      </c>
      <c r="S1210" s="17">
        <f t="shared" si="97"/>
        <v>42423.709074074075</v>
      </c>
      <c r="T1210" s="17">
        <f t="shared" si="98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5"/>
        <v>106</v>
      </c>
      <c r="P1211">
        <f t="shared" si="96"/>
        <v>138.26</v>
      </c>
      <c r="Q1211" s="13" t="s">
        <v>8336</v>
      </c>
      <c r="R1211" t="s">
        <v>8337</v>
      </c>
      <c r="S1211" s="17">
        <f t="shared" si="97"/>
        <v>42761.846122685187</v>
      </c>
      <c r="T1211" s="17">
        <f t="shared" si="98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5"/>
        <v>254</v>
      </c>
      <c r="P1212">
        <f t="shared" si="96"/>
        <v>493.82</v>
      </c>
      <c r="Q1212" s="13" t="s">
        <v>8336</v>
      </c>
      <c r="R1212" t="s">
        <v>8337</v>
      </c>
      <c r="S1212" s="17">
        <f t="shared" si="97"/>
        <v>42132.941805555558</v>
      </c>
      <c r="T1212" s="17">
        <f t="shared" si="98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5"/>
        <v>101</v>
      </c>
      <c r="P1213">
        <f t="shared" si="96"/>
        <v>168.5</v>
      </c>
      <c r="Q1213" s="13" t="s">
        <v>8336</v>
      </c>
      <c r="R1213" t="s">
        <v>8337</v>
      </c>
      <c r="S1213" s="17">
        <f t="shared" si="97"/>
        <v>42515.866446759261</v>
      </c>
      <c r="T1213" s="17">
        <f t="shared" si="98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5"/>
        <v>129</v>
      </c>
      <c r="P1214">
        <f t="shared" si="96"/>
        <v>38.869999999999997</v>
      </c>
      <c r="Q1214" s="13" t="s">
        <v>8336</v>
      </c>
      <c r="R1214" t="s">
        <v>8337</v>
      </c>
      <c r="S1214" s="17">
        <f t="shared" si="97"/>
        <v>42318.950173611112</v>
      </c>
      <c r="T1214" s="17">
        <f t="shared" si="98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5"/>
        <v>102</v>
      </c>
      <c r="P1215">
        <f t="shared" si="96"/>
        <v>61.53</v>
      </c>
      <c r="Q1215" s="13" t="s">
        <v>8336</v>
      </c>
      <c r="R1215" t="s">
        <v>8337</v>
      </c>
      <c r="S1215" s="17">
        <f t="shared" si="97"/>
        <v>42731.755787037036</v>
      </c>
      <c r="T1215" s="17">
        <f t="shared" si="98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5"/>
        <v>132</v>
      </c>
      <c r="P1216">
        <f t="shared" si="96"/>
        <v>105.44</v>
      </c>
      <c r="Q1216" s="13" t="s">
        <v>8336</v>
      </c>
      <c r="R1216" t="s">
        <v>8337</v>
      </c>
      <c r="S1216" s="17">
        <f t="shared" si="97"/>
        <v>42104.840335648143</v>
      </c>
      <c r="T1216" s="17">
        <f t="shared" si="98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5"/>
        <v>786</v>
      </c>
      <c r="P1217">
        <f t="shared" si="96"/>
        <v>71.59</v>
      </c>
      <c r="Q1217" s="13" t="s">
        <v>8336</v>
      </c>
      <c r="R1217" t="s">
        <v>8337</v>
      </c>
      <c r="S1217" s="17">
        <f t="shared" si="97"/>
        <v>41759.923101851848</v>
      </c>
      <c r="T1217" s="17">
        <f t="shared" si="98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5"/>
        <v>146</v>
      </c>
      <c r="P1218">
        <f t="shared" si="96"/>
        <v>91.88</v>
      </c>
      <c r="Q1218" s="13" t="s">
        <v>8336</v>
      </c>
      <c r="R1218" t="s">
        <v>8337</v>
      </c>
      <c r="S1218" s="17">
        <f t="shared" si="97"/>
        <v>42247.616400462968</v>
      </c>
      <c r="T1218" s="17">
        <f t="shared" si="98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>
        <f t="shared" si="96"/>
        <v>148.57</v>
      </c>
      <c r="Q1219" s="13" t="s">
        <v>8336</v>
      </c>
      <c r="R1219" t="s">
        <v>8337</v>
      </c>
      <c r="S1219" s="17">
        <f t="shared" si="97"/>
        <v>42535.809490740736</v>
      </c>
      <c r="T1219" s="17">
        <f t="shared" si="98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ref="O1250:O1313" si="100">ROUND(E1250/D1250*100,0)</f>
        <v>152</v>
      </c>
      <c r="P1250">
        <f t="shared" ref="P1250:P1313" si="101">IFERROR(ROUND(E1250/L1250,2),0)</f>
        <v>64.25</v>
      </c>
      <c r="Q1250" s="13" t="s">
        <v>8323</v>
      </c>
      <c r="R1250" t="s">
        <v>8324</v>
      </c>
      <c r="S1250" s="17">
        <f t="shared" ref="S1250:S1313" si="102">(((J1250/60)/60)/24)+DATE(1970,1,1)</f>
        <v>41767.656863425924</v>
      </c>
      <c r="T1250" s="17">
        <f t="shared" ref="T1250:T1313" si="103">(((I1250/60)/60)/24)+DATE(1970,1,1)</f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100"/>
        <v>104</v>
      </c>
      <c r="P1251">
        <f t="shared" si="101"/>
        <v>64.47</v>
      </c>
      <c r="Q1251" s="13" t="s">
        <v>8323</v>
      </c>
      <c r="R1251" t="s">
        <v>8324</v>
      </c>
      <c r="S1251" s="17">
        <f t="shared" si="102"/>
        <v>41067.74086805556</v>
      </c>
      <c r="T1251" s="17">
        <f t="shared" si="103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100"/>
        <v>200</v>
      </c>
      <c r="P1252">
        <f t="shared" si="101"/>
        <v>118.2</v>
      </c>
      <c r="Q1252" s="13" t="s">
        <v>8323</v>
      </c>
      <c r="R1252" t="s">
        <v>8324</v>
      </c>
      <c r="S1252" s="17">
        <f t="shared" si="102"/>
        <v>41843.64271990741</v>
      </c>
      <c r="T1252" s="17">
        <f t="shared" si="103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100"/>
        <v>102</v>
      </c>
      <c r="P1253">
        <f t="shared" si="101"/>
        <v>82.54</v>
      </c>
      <c r="Q1253" s="13" t="s">
        <v>8323</v>
      </c>
      <c r="R1253" t="s">
        <v>8324</v>
      </c>
      <c r="S1253" s="17">
        <f t="shared" si="102"/>
        <v>40751.814432870371</v>
      </c>
      <c r="T1253" s="17">
        <f t="shared" si="103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100"/>
        <v>138</v>
      </c>
      <c r="P1254">
        <f t="shared" si="101"/>
        <v>34.17</v>
      </c>
      <c r="Q1254" s="13" t="s">
        <v>8323</v>
      </c>
      <c r="R1254" t="s">
        <v>8324</v>
      </c>
      <c r="S1254" s="17">
        <f t="shared" si="102"/>
        <v>41543.988067129627</v>
      </c>
      <c r="T1254" s="17">
        <f t="shared" si="103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100"/>
        <v>303833</v>
      </c>
      <c r="P1255">
        <f t="shared" si="101"/>
        <v>42.73</v>
      </c>
      <c r="Q1255" s="13" t="s">
        <v>8323</v>
      </c>
      <c r="R1255" t="s">
        <v>8324</v>
      </c>
      <c r="S1255" s="17">
        <f t="shared" si="102"/>
        <v>41855.783645833333</v>
      </c>
      <c r="T1255" s="17">
        <f t="shared" si="103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100"/>
        <v>199</v>
      </c>
      <c r="P1256">
        <f t="shared" si="101"/>
        <v>94.49</v>
      </c>
      <c r="Q1256" s="13" t="s">
        <v>8323</v>
      </c>
      <c r="R1256" t="s">
        <v>8324</v>
      </c>
      <c r="S1256" s="17">
        <f t="shared" si="102"/>
        <v>40487.621365740742</v>
      </c>
      <c r="T1256" s="17">
        <f t="shared" si="103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100"/>
        <v>202</v>
      </c>
      <c r="P1257">
        <f t="shared" si="101"/>
        <v>55.7</v>
      </c>
      <c r="Q1257" s="13" t="s">
        <v>8323</v>
      </c>
      <c r="R1257" t="s">
        <v>8324</v>
      </c>
      <c r="S1257" s="17">
        <f t="shared" si="102"/>
        <v>41579.845509259263</v>
      </c>
      <c r="T1257" s="17">
        <f t="shared" si="103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100"/>
        <v>118</v>
      </c>
      <c r="P1258">
        <f t="shared" si="101"/>
        <v>98.03</v>
      </c>
      <c r="Q1258" s="13" t="s">
        <v>8323</v>
      </c>
      <c r="R1258" t="s">
        <v>8324</v>
      </c>
      <c r="S1258" s="17">
        <f t="shared" si="102"/>
        <v>40921.919340277782</v>
      </c>
      <c r="T1258" s="17">
        <f t="shared" si="103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100"/>
        <v>295</v>
      </c>
      <c r="P1259">
        <f t="shared" si="101"/>
        <v>92.1</v>
      </c>
      <c r="Q1259" s="13" t="s">
        <v>8323</v>
      </c>
      <c r="R1259" t="s">
        <v>8324</v>
      </c>
      <c r="S1259" s="17">
        <f t="shared" si="102"/>
        <v>40587.085532407407</v>
      </c>
      <c r="T1259" s="17">
        <f t="shared" si="103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100"/>
        <v>213</v>
      </c>
      <c r="P1260">
        <f t="shared" si="101"/>
        <v>38.18</v>
      </c>
      <c r="Q1260" s="13" t="s">
        <v>8323</v>
      </c>
      <c r="R1260" t="s">
        <v>8324</v>
      </c>
      <c r="S1260" s="17">
        <f t="shared" si="102"/>
        <v>41487.611250000002</v>
      </c>
      <c r="T1260" s="17">
        <f t="shared" si="103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100"/>
        <v>104</v>
      </c>
      <c r="P1261">
        <f t="shared" si="101"/>
        <v>27.15</v>
      </c>
      <c r="Q1261" s="13" t="s">
        <v>8323</v>
      </c>
      <c r="R1261" t="s">
        <v>8324</v>
      </c>
      <c r="S1261" s="17">
        <f t="shared" si="102"/>
        <v>41766.970648148148</v>
      </c>
      <c r="T1261" s="17">
        <f t="shared" si="103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100"/>
        <v>114</v>
      </c>
      <c r="P1262">
        <f t="shared" si="101"/>
        <v>50.69</v>
      </c>
      <c r="Q1262" s="13" t="s">
        <v>8323</v>
      </c>
      <c r="R1262" t="s">
        <v>8324</v>
      </c>
      <c r="S1262" s="17">
        <f t="shared" si="102"/>
        <v>41666.842824074076</v>
      </c>
      <c r="T1262" s="17">
        <f t="shared" si="103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100"/>
        <v>101</v>
      </c>
      <c r="P1263">
        <f t="shared" si="101"/>
        <v>38.94</v>
      </c>
      <c r="Q1263" s="13" t="s">
        <v>8323</v>
      </c>
      <c r="R1263" t="s">
        <v>8324</v>
      </c>
      <c r="S1263" s="17">
        <f t="shared" si="102"/>
        <v>41638.342905092592</v>
      </c>
      <c r="T1263" s="17">
        <f t="shared" si="103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100"/>
        <v>125</v>
      </c>
      <c r="P1264">
        <f t="shared" si="101"/>
        <v>77.64</v>
      </c>
      <c r="Q1264" s="13" t="s">
        <v>8323</v>
      </c>
      <c r="R1264" t="s">
        <v>8324</v>
      </c>
      <c r="S1264" s="17">
        <f t="shared" si="102"/>
        <v>41656.762638888889</v>
      </c>
      <c r="T1264" s="17">
        <f t="shared" si="103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100"/>
        <v>119</v>
      </c>
      <c r="P1265">
        <f t="shared" si="101"/>
        <v>43.54</v>
      </c>
      <c r="Q1265" s="13" t="s">
        <v>8323</v>
      </c>
      <c r="R1265" t="s">
        <v>8324</v>
      </c>
      <c r="S1265" s="17">
        <f t="shared" si="102"/>
        <v>41692.084143518521</v>
      </c>
      <c r="T1265" s="17">
        <f t="shared" si="103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100"/>
        <v>166</v>
      </c>
      <c r="P1266">
        <f t="shared" si="101"/>
        <v>31.82</v>
      </c>
      <c r="Q1266" s="13" t="s">
        <v>8323</v>
      </c>
      <c r="R1266" t="s">
        <v>8324</v>
      </c>
      <c r="S1266" s="17">
        <f t="shared" si="102"/>
        <v>41547.662997685184</v>
      </c>
      <c r="T1266" s="17">
        <f t="shared" si="103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100"/>
        <v>119</v>
      </c>
      <c r="P1267">
        <f t="shared" si="101"/>
        <v>63.18</v>
      </c>
      <c r="Q1267" s="13" t="s">
        <v>8323</v>
      </c>
      <c r="R1267" t="s">
        <v>8324</v>
      </c>
      <c r="S1267" s="17">
        <f t="shared" si="102"/>
        <v>40465.655266203699</v>
      </c>
      <c r="T1267" s="17">
        <f t="shared" si="103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100"/>
        <v>100</v>
      </c>
      <c r="P1268">
        <f t="shared" si="101"/>
        <v>190.9</v>
      </c>
      <c r="Q1268" s="13" t="s">
        <v>8323</v>
      </c>
      <c r="R1268" t="s">
        <v>8324</v>
      </c>
      <c r="S1268" s="17">
        <f t="shared" si="102"/>
        <v>41620.87667824074</v>
      </c>
      <c r="T1268" s="17">
        <f t="shared" si="103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100"/>
        <v>102</v>
      </c>
      <c r="P1269">
        <f t="shared" si="101"/>
        <v>140.86000000000001</v>
      </c>
      <c r="Q1269" s="13" t="s">
        <v>8323</v>
      </c>
      <c r="R1269" t="s">
        <v>8324</v>
      </c>
      <c r="S1269" s="17">
        <f t="shared" si="102"/>
        <v>41449.585162037038</v>
      </c>
      <c r="T1269" s="17">
        <f t="shared" si="103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100"/>
        <v>117</v>
      </c>
      <c r="P1270">
        <f t="shared" si="101"/>
        <v>76.92</v>
      </c>
      <c r="Q1270" s="13" t="s">
        <v>8323</v>
      </c>
      <c r="R1270" t="s">
        <v>8324</v>
      </c>
      <c r="S1270" s="17">
        <f t="shared" si="102"/>
        <v>41507.845451388886</v>
      </c>
      <c r="T1270" s="17">
        <f t="shared" si="103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100"/>
        <v>109</v>
      </c>
      <c r="P1271">
        <f t="shared" si="101"/>
        <v>99.16</v>
      </c>
      <c r="Q1271" s="13" t="s">
        <v>8323</v>
      </c>
      <c r="R1271" t="s">
        <v>8324</v>
      </c>
      <c r="S1271" s="17">
        <f t="shared" si="102"/>
        <v>42445.823055555549</v>
      </c>
      <c r="T1271" s="17">
        <f t="shared" si="103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100"/>
        <v>115</v>
      </c>
      <c r="P1272">
        <f t="shared" si="101"/>
        <v>67.88</v>
      </c>
      <c r="Q1272" s="13" t="s">
        <v>8323</v>
      </c>
      <c r="R1272" t="s">
        <v>8324</v>
      </c>
      <c r="S1272" s="17">
        <f t="shared" si="102"/>
        <v>40933.856967592597</v>
      </c>
      <c r="T1272" s="17">
        <f t="shared" si="103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100"/>
        <v>102</v>
      </c>
      <c r="P1273">
        <f t="shared" si="101"/>
        <v>246.29</v>
      </c>
      <c r="Q1273" s="13" t="s">
        <v>8323</v>
      </c>
      <c r="R1273" t="s">
        <v>8324</v>
      </c>
      <c r="S1273" s="17">
        <f t="shared" si="102"/>
        <v>41561.683553240742</v>
      </c>
      <c r="T1273" s="17">
        <f t="shared" si="103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100"/>
        <v>106</v>
      </c>
      <c r="P1274">
        <f t="shared" si="101"/>
        <v>189.29</v>
      </c>
      <c r="Q1274" s="13" t="s">
        <v>8323</v>
      </c>
      <c r="R1274" t="s">
        <v>8324</v>
      </c>
      <c r="S1274" s="17">
        <f t="shared" si="102"/>
        <v>40274.745127314818</v>
      </c>
      <c r="T1274" s="17">
        <f t="shared" si="103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100"/>
        <v>104</v>
      </c>
      <c r="P1275">
        <f t="shared" si="101"/>
        <v>76.67</v>
      </c>
      <c r="Q1275" s="13" t="s">
        <v>8323</v>
      </c>
      <c r="R1275" t="s">
        <v>8324</v>
      </c>
      <c r="S1275" s="17">
        <f t="shared" si="102"/>
        <v>41852.730219907404</v>
      </c>
      <c r="T1275" s="17">
        <f t="shared" si="103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100"/>
        <v>155</v>
      </c>
      <c r="P1276">
        <f t="shared" si="101"/>
        <v>82.96</v>
      </c>
      <c r="Q1276" s="13" t="s">
        <v>8323</v>
      </c>
      <c r="R1276" t="s">
        <v>8324</v>
      </c>
      <c r="S1276" s="17">
        <f t="shared" si="102"/>
        <v>41116.690104166664</v>
      </c>
      <c r="T1276" s="17">
        <f t="shared" si="103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100"/>
        <v>162</v>
      </c>
      <c r="P1277">
        <f t="shared" si="101"/>
        <v>62.52</v>
      </c>
      <c r="Q1277" s="13" t="s">
        <v>8323</v>
      </c>
      <c r="R1277" t="s">
        <v>8324</v>
      </c>
      <c r="S1277" s="17">
        <f t="shared" si="102"/>
        <v>41458.867905092593</v>
      </c>
      <c r="T1277" s="17">
        <f t="shared" si="103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100"/>
        <v>104</v>
      </c>
      <c r="P1278">
        <f t="shared" si="101"/>
        <v>46.07</v>
      </c>
      <c r="Q1278" s="13" t="s">
        <v>8323</v>
      </c>
      <c r="R1278" t="s">
        <v>8324</v>
      </c>
      <c r="S1278" s="17">
        <f t="shared" si="102"/>
        <v>40007.704247685186</v>
      </c>
      <c r="T1278" s="17">
        <f t="shared" si="103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100"/>
        <v>106</v>
      </c>
      <c r="P1279">
        <f t="shared" si="101"/>
        <v>38.54</v>
      </c>
      <c r="Q1279" s="13" t="s">
        <v>8323</v>
      </c>
      <c r="R1279" t="s">
        <v>8324</v>
      </c>
      <c r="S1279" s="17">
        <f t="shared" si="102"/>
        <v>41121.561886574076</v>
      </c>
      <c r="T1279" s="17">
        <f t="shared" si="103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100"/>
        <v>155</v>
      </c>
      <c r="P1280">
        <f t="shared" si="101"/>
        <v>53.01</v>
      </c>
      <c r="Q1280" s="13" t="s">
        <v>8323</v>
      </c>
      <c r="R1280" t="s">
        <v>8324</v>
      </c>
      <c r="S1280" s="17">
        <f t="shared" si="102"/>
        <v>41786.555162037039</v>
      </c>
      <c r="T1280" s="17">
        <f t="shared" si="103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100"/>
        <v>111</v>
      </c>
      <c r="P1281">
        <f t="shared" si="101"/>
        <v>73.36</v>
      </c>
      <c r="Q1281" s="13" t="s">
        <v>8323</v>
      </c>
      <c r="R1281" t="s">
        <v>8324</v>
      </c>
      <c r="S1281" s="17">
        <f t="shared" si="102"/>
        <v>41682.099189814813</v>
      </c>
      <c r="T1281" s="17">
        <f t="shared" si="103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100"/>
        <v>111</v>
      </c>
      <c r="P1282">
        <f t="shared" si="101"/>
        <v>127.98</v>
      </c>
      <c r="Q1282" s="13" t="s">
        <v>8323</v>
      </c>
      <c r="R1282" t="s">
        <v>8324</v>
      </c>
      <c r="S1282" s="17">
        <f t="shared" si="102"/>
        <v>40513.757569444446</v>
      </c>
      <c r="T1282" s="17">
        <f t="shared" si="103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>
        <f t="shared" si="101"/>
        <v>104.73</v>
      </c>
      <c r="Q1283" s="13" t="s">
        <v>8323</v>
      </c>
      <c r="R1283" t="s">
        <v>8324</v>
      </c>
      <c r="S1283" s="17">
        <f t="shared" si="102"/>
        <v>41463.743472222224</v>
      </c>
      <c r="T1283" s="17">
        <f t="shared" si="103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ref="O1314:O1377" si="105">ROUND(E1314/D1314*100,0)</f>
        <v>1</v>
      </c>
      <c r="P1314">
        <f t="shared" ref="P1314:P1377" si="106">IFERROR(ROUND(E1314/L1314,2),0)</f>
        <v>28</v>
      </c>
      <c r="Q1314" s="13" t="s">
        <v>8317</v>
      </c>
      <c r="R1314" t="s">
        <v>8319</v>
      </c>
      <c r="S1314" s="17">
        <f t="shared" ref="S1314:S1377" si="107">(((J1314/60)/60)/24)+DATE(1970,1,1)</f>
        <v>42082.702800925923</v>
      </c>
      <c r="T1314" s="17">
        <f t="shared" ref="T1314:T1377" si="108">(((I1314/60)/60)/24)+DATE(1970,1,1)</f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5"/>
        <v>31</v>
      </c>
      <c r="P1315">
        <f t="shared" si="106"/>
        <v>102.02</v>
      </c>
      <c r="Q1315" s="13" t="s">
        <v>8317</v>
      </c>
      <c r="R1315" t="s">
        <v>8319</v>
      </c>
      <c r="S1315" s="17">
        <f t="shared" si="107"/>
        <v>42402.709652777776</v>
      </c>
      <c r="T1315" s="17">
        <f t="shared" si="108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5"/>
        <v>1</v>
      </c>
      <c r="P1316">
        <f t="shared" si="106"/>
        <v>184.36</v>
      </c>
      <c r="Q1316" s="13" t="s">
        <v>8317</v>
      </c>
      <c r="R1316" t="s">
        <v>8319</v>
      </c>
      <c r="S1316" s="17">
        <f t="shared" si="107"/>
        <v>42604.669675925921</v>
      </c>
      <c r="T1316" s="17">
        <f t="shared" si="108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5"/>
        <v>40</v>
      </c>
      <c r="P1317">
        <f t="shared" si="106"/>
        <v>162.91999999999999</v>
      </c>
      <c r="Q1317" s="13" t="s">
        <v>8317</v>
      </c>
      <c r="R1317" t="s">
        <v>8319</v>
      </c>
      <c r="S1317" s="17">
        <f t="shared" si="107"/>
        <v>42278.498240740737</v>
      </c>
      <c r="T1317" s="17">
        <f t="shared" si="108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5"/>
        <v>0</v>
      </c>
      <c r="P1318">
        <f t="shared" si="106"/>
        <v>1</v>
      </c>
      <c r="Q1318" s="13" t="s">
        <v>8317</v>
      </c>
      <c r="R1318" t="s">
        <v>8319</v>
      </c>
      <c r="S1318" s="17">
        <f t="shared" si="107"/>
        <v>42393.961909722217</v>
      </c>
      <c r="T1318" s="17">
        <f t="shared" si="108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5"/>
        <v>6</v>
      </c>
      <c r="P1319">
        <f t="shared" si="106"/>
        <v>603.53</v>
      </c>
      <c r="Q1319" s="13" t="s">
        <v>8317</v>
      </c>
      <c r="R1319" t="s">
        <v>8319</v>
      </c>
      <c r="S1319" s="17">
        <f t="shared" si="107"/>
        <v>42520.235486111109</v>
      </c>
      <c r="T1319" s="17">
        <f t="shared" si="108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5"/>
        <v>15</v>
      </c>
      <c r="P1320">
        <f t="shared" si="106"/>
        <v>45.41</v>
      </c>
      <c r="Q1320" s="13" t="s">
        <v>8317</v>
      </c>
      <c r="R1320" t="s">
        <v>8319</v>
      </c>
      <c r="S1320" s="17">
        <f t="shared" si="107"/>
        <v>41985.043657407412</v>
      </c>
      <c r="T1320" s="17">
        <f t="shared" si="108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5"/>
        <v>15</v>
      </c>
      <c r="P1321">
        <f t="shared" si="106"/>
        <v>97.33</v>
      </c>
      <c r="Q1321" s="13" t="s">
        <v>8317</v>
      </c>
      <c r="R1321" t="s">
        <v>8319</v>
      </c>
      <c r="S1321" s="17">
        <f t="shared" si="107"/>
        <v>41816.812094907407</v>
      </c>
      <c r="T1321" s="17">
        <f t="shared" si="108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5"/>
        <v>1</v>
      </c>
      <c r="P1322">
        <f t="shared" si="106"/>
        <v>167.67</v>
      </c>
      <c r="Q1322" s="13" t="s">
        <v>8317</v>
      </c>
      <c r="R1322" t="s">
        <v>8319</v>
      </c>
      <c r="S1322" s="17">
        <f t="shared" si="107"/>
        <v>42705.690347222218</v>
      </c>
      <c r="T1322" s="17">
        <f t="shared" si="108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5"/>
        <v>1</v>
      </c>
      <c r="P1323">
        <f t="shared" si="106"/>
        <v>859.86</v>
      </c>
      <c r="Q1323" s="13" t="s">
        <v>8317</v>
      </c>
      <c r="R1323" t="s">
        <v>8319</v>
      </c>
      <c r="S1323" s="17">
        <f t="shared" si="107"/>
        <v>42697.74927083333</v>
      </c>
      <c r="T1323" s="17">
        <f t="shared" si="108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5"/>
        <v>0</v>
      </c>
      <c r="P1324">
        <f t="shared" si="106"/>
        <v>26.5</v>
      </c>
      <c r="Q1324" s="13" t="s">
        <v>8317</v>
      </c>
      <c r="R1324" t="s">
        <v>8319</v>
      </c>
      <c r="S1324" s="17">
        <f t="shared" si="107"/>
        <v>42115.656539351854</v>
      </c>
      <c r="T1324" s="17">
        <f t="shared" si="108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5"/>
        <v>9</v>
      </c>
      <c r="P1325">
        <f t="shared" si="106"/>
        <v>30.27</v>
      </c>
      <c r="Q1325" s="13" t="s">
        <v>8317</v>
      </c>
      <c r="R1325" t="s">
        <v>8319</v>
      </c>
      <c r="S1325" s="17">
        <f t="shared" si="107"/>
        <v>42451.698449074072</v>
      </c>
      <c r="T1325" s="17">
        <f t="shared" si="108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5"/>
        <v>10</v>
      </c>
      <c r="P1326">
        <f t="shared" si="106"/>
        <v>54.67</v>
      </c>
      <c r="Q1326" s="13" t="s">
        <v>8317</v>
      </c>
      <c r="R1326" t="s">
        <v>8319</v>
      </c>
      <c r="S1326" s="17">
        <f t="shared" si="107"/>
        <v>42626.633703703701</v>
      </c>
      <c r="T1326" s="17">
        <f t="shared" si="108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5"/>
        <v>2</v>
      </c>
      <c r="P1327">
        <f t="shared" si="106"/>
        <v>60.75</v>
      </c>
      <c r="Q1327" s="13" t="s">
        <v>8317</v>
      </c>
      <c r="R1327" t="s">
        <v>8319</v>
      </c>
      <c r="S1327" s="17">
        <f t="shared" si="107"/>
        <v>42704.086053240739</v>
      </c>
      <c r="T1327" s="17">
        <f t="shared" si="108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5"/>
        <v>1</v>
      </c>
      <c r="P1328">
        <f t="shared" si="106"/>
        <v>102.73</v>
      </c>
      <c r="Q1328" s="13" t="s">
        <v>8317</v>
      </c>
      <c r="R1328" t="s">
        <v>8319</v>
      </c>
      <c r="S1328" s="17">
        <f t="shared" si="107"/>
        <v>41974.791990740734</v>
      </c>
      <c r="T1328" s="17">
        <f t="shared" si="108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5"/>
        <v>4</v>
      </c>
      <c r="P1329">
        <f t="shared" si="106"/>
        <v>41.59</v>
      </c>
      <c r="Q1329" s="13" t="s">
        <v>8317</v>
      </c>
      <c r="R1329" t="s">
        <v>8319</v>
      </c>
      <c r="S1329" s="17">
        <f t="shared" si="107"/>
        <v>42123.678645833337</v>
      </c>
      <c r="T1329" s="17">
        <f t="shared" si="108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5"/>
        <v>2</v>
      </c>
      <c r="P1330">
        <f t="shared" si="106"/>
        <v>116.53</v>
      </c>
      <c r="Q1330" s="13" t="s">
        <v>8317</v>
      </c>
      <c r="R1330" t="s">
        <v>8319</v>
      </c>
      <c r="S1330" s="17">
        <f t="shared" si="107"/>
        <v>42612.642754629633</v>
      </c>
      <c r="T1330" s="17">
        <f t="shared" si="108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5"/>
        <v>1</v>
      </c>
      <c r="P1331">
        <f t="shared" si="106"/>
        <v>45.33</v>
      </c>
      <c r="Q1331" s="13" t="s">
        <v>8317</v>
      </c>
      <c r="R1331" t="s">
        <v>8319</v>
      </c>
      <c r="S1331" s="17">
        <f t="shared" si="107"/>
        <v>41935.221585648149</v>
      </c>
      <c r="T1331" s="17">
        <f t="shared" si="108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5"/>
        <v>22</v>
      </c>
      <c r="P1332">
        <f t="shared" si="106"/>
        <v>157.46</v>
      </c>
      <c r="Q1332" s="13" t="s">
        <v>8317</v>
      </c>
      <c r="R1332" t="s">
        <v>8319</v>
      </c>
      <c r="S1332" s="17">
        <f t="shared" si="107"/>
        <v>42522.276724537034</v>
      </c>
      <c r="T1332" s="17">
        <f t="shared" si="108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5"/>
        <v>1</v>
      </c>
      <c r="P1333">
        <f t="shared" si="106"/>
        <v>100.5</v>
      </c>
      <c r="Q1333" s="13" t="s">
        <v>8317</v>
      </c>
      <c r="R1333" t="s">
        <v>8319</v>
      </c>
      <c r="S1333" s="17">
        <f t="shared" si="107"/>
        <v>42569.50409722222</v>
      </c>
      <c r="T1333" s="17">
        <f t="shared" si="108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5"/>
        <v>0</v>
      </c>
      <c r="P1334">
        <f t="shared" si="106"/>
        <v>0</v>
      </c>
      <c r="Q1334" s="13" t="s">
        <v>8317</v>
      </c>
      <c r="R1334" t="s">
        <v>8319</v>
      </c>
      <c r="S1334" s="17">
        <f t="shared" si="107"/>
        <v>42732.060277777782</v>
      </c>
      <c r="T1334" s="17">
        <f t="shared" si="108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5"/>
        <v>0</v>
      </c>
      <c r="P1335">
        <f t="shared" si="106"/>
        <v>0</v>
      </c>
      <c r="Q1335" s="13" t="s">
        <v>8317</v>
      </c>
      <c r="R1335" t="s">
        <v>8319</v>
      </c>
      <c r="S1335" s="17">
        <f t="shared" si="107"/>
        <v>41806.106770833336</v>
      </c>
      <c r="T1335" s="17">
        <f t="shared" si="108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5"/>
        <v>11</v>
      </c>
      <c r="P1336">
        <f t="shared" si="106"/>
        <v>51.82</v>
      </c>
      <c r="Q1336" s="13" t="s">
        <v>8317</v>
      </c>
      <c r="R1336" t="s">
        <v>8319</v>
      </c>
      <c r="S1336" s="17">
        <f t="shared" si="107"/>
        <v>42410.774155092593</v>
      </c>
      <c r="T1336" s="17">
        <f t="shared" si="108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5"/>
        <v>20</v>
      </c>
      <c r="P1337">
        <f t="shared" si="106"/>
        <v>308.75</v>
      </c>
      <c r="Q1337" s="13" t="s">
        <v>8317</v>
      </c>
      <c r="R1337" t="s">
        <v>8319</v>
      </c>
      <c r="S1337" s="17">
        <f t="shared" si="107"/>
        <v>42313.936365740738</v>
      </c>
      <c r="T1337" s="17">
        <f t="shared" si="108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5"/>
        <v>85</v>
      </c>
      <c r="P1338">
        <f t="shared" si="106"/>
        <v>379.23</v>
      </c>
      <c r="Q1338" s="13" t="s">
        <v>8317</v>
      </c>
      <c r="R1338" t="s">
        <v>8319</v>
      </c>
      <c r="S1338" s="17">
        <f t="shared" si="107"/>
        <v>41955.863750000004</v>
      </c>
      <c r="T1338" s="17">
        <f t="shared" si="108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5"/>
        <v>49</v>
      </c>
      <c r="P1339">
        <f t="shared" si="106"/>
        <v>176.36</v>
      </c>
      <c r="Q1339" s="13" t="s">
        <v>8317</v>
      </c>
      <c r="R1339" t="s">
        <v>8319</v>
      </c>
      <c r="S1339" s="17">
        <f t="shared" si="107"/>
        <v>42767.577303240745</v>
      </c>
      <c r="T1339" s="17">
        <f t="shared" si="108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5"/>
        <v>3</v>
      </c>
      <c r="P1340">
        <f t="shared" si="106"/>
        <v>66.069999999999993</v>
      </c>
      <c r="Q1340" s="13" t="s">
        <v>8317</v>
      </c>
      <c r="R1340" t="s">
        <v>8319</v>
      </c>
      <c r="S1340" s="17">
        <f t="shared" si="107"/>
        <v>42188.803622685184</v>
      </c>
      <c r="T1340" s="17">
        <f t="shared" si="108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5"/>
        <v>7</v>
      </c>
      <c r="P1341">
        <f t="shared" si="106"/>
        <v>89.65</v>
      </c>
      <c r="Q1341" s="13" t="s">
        <v>8317</v>
      </c>
      <c r="R1341" t="s">
        <v>8319</v>
      </c>
      <c r="S1341" s="17">
        <f t="shared" si="107"/>
        <v>41936.647164351853</v>
      </c>
      <c r="T1341" s="17">
        <f t="shared" si="108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5"/>
        <v>0</v>
      </c>
      <c r="P1342">
        <f t="shared" si="106"/>
        <v>0</v>
      </c>
      <c r="Q1342" s="13" t="s">
        <v>8317</v>
      </c>
      <c r="R1342" t="s">
        <v>8319</v>
      </c>
      <c r="S1342" s="17">
        <f t="shared" si="107"/>
        <v>41836.595520833333</v>
      </c>
      <c r="T1342" s="17">
        <f t="shared" si="108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5"/>
        <v>70</v>
      </c>
      <c r="P1343">
        <f t="shared" si="106"/>
        <v>382.39</v>
      </c>
      <c r="Q1343" s="13" t="s">
        <v>8317</v>
      </c>
      <c r="R1343" t="s">
        <v>8319</v>
      </c>
      <c r="S1343" s="17">
        <f t="shared" si="107"/>
        <v>42612.624039351853</v>
      </c>
      <c r="T1343" s="17">
        <f t="shared" si="108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5"/>
        <v>0</v>
      </c>
      <c r="P1344">
        <f t="shared" si="106"/>
        <v>100</v>
      </c>
      <c r="Q1344" s="13" t="s">
        <v>8317</v>
      </c>
      <c r="R1344" t="s">
        <v>8319</v>
      </c>
      <c r="S1344" s="17">
        <f t="shared" si="107"/>
        <v>42172.816423611104</v>
      </c>
      <c r="T1344" s="17">
        <f t="shared" si="108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5"/>
        <v>102</v>
      </c>
      <c r="P1345">
        <f t="shared" si="106"/>
        <v>158.36000000000001</v>
      </c>
      <c r="Q1345" s="13" t="s">
        <v>8317</v>
      </c>
      <c r="R1345" t="s">
        <v>8319</v>
      </c>
      <c r="S1345" s="17">
        <f t="shared" si="107"/>
        <v>42542.526423611111</v>
      </c>
      <c r="T1345" s="17">
        <f t="shared" si="108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5"/>
        <v>378</v>
      </c>
      <c r="P1346">
        <f t="shared" si="106"/>
        <v>40.76</v>
      </c>
      <c r="Q1346" s="13" t="s">
        <v>8320</v>
      </c>
      <c r="R1346" t="s">
        <v>8321</v>
      </c>
      <c r="S1346" s="17">
        <f t="shared" si="107"/>
        <v>42522.789803240739</v>
      </c>
      <c r="T1346" s="17">
        <f t="shared" si="108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>
        <f t="shared" si="106"/>
        <v>53.57</v>
      </c>
      <c r="Q1347" s="13" t="s">
        <v>8320</v>
      </c>
      <c r="R1347" t="s">
        <v>8321</v>
      </c>
      <c r="S1347" s="17">
        <f t="shared" si="107"/>
        <v>41799.814340277779</v>
      </c>
      <c r="T1347" s="17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ref="O1378:O1441" si="110">ROUND(E1378/D1378*100,0)</f>
        <v>252</v>
      </c>
      <c r="P1378">
        <f t="shared" ref="P1378:P1441" si="111">IFERROR(ROUND(E1378/L1378,2),0)</f>
        <v>55.61</v>
      </c>
      <c r="Q1378" s="13" t="s">
        <v>8323</v>
      </c>
      <c r="R1378" t="s">
        <v>8324</v>
      </c>
      <c r="S1378" s="17">
        <f t="shared" ref="S1378:S1441" si="112">(((J1378/60)/60)/24)+DATE(1970,1,1)</f>
        <v>42677.669050925921</v>
      </c>
      <c r="T1378" s="17">
        <f t="shared" ref="T1378:T1441" si="113">(((I1378/60)/60)/24)+DATE(1970,1,1)</f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10"/>
        <v>116</v>
      </c>
      <c r="P1379">
        <f t="shared" si="111"/>
        <v>48.71</v>
      </c>
      <c r="Q1379" s="13" t="s">
        <v>8323</v>
      </c>
      <c r="R1379" t="s">
        <v>8324</v>
      </c>
      <c r="S1379" s="17">
        <f t="shared" si="112"/>
        <v>42747.219560185185</v>
      </c>
      <c r="T1379" s="17">
        <f t="shared" si="113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10"/>
        <v>203</v>
      </c>
      <c r="P1380">
        <f t="shared" si="111"/>
        <v>30.58</v>
      </c>
      <c r="Q1380" s="13" t="s">
        <v>8323</v>
      </c>
      <c r="R1380" t="s">
        <v>8324</v>
      </c>
      <c r="S1380" s="17">
        <f t="shared" si="112"/>
        <v>42568.759374999994</v>
      </c>
      <c r="T1380" s="17">
        <f t="shared" si="113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10"/>
        <v>112</v>
      </c>
      <c r="P1381">
        <f t="shared" si="111"/>
        <v>73.91</v>
      </c>
      <c r="Q1381" s="13" t="s">
        <v>8323</v>
      </c>
      <c r="R1381" t="s">
        <v>8324</v>
      </c>
      <c r="S1381" s="17">
        <f t="shared" si="112"/>
        <v>42130.491620370376</v>
      </c>
      <c r="T1381" s="17">
        <f t="shared" si="113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10"/>
        <v>424</v>
      </c>
      <c r="P1382">
        <f t="shared" si="111"/>
        <v>21.2</v>
      </c>
      <c r="Q1382" s="13" t="s">
        <v>8323</v>
      </c>
      <c r="R1382" t="s">
        <v>8324</v>
      </c>
      <c r="S1382" s="17">
        <f t="shared" si="112"/>
        <v>42141.762800925921</v>
      </c>
      <c r="T1382" s="17">
        <f t="shared" si="113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10"/>
        <v>107</v>
      </c>
      <c r="P1383">
        <f t="shared" si="111"/>
        <v>73.36</v>
      </c>
      <c r="Q1383" s="13" t="s">
        <v>8323</v>
      </c>
      <c r="R1383" t="s">
        <v>8324</v>
      </c>
      <c r="S1383" s="17">
        <f t="shared" si="112"/>
        <v>42703.214409722219</v>
      </c>
      <c r="T1383" s="17">
        <f t="shared" si="113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10"/>
        <v>104</v>
      </c>
      <c r="P1384">
        <f t="shared" si="111"/>
        <v>56.41</v>
      </c>
      <c r="Q1384" s="13" t="s">
        <v>8323</v>
      </c>
      <c r="R1384" t="s">
        <v>8324</v>
      </c>
      <c r="S1384" s="17">
        <f t="shared" si="112"/>
        <v>41370.800185185188</v>
      </c>
      <c r="T1384" s="17">
        <f t="shared" si="113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10"/>
        <v>212</v>
      </c>
      <c r="P1385">
        <f t="shared" si="111"/>
        <v>50.25</v>
      </c>
      <c r="Q1385" s="13" t="s">
        <v>8323</v>
      </c>
      <c r="R1385" t="s">
        <v>8324</v>
      </c>
      <c r="S1385" s="17">
        <f t="shared" si="112"/>
        <v>42707.074976851851</v>
      </c>
      <c r="T1385" s="17">
        <f t="shared" si="113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10"/>
        <v>124</v>
      </c>
      <c r="P1386">
        <f t="shared" si="111"/>
        <v>68.94</v>
      </c>
      <c r="Q1386" s="13" t="s">
        <v>8323</v>
      </c>
      <c r="R1386" t="s">
        <v>8324</v>
      </c>
      <c r="S1386" s="17">
        <f t="shared" si="112"/>
        <v>42160.735208333332</v>
      </c>
      <c r="T1386" s="17">
        <f t="shared" si="113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10"/>
        <v>110</v>
      </c>
      <c r="P1387">
        <f t="shared" si="111"/>
        <v>65.91</v>
      </c>
      <c r="Q1387" s="13" t="s">
        <v>8323</v>
      </c>
      <c r="R1387" t="s">
        <v>8324</v>
      </c>
      <c r="S1387" s="17">
        <f t="shared" si="112"/>
        <v>42433.688900462963</v>
      </c>
      <c r="T1387" s="17">
        <f t="shared" si="113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10"/>
        <v>219</v>
      </c>
      <c r="P1388">
        <f t="shared" si="111"/>
        <v>62.5</v>
      </c>
      <c r="Q1388" s="13" t="s">
        <v>8323</v>
      </c>
      <c r="R1388" t="s">
        <v>8324</v>
      </c>
      <c r="S1388" s="17">
        <f t="shared" si="112"/>
        <v>42184.646863425922</v>
      </c>
      <c r="T1388" s="17">
        <f t="shared" si="113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10"/>
        <v>137</v>
      </c>
      <c r="P1389">
        <f t="shared" si="111"/>
        <v>70.06</v>
      </c>
      <c r="Q1389" s="13" t="s">
        <v>8323</v>
      </c>
      <c r="R1389" t="s">
        <v>8324</v>
      </c>
      <c r="S1389" s="17">
        <f t="shared" si="112"/>
        <v>42126.92123842593</v>
      </c>
      <c r="T1389" s="17">
        <f t="shared" si="113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10"/>
        <v>135</v>
      </c>
      <c r="P1390">
        <f t="shared" si="111"/>
        <v>60.18</v>
      </c>
      <c r="Q1390" s="13" t="s">
        <v>8323</v>
      </c>
      <c r="R1390" t="s">
        <v>8324</v>
      </c>
      <c r="S1390" s="17">
        <f t="shared" si="112"/>
        <v>42634.614780092597</v>
      </c>
      <c r="T1390" s="17">
        <f t="shared" si="113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10"/>
        <v>145</v>
      </c>
      <c r="P1391">
        <f t="shared" si="111"/>
        <v>21.38</v>
      </c>
      <c r="Q1391" s="13" t="s">
        <v>8323</v>
      </c>
      <c r="R1391" t="s">
        <v>8324</v>
      </c>
      <c r="S1391" s="17">
        <f t="shared" si="112"/>
        <v>42565.480983796297</v>
      </c>
      <c r="T1391" s="17">
        <f t="shared" si="113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10"/>
        <v>109</v>
      </c>
      <c r="P1392">
        <f t="shared" si="111"/>
        <v>160.79</v>
      </c>
      <c r="Q1392" s="13" t="s">
        <v>8323</v>
      </c>
      <c r="R1392" t="s">
        <v>8324</v>
      </c>
      <c r="S1392" s="17">
        <f t="shared" si="112"/>
        <v>42087.803310185183</v>
      </c>
      <c r="T1392" s="17">
        <f t="shared" si="113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10"/>
        <v>110</v>
      </c>
      <c r="P1393">
        <f t="shared" si="111"/>
        <v>42.38</v>
      </c>
      <c r="Q1393" s="13" t="s">
        <v>8323</v>
      </c>
      <c r="R1393" t="s">
        <v>8324</v>
      </c>
      <c r="S1393" s="17">
        <f t="shared" si="112"/>
        <v>42193.650671296295</v>
      </c>
      <c r="T1393" s="17">
        <f t="shared" si="113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10"/>
        <v>114</v>
      </c>
      <c r="P1394">
        <f t="shared" si="111"/>
        <v>27.32</v>
      </c>
      <c r="Q1394" s="13" t="s">
        <v>8323</v>
      </c>
      <c r="R1394" t="s">
        <v>8324</v>
      </c>
      <c r="S1394" s="17">
        <f t="shared" si="112"/>
        <v>42401.154930555553</v>
      </c>
      <c r="T1394" s="17">
        <f t="shared" si="113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10"/>
        <v>102</v>
      </c>
      <c r="P1395">
        <f t="shared" si="111"/>
        <v>196.83</v>
      </c>
      <c r="Q1395" s="13" t="s">
        <v>8323</v>
      </c>
      <c r="R1395" t="s">
        <v>8324</v>
      </c>
      <c r="S1395" s="17">
        <f t="shared" si="112"/>
        <v>42553.681979166664</v>
      </c>
      <c r="T1395" s="17">
        <f t="shared" si="113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10"/>
        <v>122</v>
      </c>
      <c r="P1396">
        <f t="shared" si="111"/>
        <v>53.88</v>
      </c>
      <c r="Q1396" s="13" t="s">
        <v>8323</v>
      </c>
      <c r="R1396" t="s">
        <v>8324</v>
      </c>
      <c r="S1396" s="17">
        <f t="shared" si="112"/>
        <v>42752.144976851851</v>
      </c>
      <c r="T1396" s="17">
        <f t="shared" si="113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10"/>
        <v>112</v>
      </c>
      <c r="P1397">
        <f t="shared" si="111"/>
        <v>47.76</v>
      </c>
      <c r="Q1397" s="13" t="s">
        <v>8323</v>
      </c>
      <c r="R1397" t="s">
        <v>8324</v>
      </c>
      <c r="S1397" s="17">
        <f t="shared" si="112"/>
        <v>42719.90834490741</v>
      </c>
      <c r="T1397" s="17">
        <f t="shared" si="113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10"/>
        <v>107</v>
      </c>
      <c r="P1398">
        <f t="shared" si="111"/>
        <v>88.19</v>
      </c>
      <c r="Q1398" s="13" t="s">
        <v>8323</v>
      </c>
      <c r="R1398" t="s">
        <v>8324</v>
      </c>
      <c r="S1398" s="17">
        <f t="shared" si="112"/>
        <v>42018.99863425926</v>
      </c>
      <c r="T1398" s="17">
        <f t="shared" si="113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10"/>
        <v>114</v>
      </c>
      <c r="P1399">
        <f t="shared" si="111"/>
        <v>72.06</v>
      </c>
      <c r="Q1399" s="13" t="s">
        <v>8323</v>
      </c>
      <c r="R1399" t="s">
        <v>8324</v>
      </c>
      <c r="S1399" s="17">
        <f t="shared" si="112"/>
        <v>42640.917939814812</v>
      </c>
      <c r="T1399" s="17">
        <f t="shared" si="113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10"/>
        <v>110</v>
      </c>
      <c r="P1400">
        <f t="shared" si="111"/>
        <v>74.25</v>
      </c>
      <c r="Q1400" s="13" t="s">
        <v>8323</v>
      </c>
      <c r="R1400" t="s">
        <v>8324</v>
      </c>
      <c r="S1400" s="17">
        <f t="shared" si="112"/>
        <v>42526.874236111107</v>
      </c>
      <c r="T1400" s="17">
        <f t="shared" si="113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10"/>
        <v>126</v>
      </c>
      <c r="P1401">
        <f t="shared" si="111"/>
        <v>61.7</v>
      </c>
      <c r="Q1401" s="13" t="s">
        <v>8323</v>
      </c>
      <c r="R1401" t="s">
        <v>8324</v>
      </c>
      <c r="S1401" s="17">
        <f t="shared" si="112"/>
        <v>41889.004317129627</v>
      </c>
      <c r="T1401" s="17">
        <f t="shared" si="113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10"/>
        <v>167</v>
      </c>
      <c r="P1402">
        <f t="shared" si="111"/>
        <v>17.239999999999998</v>
      </c>
      <c r="Q1402" s="13" t="s">
        <v>8323</v>
      </c>
      <c r="R1402" t="s">
        <v>8324</v>
      </c>
      <c r="S1402" s="17">
        <f t="shared" si="112"/>
        <v>42498.341122685189</v>
      </c>
      <c r="T1402" s="17">
        <f t="shared" si="113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10"/>
        <v>497</v>
      </c>
      <c r="P1403">
        <f t="shared" si="111"/>
        <v>51.72</v>
      </c>
      <c r="Q1403" s="13" t="s">
        <v>8323</v>
      </c>
      <c r="R1403" t="s">
        <v>8324</v>
      </c>
      <c r="S1403" s="17">
        <f t="shared" si="112"/>
        <v>41399.99622685185</v>
      </c>
      <c r="T1403" s="17">
        <f t="shared" si="113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10"/>
        <v>109</v>
      </c>
      <c r="P1404">
        <f t="shared" si="111"/>
        <v>24.15</v>
      </c>
      <c r="Q1404" s="13" t="s">
        <v>8323</v>
      </c>
      <c r="R1404" t="s">
        <v>8324</v>
      </c>
      <c r="S1404" s="17">
        <f t="shared" si="112"/>
        <v>42065.053368055553</v>
      </c>
      <c r="T1404" s="17">
        <f t="shared" si="113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10"/>
        <v>103</v>
      </c>
      <c r="P1405">
        <f t="shared" si="111"/>
        <v>62.17</v>
      </c>
      <c r="Q1405" s="13" t="s">
        <v>8323</v>
      </c>
      <c r="R1405" t="s">
        <v>8324</v>
      </c>
      <c r="S1405" s="17">
        <f t="shared" si="112"/>
        <v>41451.062905092593</v>
      </c>
      <c r="T1405" s="17">
        <f t="shared" si="113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10"/>
        <v>2</v>
      </c>
      <c r="P1406">
        <f t="shared" si="111"/>
        <v>48.2</v>
      </c>
      <c r="Q1406" s="13" t="s">
        <v>8320</v>
      </c>
      <c r="R1406" t="s">
        <v>8339</v>
      </c>
      <c r="S1406" s="17">
        <f t="shared" si="112"/>
        <v>42032.510243055556</v>
      </c>
      <c r="T1406" s="17">
        <f t="shared" si="113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10"/>
        <v>0</v>
      </c>
      <c r="P1407">
        <f t="shared" si="111"/>
        <v>6.18</v>
      </c>
      <c r="Q1407" s="13" t="s">
        <v>8320</v>
      </c>
      <c r="R1407" t="s">
        <v>8339</v>
      </c>
      <c r="S1407" s="17">
        <f t="shared" si="112"/>
        <v>41941.680567129632</v>
      </c>
      <c r="T1407" s="17">
        <f t="shared" si="113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10"/>
        <v>0</v>
      </c>
      <c r="P1408">
        <f t="shared" si="111"/>
        <v>5</v>
      </c>
      <c r="Q1408" s="13" t="s">
        <v>8320</v>
      </c>
      <c r="R1408" t="s">
        <v>8339</v>
      </c>
      <c r="S1408" s="17">
        <f t="shared" si="112"/>
        <v>42297.432951388888</v>
      </c>
      <c r="T1408" s="17">
        <f t="shared" si="113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10"/>
        <v>1</v>
      </c>
      <c r="P1409">
        <f t="shared" si="111"/>
        <v>7.5</v>
      </c>
      <c r="Q1409" s="13" t="s">
        <v>8320</v>
      </c>
      <c r="R1409" t="s">
        <v>8339</v>
      </c>
      <c r="S1409" s="17">
        <f t="shared" si="112"/>
        <v>41838.536782407406</v>
      </c>
      <c r="T1409" s="17">
        <f t="shared" si="113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10"/>
        <v>7</v>
      </c>
      <c r="P1410">
        <f t="shared" si="111"/>
        <v>12</v>
      </c>
      <c r="Q1410" s="13" t="s">
        <v>8320</v>
      </c>
      <c r="R1410" t="s">
        <v>8339</v>
      </c>
      <c r="S1410" s="17">
        <f t="shared" si="112"/>
        <v>42291.872175925921</v>
      </c>
      <c r="T1410" s="17">
        <f t="shared" si="113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>
        <f t="shared" si="111"/>
        <v>0</v>
      </c>
      <c r="Q1411" s="13" t="s">
        <v>8320</v>
      </c>
      <c r="R1411" t="s">
        <v>8339</v>
      </c>
      <c r="S1411" s="17">
        <f t="shared" si="112"/>
        <v>41945.133506944447</v>
      </c>
      <c r="T1411" s="17">
        <f t="shared" si="113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ref="O1442:O1505" si="115">ROUND(E1442/D1442*100,0)</f>
        <v>0</v>
      </c>
      <c r="P1442">
        <f t="shared" ref="P1442:P1505" si="116">IFERROR(ROUND(E1442/L1442,2),0)</f>
        <v>1</v>
      </c>
      <c r="Q1442" s="13" t="s">
        <v>8320</v>
      </c>
      <c r="R1442" t="s">
        <v>8339</v>
      </c>
      <c r="S1442" s="17">
        <f t="shared" ref="S1442:S1505" si="117">(((J1442/60)/60)/24)+DATE(1970,1,1)</f>
        <v>42486.748414351852</v>
      </c>
      <c r="T1442" s="17">
        <f t="shared" ref="T1442:T1505" si="118">(((I1442/60)/60)/24)+DATE(1970,1,1)</f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5"/>
        <v>1</v>
      </c>
      <c r="P1443">
        <f t="shared" si="116"/>
        <v>673.33</v>
      </c>
      <c r="Q1443" s="13" t="s">
        <v>8320</v>
      </c>
      <c r="R1443" t="s">
        <v>8339</v>
      </c>
      <c r="S1443" s="17">
        <f t="shared" si="117"/>
        <v>42198.765844907408</v>
      </c>
      <c r="T1443" s="17">
        <f t="shared" si="118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5"/>
        <v>0</v>
      </c>
      <c r="P1444">
        <f t="shared" si="116"/>
        <v>0</v>
      </c>
      <c r="Q1444" s="13" t="s">
        <v>8320</v>
      </c>
      <c r="R1444" t="s">
        <v>8339</v>
      </c>
      <c r="S1444" s="17">
        <f t="shared" si="117"/>
        <v>42485.64534722222</v>
      </c>
      <c r="T1444" s="17">
        <f t="shared" si="118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5"/>
        <v>0</v>
      </c>
      <c r="P1445">
        <f t="shared" si="116"/>
        <v>0</v>
      </c>
      <c r="Q1445" s="13" t="s">
        <v>8320</v>
      </c>
      <c r="R1445" t="s">
        <v>8339</v>
      </c>
      <c r="S1445" s="17">
        <f t="shared" si="117"/>
        <v>42707.926030092596</v>
      </c>
      <c r="T1445" s="17">
        <f t="shared" si="118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5"/>
        <v>0</v>
      </c>
      <c r="P1446">
        <f t="shared" si="116"/>
        <v>0</v>
      </c>
      <c r="Q1446" s="13" t="s">
        <v>8320</v>
      </c>
      <c r="R1446" t="s">
        <v>8339</v>
      </c>
      <c r="S1446" s="17">
        <f t="shared" si="117"/>
        <v>42199.873402777783</v>
      </c>
      <c r="T1446" s="17">
        <f t="shared" si="118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5"/>
        <v>0</v>
      </c>
      <c r="P1447">
        <f t="shared" si="116"/>
        <v>0</v>
      </c>
      <c r="Q1447" s="13" t="s">
        <v>8320</v>
      </c>
      <c r="R1447" t="s">
        <v>8339</v>
      </c>
      <c r="S1447" s="17">
        <f t="shared" si="117"/>
        <v>42139.542303240742</v>
      </c>
      <c r="T1447" s="17">
        <f t="shared" si="118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5"/>
        <v>0</v>
      </c>
      <c r="P1448">
        <f t="shared" si="116"/>
        <v>0</v>
      </c>
      <c r="Q1448" s="13" t="s">
        <v>8320</v>
      </c>
      <c r="R1448" t="s">
        <v>8339</v>
      </c>
      <c r="S1448" s="17">
        <f t="shared" si="117"/>
        <v>42461.447662037041</v>
      </c>
      <c r="T1448" s="17">
        <f t="shared" si="118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5"/>
        <v>0</v>
      </c>
      <c r="P1449">
        <f t="shared" si="116"/>
        <v>25</v>
      </c>
      <c r="Q1449" s="13" t="s">
        <v>8320</v>
      </c>
      <c r="R1449" t="s">
        <v>8339</v>
      </c>
      <c r="S1449" s="17">
        <f t="shared" si="117"/>
        <v>42529.730717592596</v>
      </c>
      <c r="T1449" s="17">
        <f t="shared" si="118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5"/>
        <v>0</v>
      </c>
      <c r="P1450">
        <f t="shared" si="116"/>
        <v>0</v>
      </c>
      <c r="Q1450" s="13" t="s">
        <v>8320</v>
      </c>
      <c r="R1450" t="s">
        <v>8339</v>
      </c>
      <c r="S1450" s="17">
        <f t="shared" si="117"/>
        <v>42115.936550925922</v>
      </c>
      <c r="T1450" s="17">
        <f t="shared" si="118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5"/>
        <v>0</v>
      </c>
      <c r="P1451">
        <f t="shared" si="116"/>
        <v>0</v>
      </c>
      <c r="Q1451" s="13" t="s">
        <v>8320</v>
      </c>
      <c r="R1451" t="s">
        <v>8339</v>
      </c>
      <c r="S1451" s="17">
        <f t="shared" si="117"/>
        <v>42086.811400462961</v>
      </c>
      <c r="T1451" s="17">
        <f t="shared" si="118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5"/>
        <v>0</v>
      </c>
      <c r="P1452">
        <f t="shared" si="116"/>
        <v>1</v>
      </c>
      <c r="Q1452" s="13" t="s">
        <v>8320</v>
      </c>
      <c r="R1452" t="s">
        <v>8339</v>
      </c>
      <c r="S1452" s="17">
        <f t="shared" si="117"/>
        <v>42390.171261574069</v>
      </c>
      <c r="T1452" s="17">
        <f t="shared" si="118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5"/>
        <v>0</v>
      </c>
      <c r="P1453">
        <f t="shared" si="116"/>
        <v>1</v>
      </c>
      <c r="Q1453" s="13" t="s">
        <v>8320</v>
      </c>
      <c r="R1453" t="s">
        <v>8339</v>
      </c>
      <c r="S1453" s="17">
        <f t="shared" si="117"/>
        <v>41931.959016203706</v>
      </c>
      <c r="T1453" s="17">
        <f t="shared" si="118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5"/>
        <v>0</v>
      </c>
      <c r="P1454">
        <f t="shared" si="116"/>
        <v>0</v>
      </c>
      <c r="Q1454" s="13" t="s">
        <v>8320</v>
      </c>
      <c r="R1454" t="s">
        <v>8339</v>
      </c>
      <c r="S1454" s="17">
        <f t="shared" si="117"/>
        <v>41818.703275462962</v>
      </c>
      <c r="T1454" s="17">
        <f t="shared" si="118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5"/>
        <v>0</v>
      </c>
      <c r="P1455">
        <f t="shared" si="116"/>
        <v>0</v>
      </c>
      <c r="Q1455" s="13" t="s">
        <v>8320</v>
      </c>
      <c r="R1455" t="s">
        <v>8339</v>
      </c>
      <c r="S1455" s="17">
        <f t="shared" si="117"/>
        <v>42795.696145833332</v>
      </c>
      <c r="T1455" s="17">
        <f t="shared" si="118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5"/>
        <v>1</v>
      </c>
      <c r="P1456">
        <f t="shared" si="116"/>
        <v>15</v>
      </c>
      <c r="Q1456" s="13" t="s">
        <v>8320</v>
      </c>
      <c r="R1456" t="s">
        <v>8339</v>
      </c>
      <c r="S1456" s="17">
        <f t="shared" si="117"/>
        <v>42463.866666666669</v>
      </c>
      <c r="T1456" s="17">
        <f t="shared" si="118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5"/>
        <v>11</v>
      </c>
      <c r="P1457">
        <f t="shared" si="116"/>
        <v>225</v>
      </c>
      <c r="Q1457" s="13" t="s">
        <v>8320</v>
      </c>
      <c r="R1457" t="s">
        <v>8339</v>
      </c>
      <c r="S1457" s="17">
        <f t="shared" si="117"/>
        <v>41832.672685185185</v>
      </c>
      <c r="T1457" s="17">
        <f t="shared" si="118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5"/>
        <v>3</v>
      </c>
      <c r="P1458">
        <f t="shared" si="116"/>
        <v>48.33</v>
      </c>
      <c r="Q1458" s="13" t="s">
        <v>8320</v>
      </c>
      <c r="R1458" t="s">
        <v>8339</v>
      </c>
      <c r="S1458" s="17">
        <f t="shared" si="117"/>
        <v>42708.668576388889</v>
      </c>
      <c r="T1458" s="17">
        <f t="shared" si="118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5"/>
        <v>0</v>
      </c>
      <c r="P1459">
        <f t="shared" si="116"/>
        <v>0</v>
      </c>
      <c r="Q1459" s="13" t="s">
        <v>8320</v>
      </c>
      <c r="R1459" t="s">
        <v>8339</v>
      </c>
      <c r="S1459" s="17">
        <f t="shared" si="117"/>
        <v>42289.89634259259</v>
      </c>
      <c r="T1459" s="17">
        <f t="shared" si="118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5"/>
        <v>0</v>
      </c>
      <c r="P1460">
        <f t="shared" si="116"/>
        <v>0</v>
      </c>
      <c r="Q1460" s="13" t="s">
        <v>8320</v>
      </c>
      <c r="R1460" t="s">
        <v>8339</v>
      </c>
      <c r="S1460" s="17">
        <f t="shared" si="117"/>
        <v>41831.705555555556</v>
      </c>
      <c r="T1460" s="17">
        <f t="shared" si="118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5"/>
        <v>0</v>
      </c>
      <c r="P1461">
        <f t="shared" si="116"/>
        <v>0</v>
      </c>
      <c r="Q1461" s="13" t="s">
        <v>8320</v>
      </c>
      <c r="R1461" t="s">
        <v>8339</v>
      </c>
      <c r="S1461" s="17">
        <f t="shared" si="117"/>
        <v>42312.204814814817</v>
      </c>
      <c r="T1461" s="17">
        <f t="shared" si="118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5"/>
        <v>0</v>
      </c>
      <c r="P1462">
        <f t="shared" si="116"/>
        <v>0</v>
      </c>
      <c r="Q1462" s="13" t="s">
        <v>8320</v>
      </c>
      <c r="R1462" t="s">
        <v>8339</v>
      </c>
      <c r="S1462" s="17">
        <f t="shared" si="117"/>
        <v>41915.896967592591</v>
      </c>
      <c r="T1462" s="17">
        <f t="shared" si="118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5"/>
        <v>101</v>
      </c>
      <c r="P1463">
        <f t="shared" si="116"/>
        <v>44.67</v>
      </c>
      <c r="Q1463" s="13" t="s">
        <v>8320</v>
      </c>
      <c r="R1463" t="s">
        <v>8340</v>
      </c>
      <c r="S1463" s="17">
        <f t="shared" si="117"/>
        <v>41899.645300925928</v>
      </c>
      <c r="T1463" s="17">
        <f t="shared" si="118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5"/>
        <v>109</v>
      </c>
      <c r="P1464">
        <f t="shared" si="116"/>
        <v>28.94</v>
      </c>
      <c r="Q1464" s="13" t="s">
        <v>8320</v>
      </c>
      <c r="R1464" t="s">
        <v>8340</v>
      </c>
      <c r="S1464" s="17">
        <f t="shared" si="117"/>
        <v>41344.662858796299</v>
      </c>
      <c r="T1464" s="17">
        <f t="shared" si="118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5"/>
        <v>148</v>
      </c>
      <c r="P1465">
        <f t="shared" si="116"/>
        <v>35.44</v>
      </c>
      <c r="Q1465" s="13" t="s">
        <v>8320</v>
      </c>
      <c r="R1465" t="s">
        <v>8340</v>
      </c>
      <c r="S1465" s="17">
        <f t="shared" si="117"/>
        <v>41326.911319444444</v>
      </c>
      <c r="T1465" s="17">
        <f t="shared" si="118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5"/>
        <v>163</v>
      </c>
      <c r="P1466">
        <f t="shared" si="116"/>
        <v>34.869999999999997</v>
      </c>
      <c r="Q1466" s="13" t="s">
        <v>8320</v>
      </c>
      <c r="R1466" t="s">
        <v>8340</v>
      </c>
      <c r="S1466" s="17">
        <f t="shared" si="117"/>
        <v>41291.661550925928</v>
      </c>
      <c r="T1466" s="17">
        <f t="shared" si="118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5"/>
        <v>456</v>
      </c>
      <c r="P1467">
        <f t="shared" si="116"/>
        <v>52.62</v>
      </c>
      <c r="Q1467" s="13" t="s">
        <v>8320</v>
      </c>
      <c r="R1467" t="s">
        <v>8340</v>
      </c>
      <c r="S1467" s="17">
        <f t="shared" si="117"/>
        <v>40959.734398148146</v>
      </c>
      <c r="T1467" s="17">
        <f t="shared" si="118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5"/>
        <v>108</v>
      </c>
      <c r="P1468">
        <f t="shared" si="116"/>
        <v>69.599999999999994</v>
      </c>
      <c r="Q1468" s="13" t="s">
        <v>8320</v>
      </c>
      <c r="R1468" t="s">
        <v>8340</v>
      </c>
      <c r="S1468" s="17">
        <f t="shared" si="117"/>
        <v>42340.172060185185</v>
      </c>
      <c r="T1468" s="17">
        <f t="shared" si="118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5"/>
        <v>115</v>
      </c>
      <c r="P1469">
        <f t="shared" si="116"/>
        <v>76.72</v>
      </c>
      <c r="Q1469" s="13" t="s">
        <v>8320</v>
      </c>
      <c r="R1469" t="s">
        <v>8340</v>
      </c>
      <c r="S1469" s="17">
        <f t="shared" si="117"/>
        <v>40933.80190972222</v>
      </c>
      <c r="T1469" s="17">
        <f t="shared" si="118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5"/>
        <v>102</v>
      </c>
      <c r="P1470">
        <f t="shared" si="116"/>
        <v>33.19</v>
      </c>
      <c r="Q1470" s="13" t="s">
        <v>8320</v>
      </c>
      <c r="R1470" t="s">
        <v>8340</v>
      </c>
      <c r="S1470" s="17">
        <f t="shared" si="117"/>
        <v>40646.014456018522</v>
      </c>
      <c r="T1470" s="17">
        <f t="shared" si="118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5"/>
        <v>108</v>
      </c>
      <c r="P1471">
        <f t="shared" si="116"/>
        <v>149.46</v>
      </c>
      <c r="Q1471" s="13" t="s">
        <v>8320</v>
      </c>
      <c r="R1471" t="s">
        <v>8340</v>
      </c>
      <c r="S1471" s="17">
        <f t="shared" si="117"/>
        <v>41290.598483796297</v>
      </c>
      <c r="T1471" s="17">
        <f t="shared" si="118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5"/>
        <v>125</v>
      </c>
      <c r="P1472">
        <f t="shared" si="116"/>
        <v>23.17</v>
      </c>
      <c r="Q1472" s="13" t="s">
        <v>8320</v>
      </c>
      <c r="R1472" t="s">
        <v>8340</v>
      </c>
      <c r="S1472" s="17">
        <f t="shared" si="117"/>
        <v>41250.827118055553</v>
      </c>
      <c r="T1472" s="17">
        <f t="shared" si="118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5"/>
        <v>104</v>
      </c>
      <c r="P1473">
        <f t="shared" si="116"/>
        <v>96.88</v>
      </c>
      <c r="Q1473" s="13" t="s">
        <v>8320</v>
      </c>
      <c r="R1473" t="s">
        <v>8340</v>
      </c>
      <c r="S1473" s="17">
        <f t="shared" si="117"/>
        <v>42073.957569444443</v>
      </c>
      <c r="T1473" s="17">
        <f t="shared" si="118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5"/>
        <v>139</v>
      </c>
      <c r="P1474">
        <f t="shared" si="116"/>
        <v>103.2</v>
      </c>
      <c r="Q1474" s="13" t="s">
        <v>8320</v>
      </c>
      <c r="R1474" t="s">
        <v>8340</v>
      </c>
      <c r="S1474" s="17">
        <f t="shared" si="117"/>
        <v>41533.542858796296</v>
      </c>
      <c r="T1474" s="17">
        <f t="shared" si="118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>
        <f t="shared" si="116"/>
        <v>38.46</v>
      </c>
      <c r="Q1475" s="13" t="s">
        <v>8320</v>
      </c>
      <c r="R1475" t="s">
        <v>8340</v>
      </c>
      <c r="S1475" s="17">
        <f t="shared" si="117"/>
        <v>40939.979618055557</v>
      </c>
      <c r="T1475" s="17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ref="O1506:O1569" si="120">ROUND(E1506/D1506*100,0)</f>
        <v>278</v>
      </c>
      <c r="P1506">
        <f t="shared" ref="P1506:P1569" si="121">IFERROR(ROUND(E1506/L1506,2),0)</f>
        <v>67.16</v>
      </c>
      <c r="Q1506" s="13" t="s">
        <v>8336</v>
      </c>
      <c r="R1506" t="s">
        <v>8337</v>
      </c>
      <c r="S1506" s="17">
        <f t="shared" ref="S1506:S1569" si="122">(((J1506/60)/60)/24)+DATE(1970,1,1)</f>
        <v>41772.657685185186</v>
      </c>
      <c r="T1506" s="17">
        <f t="shared" ref="T1506:T1569" si="123">(((I1506/60)/60)/24)+DATE(1970,1,1)</f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20"/>
        <v>104</v>
      </c>
      <c r="P1507">
        <f t="shared" si="121"/>
        <v>48.04</v>
      </c>
      <c r="Q1507" s="13" t="s">
        <v>8336</v>
      </c>
      <c r="R1507" t="s">
        <v>8337</v>
      </c>
      <c r="S1507" s="17">
        <f t="shared" si="122"/>
        <v>42414.44332175926</v>
      </c>
      <c r="T1507" s="17">
        <f t="shared" si="123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20"/>
        <v>111</v>
      </c>
      <c r="P1508">
        <f t="shared" si="121"/>
        <v>38.86</v>
      </c>
      <c r="Q1508" s="13" t="s">
        <v>8336</v>
      </c>
      <c r="R1508" t="s">
        <v>8337</v>
      </c>
      <c r="S1508" s="17">
        <f t="shared" si="122"/>
        <v>41814.785925925928</v>
      </c>
      <c r="T1508" s="17">
        <f t="shared" si="123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20"/>
        <v>215</v>
      </c>
      <c r="P1509">
        <f t="shared" si="121"/>
        <v>78.180000000000007</v>
      </c>
      <c r="Q1509" s="13" t="s">
        <v>8336</v>
      </c>
      <c r="R1509" t="s">
        <v>8337</v>
      </c>
      <c r="S1509" s="17">
        <f t="shared" si="122"/>
        <v>40254.450335648151</v>
      </c>
      <c r="T1509" s="17">
        <f t="shared" si="123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20"/>
        <v>111</v>
      </c>
      <c r="P1510">
        <f t="shared" si="121"/>
        <v>97.11</v>
      </c>
      <c r="Q1510" s="13" t="s">
        <v>8336</v>
      </c>
      <c r="R1510" t="s">
        <v>8337</v>
      </c>
      <c r="S1510" s="17">
        <f t="shared" si="122"/>
        <v>41786.614363425928</v>
      </c>
      <c r="T1510" s="17">
        <f t="shared" si="123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20"/>
        <v>124</v>
      </c>
      <c r="P1511">
        <f t="shared" si="121"/>
        <v>110.39</v>
      </c>
      <c r="Q1511" s="13" t="s">
        <v>8336</v>
      </c>
      <c r="R1511" t="s">
        <v>8337</v>
      </c>
      <c r="S1511" s="17">
        <f t="shared" si="122"/>
        <v>42751.533391203702</v>
      </c>
      <c r="T1511" s="17">
        <f t="shared" si="123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20"/>
        <v>101</v>
      </c>
      <c r="P1512">
        <f t="shared" si="121"/>
        <v>39.92</v>
      </c>
      <c r="Q1512" s="13" t="s">
        <v>8336</v>
      </c>
      <c r="R1512" t="s">
        <v>8337</v>
      </c>
      <c r="S1512" s="17">
        <f t="shared" si="122"/>
        <v>41809.385162037033</v>
      </c>
      <c r="T1512" s="17">
        <f t="shared" si="123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20"/>
        <v>112</v>
      </c>
      <c r="P1513">
        <f t="shared" si="121"/>
        <v>75.98</v>
      </c>
      <c r="Q1513" s="13" t="s">
        <v>8336</v>
      </c>
      <c r="R1513" t="s">
        <v>8337</v>
      </c>
      <c r="S1513" s="17">
        <f t="shared" si="122"/>
        <v>42296.583379629628</v>
      </c>
      <c r="T1513" s="17">
        <f t="shared" si="123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20"/>
        <v>559</v>
      </c>
      <c r="P1514">
        <f t="shared" si="121"/>
        <v>58.38</v>
      </c>
      <c r="Q1514" s="13" t="s">
        <v>8336</v>
      </c>
      <c r="R1514" t="s">
        <v>8337</v>
      </c>
      <c r="S1514" s="17">
        <f t="shared" si="122"/>
        <v>42741.684479166666</v>
      </c>
      <c r="T1514" s="17">
        <f t="shared" si="123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20"/>
        <v>150</v>
      </c>
      <c r="P1515">
        <f t="shared" si="121"/>
        <v>55.82</v>
      </c>
      <c r="Q1515" s="13" t="s">
        <v>8336</v>
      </c>
      <c r="R1515" t="s">
        <v>8337</v>
      </c>
      <c r="S1515" s="17">
        <f t="shared" si="122"/>
        <v>41806.637337962966</v>
      </c>
      <c r="T1515" s="17">
        <f t="shared" si="123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20"/>
        <v>106</v>
      </c>
      <c r="P1516">
        <f t="shared" si="121"/>
        <v>151.24</v>
      </c>
      <c r="Q1516" s="13" t="s">
        <v>8336</v>
      </c>
      <c r="R1516" t="s">
        <v>8337</v>
      </c>
      <c r="S1516" s="17">
        <f t="shared" si="122"/>
        <v>42234.597685185188</v>
      </c>
      <c r="T1516" s="17">
        <f t="shared" si="123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20"/>
        <v>157</v>
      </c>
      <c r="P1517">
        <f t="shared" si="121"/>
        <v>849.67</v>
      </c>
      <c r="Q1517" s="13" t="s">
        <v>8336</v>
      </c>
      <c r="R1517" t="s">
        <v>8337</v>
      </c>
      <c r="S1517" s="17">
        <f t="shared" si="122"/>
        <v>42415.253437499996</v>
      </c>
      <c r="T1517" s="17">
        <f t="shared" si="123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20"/>
        <v>109</v>
      </c>
      <c r="P1518">
        <f t="shared" si="121"/>
        <v>159.24</v>
      </c>
      <c r="Q1518" s="13" t="s">
        <v>8336</v>
      </c>
      <c r="R1518" t="s">
        <v>8337</v>
      </c>
      <c r="S1518" s="17">
        <f t="shared" si="122"/>
        <v>42619.466342592597</v>
      </c>
      <c r="T1518" s="17">
        <f t="shared" si="123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20"/>
        <v>162</v>
      </c>
      <c r="P1519">
        <f t="shared" si="121"/>
        <v>39.51</v>
      </c>
      <c r="Q1519" s="13" t="s">
        <v>8336</v>
      </c>
      <c r="R1519" t="s">
        <v>8337</v>
      </c>
      <c r="S1519" s="17">
        <f t="shared" si="122"/>
        <v>41948.56658564815</v>
      </c>
      <c r="T1519" s="17">
        <f t="shared" si="123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20"/>
        <v>205</v>
      </c>
      <c r="P1520">
        <f t="shared" si="121"/>
        <v>130.53</v>
      </c>
      <c r="Q1520" s="13" t="s">
        <v>8336</v>
      </c>
      <c r="R1520" t="s">
        <v>8337</v>
      </c>
      <c r="S1520" s="17">
        <f t="shared" si="122"/>
        <v>41760.8200462963</v>
      </c>
      <c r="T1520" s="17">
        <f t="shared" si="123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20"/>
        <v>103</v>
      </c>
      <c r="P1521">
        <f t="shared" si="121"/>
        <v>64.16</v>
      </c>
      <c r="Q1521" s="13" t="s">
        <v>8336</v>
      </c>
      <c r="R1521" t="s">
        <v>8337</v>
      </c>
      <c r="S1521" s="17">
        <f t="shared" si="122"/>
        <v>41782.741701388892</v>
      </c>
      <c r="T1521" s="17">
        <f t="shared" si="123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20"/>
        <v>103</v>
      </c>
      <c r="P1522">
        <f t="shared" si="121"/>
        <v>111.53</v>
      </c>
      <c r="Q1522" s="13" t="s">
        <v>8336</v>
      </c>
      <c r="R1522" t="s">
        <v>8337</v>
      </c>
      <c r="S1522" s="17">
        <f t="shared" si="122"/>
        <v>41955.857789351852</v>
      </c>
      <c r="T1522" s="17">
        <f t="shared" si="123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20"/>
        <v>107</v>
      </c>
      <c r="P1523">
        <f t="shared" si="121"/>
        <v>170.45</v>
      </c>
      <c r="Q1523" s="13" t="s">
        <v>8336</v>
      </c>
      <c r="R1523" t="s">
        <v>8337</v>
      </c>
      <c r="S1523" s="17">
        <f t="shared" si="122"/>
        <v>42493.167719907404</v>
      </c>
      <c r="T1523" s="17">
        <f t="shared" si="123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20"/>
        <v>139</v>
      </c>
      <c r="P1524">
        <f t="shared" si="121"/>
        <v>133.74</v>
      </c>
      <c r="Q1524" s="13" t="s">
        <v>8336</v>
      </c>
      <c r="R1524" t="s">
        <v>8337</v>
      </c>
      <c r="S1524" s="17">
        <f t="shared" si="122"/>
        <v>41899.830312500002</v>
      </c>
      <c r="T1524" s="17">
        <f t="shared" si="123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20"/>
        <v>125</v>
      </c>
      <c r="P1525">
        <f t="shared" si="121"/>
        <v>95.83</v>
      </c>
      <c r="Q1525" s="13" t="s">
        <v>8336</v>
      </c>
      <c r="R1525" t="s">
        <v>8337</v>
      </c>
      <c r="S1525" s="17">
        <f t="shared" si="122"/>
        <v>41964.751342592594</v>
      </c>
      <c r="T1525" s="17">
        <f t="shared" si="123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20"/>
        <v>207</v>
      </c>
      <c r="P1526">
        <f t="shared" si="121"/>
        <v>221.79</v>
      </c>
      <c r="Q1526" s="13" t="s">
        <v>8336</v>
      </c>
      <c r="R1526" t="s">
        <v>8337</v>
      </c>
      <c r="S1526" s="17">
        <f t="shared" si="122"/>
        <v>42756.501041666663</v>
      </c>
      <c r="T1526" s="17">
        <f t="shared" si="123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20"/>
        <v>174</v>
      </c>
      <c r="P1527">
        <f t="shared" si="121"/>
        <v>32.32</v>
      </c>
      <c r="Q1527" s="13" t="s">
        <v>8336</v>
      </c>
      <c r="R1527" t="s">
        <v>8337</v>
      </c>
      <c r="S1527" s="17">
        <f t="shared" si="122"/>
        <v>42570.702986111108</v>
      </c>
      <c r="T1527" s="17">
        <f t="shared" si="123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20"/>
        <v>120</v>
      </c>
      <c r="P1528">
        <f t="shared" si="121"/>
        <v>98.84</v>
      </c>
      <c r="Q1528" s="13" t="s">
        <v>8336</v>
      </c>
      <c r="R1528" t="s">
        <v>8337</v>
      </c>
      <c r="S1528" s="17">
        <f t="shared" si="122"/>
        <v>42339.276006944448</v>
      </c>
      <c r="T1528" s="17">
        <f t="shared" si="123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20"/>
        <v>110</v>
      </c>
      <c r="P1529">
        <f t="shared" si="121"/>
        <v>55.22</v>
      </c>
      <c r="Q1529" s="13" t="s">
        <v>8336</v>
      </c>
      <c r="R1529" t="s">
        <v>8337</v>
      </c>
      <c r="S1529" s="17">
        <f t="shared" si="122"/>
        <v>42780.600532407407</v>
      </c>
      <c r="T1529" s="17">
        <f t="shared" si="123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20"/>
        <v>282</v>
      </c>
      <c r="P1530">
        <f t="shared" si="121"/>
        <v>52.79</v>
      </c>
      <c r="Q1530" s="13" t="s">
        <v>8336</v>
      </c>
      <c r="R1530" t="s">
        <v>8337</v>
      </c>
      <c r="S1530" s="17">
        <f t="shared" si="122"/>
        <v>42736.732893518521</v>
      </c>
      <c r="T1530" s="17">
        <f t="shared" si="123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20"/>
        <v>101</v>
      </c>
      <c r="P1531">
        <f t="shared" si="121"/>
        <v>135.66999999999999</v>
      </c>
      <c r="Q1531" s="13" t="s">
        <v>8336</v>
      </c>
      <c r="R1531" t="s">
        <v>8337</v>
      </c>
      <c r="S1531" s="17">
        <f t="shared" si="122"/>
        <v>42052.628703703704</v>
      </c>
      <c r="T1531" s="17">
        <f t="shared" si="123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20"/>
        <v>135</v>
      </c>
      <c r="P1532">
        <f t="shared" si="121"/>
        <v>53.99</v>
      </c>
      <c r="Q1532" s="13" t="s">
        <v>8336</v>
      </c>
      <c r="R1532" t="s">
        <v>8337</v>
      </c>
      <c r="S1532" s="17">
        <f t="shared" si="122"/>
        <v>42275.767303240747</v>
      </c>
      <c r="T1532" s="17">
        <f t="shared" si="123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20"/>
        <v>176</v>
      </c>
      <c r="P1533">
        <f t="shared" si="121"/>
        <v>56.64</v>
      </c>
      <c r="Q1533" s="13" t="s">
        <v>8336</v>
      </c>
      <c r="R1533" t="s">
        <v>8337</v>
      </c>
      <c r="S1533" s="17">
        <f t="shared" si="122"/>
        <v>41941.802384259259</v>
      </c>
      <c r="T1533" s="17">
        <f t="shared" si="123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20"/>
        <v>484</v>
      </c>
      <c r="P1534">
        <f t="shared" si="121"/>
        <v>82.32</v>
      </c>
      <c r="Q1534" s="13" t="s">
        <v>8336</v>
      </c>
      <c r="R1534" t="s">
        <v>8337</v>
      </c>
      <c r="S1534" s="17">
        <f t="shared" si="122"/>
        <v>42391.475289351853</v>
      </c>
      <c r="T1534" s="17">
        <f t="shared" si="123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20"/>
        <v>145</v>
      </c>
      <c r="P1535">
        <f t="shared" si="121"/>
        <v>88.26</v>
      </c>
      <c r="Q1535" s="13" t="s">
        <v>8336</v>
      </c>
      <c r="R1535" t="s">
        <v>8337</v>
      </c>
      <c r="S1535" s="17">
        <f t="shared" si="122"/>
        <v>42443.00204861111</v>
      </c>
      <c r="T1535" s="17">
        <f t="shared" si="123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20"/>
        <v>418</v>
      </c>
      <c r="P1536">
        <f t="shared" si="121"/>
        <v>84.91</v>
      </c>
      <c r="Q1536" s="13" t="s">
        <v>8336</v>
      </c>
      <c r="R1536" t="s">
        <v>8337</v>
      </c>
      <c r="S1536" s="17">
        <f t="shared" si="122"/>
        <v>42221.67432870371</v>
      </c>
      <c r="T1536" s="17">
        <f t="shared" si="123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20"/>
        <v>132</v>
      </c>
      <c r="P1537">
        <f t="shared" si="121"/>
        <v>48.15</v>
      </c>
      <c r="Q1537" s="13" t="s">
        <v>8336</v>
      </c>
      <c r="R1537" t="s">
        <v>8337</v>
      </c>
      <c r="S1537" s="17">
        <f t="shared" si="122"/>
        <v>42484.829062500001</v>
      </c>
      <c r="T1537" s="17">
        <f t="shared" si="123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20"/>
        <v>250</v>
      </c>
      <c r="P1538">
        <f t="shared" si="121"/>
        <v>66.02</v>
      </c>
      <c r="Q1538" s="13" t="s">
        <v>8336</v>
      </c>
      <c r="R1538" t="s">
        <v>8337</v>
      </c>
      <c r="S1538" s="17">
        <f t="shared" si="122"/>
        <v>42213.802199074074</v>
      </c>
      <c r="T1538" s="17">
        <f t="shared" si="123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>
        <f t="shared" si="121"/>
        <v>96.38</v>
      </c>
      <c r="Q1539" s="13" t="s">
        <v>8336</v>
      </c>
      <c r="R1539" t="s">
        <v>8337</v>
      </c>
      <c r="S1539" s="17">
        <f t="shared" si="122"/>
        <v>42552.315127314811</v>
      </c>
      <c r="T1539" s="17">
        <f t="shared" si="123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ref="O1570:O1633" si="125">ROUND(E1570/D1570*100,0)</f>
        <v>14</v>
      </c>
      <c r="P1570">
        <f t="shared" ref="P1570:P1633" si="126">IFERROR(ROUND(E1570/L1570,2),0)</f>
        <v>155</v>
      </c>
      <c r="Q1570" s="13" t="s">
        <v>8320</v>
      </c>
      <c r="R1570" t="s">
        <v>8342</v>
      </c>
      <c r="S1570" s="17">
        <f t="shared" ref="S1570:S1633" si="127">(((J1570/60)/60)/24)+DATE(1970,1,1)</f>
        <v>41962.062326388885</v>
      </c>
      <c r="T1570" s="17">
        <f t="shared" ref="T1570:T1633" si="128">(((I1570/60)/60)/24)+DATE(1970,1,1)</f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5"/>
        <v>0</v>
      </c>
      <c r="P1571">
        <f t="shared" si="126"/>
        <v>0</v>
      </c>
      <c r="Q1571" s="13" t="s">
        <v>8320</v>
      </c>
      <c r="R1571" t="s">
        <v>8342</v>
      </c>
      <c r="S1571" s="17">
        <f t="shared" si="127"/>
        <v>41389.679560185185</v>
      </c>
      <c r="T1571" s="17">
        <f t="shared" si="128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5"/>
        <v>41</v>
      </c>
      <c r="P1572">
        <f t="shared" si="126"/>
        <v>47.77</v>
      </c>
      <c r="Q1572" s="13" t="s">
        <v>8320</v>
      </c>
      <c r="R1572" t="s">
        <v>8342</v>
      </c>
      <c r="S1572" s="17">
        <f t="shared" si="127"/>
        <v>42438.813449074078</v>
      </c>
      <c r="T1572" s="17">
        <f t="shared" si="128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5"/>
        <v>1</v>
      </c>
      <c r="P1573">
        <f t="shared" si="126"/>
        <v>20</v>
      </c>
      <c r="Q1573" s="13" t="s">
        <v>8320</v>
      </c>
      <c r="R1573" t="s">
        <v>8342</v>
      </c>
      <c r="S1573" s="17">
        <f t="shared" si="127"/>
        <v>42144.769479166673</v>
      </c>
      <c r="T1573" s="17">
        <f t="shared" si="128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5"/>
        <v>5</v>
      </c>
      <c r="P1574">
        <f t="shared" si="126"/>
        <v>41.67</v>
      </c>
      <c r="Q1574" s="13" t="s">
        <v>8320</v>
      </c>
      <c r="R1574" t="s">
        <v>8342</v>
      </c>
      <c r="S1574" s="17">
        <f t="shared" si="127"/>
        <v>42404.033090277779</v>
      </c>
      <c r="T1574" s="17">
        <f t="shared" si="128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5"/>
        <v>2</v>
      </c>
      <c r="P1575">
        <f t="shared" si="126"/>
        <v>74.33</v>
      </c>
      <c r="Q1575" s="13" t="s">
        <v>8320</v>
      </c>
      <c r="R1575" t="s">
        <v>8342</v>
      </c>
      <c r="S1575" s="17">
        <f t="shared" si="127"/>
        <v>42786.000023148154</v>
      </c>
      <c r="T1575" s="17">
        <f t="shared" si="128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5"/>
        <v>5</v>
      </c>
      <c r="P1576">
        <f t="shared" si="126"/>
        <v>84.33</v>
      </c>
      <c r="Q1576" s="13" t="s">
        <v>8320</v>
      </c>
      <c r="R1576" t="s">
        <v>8342</v>
      </c>
      <c r="S1576" s="17">
        <f t="shared" si="127"/>
        <v>42017.927418981482</v>
      </c>
      <c r="T1576" s="17">
        <f t="shared" si="128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5"/>
        <v>23</v>
      </c>
      <c r="P1577">
        <f t="shared" si="126"/>
        <v>65.459999999999994</v>
      </c>
      <c r="Q1577" s="13" t="s">
        <v>8320</v>
      </c>
      <c r="R1577" t="s">
        <v>8342</v>
      </c>
      <c r="S1577" s="17">
        <f t="shared" si="127"/>
        <v>41799.524259259262</v>
      </c>
      <c r="T1577" s="17">
        <f t="shared" si="128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5"/>
        <v>13</v>
      </c>
      <c r="P1578">
        <f t="shared" si="126"/>
        <v>65</v>
      </c>
      <c r="Q1578" s="13" t="s">
        <v>8320</v>
      </c>
      <c r="R1578" t="s">
        <v>8342</v>
      </c>
      <c r="S1578" s="17">
        <f t="shared" si="127"/>
        <v>42140.879259259258</v>
      </c>
      <c r="T1578" s="17">
        <f t="shared" si="128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5"/>
        <v>1</v>
      </c>
      <c r="P1579">
        <f t="shared" si="126"/>
        <v>27.5</v>
      </c>
      <c r="Q1579" s="13" t="s">
        <v>8320</v>
      </c>
      <c r="R1579" t="s">
        <v>8342</v>
      </c>
      <c r="S1579" s="17">
        <f t="shared" si="127"/>
        <v>41054.847777777781</v>
      </c>
      <c r="T1579" s="17">
        <f t="shared" si="128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5"/>
        <v>11</v>
      </c>
      <c r="P1580">
        <f t="shared" si="126"/>
        <v>51.25</v>
      </c>
      <c r="Q1580" s="13" t="s">
        <v>8320</v>
      </c>
      <c r="R1580" t="s">
        <v>8342</v>
      </c>
      <c r="S1580" s="17">
        <f t="shared" si="127"/>
        <v>40399.065868055557</v>
      </c>
      <c r="T1580" s="17">
        <f t="shared" si="128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5"/>
        <v>1</v>
      </c>
      <c r="P1581">
        <f t="shared" si="126"/>
        <v>14</v>
      </c>
      <c r="Q1581" s="13" t="s">
        <v>8320</v>
      </c>
      <c r="R1581" t="s">
        <v>8342</v>
      </c>
      <c r="S1581" s="17">
        <f t="shared" si="127"/>
        <v>41481.996423611112</v>
      </c>
      <c r="T1581" s="17">
        <f t="shared" si="128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5"/>
        <v>0</v>
      </c>
      <c r="P1582">
        <f t="shared" si="126"/>
        <v>0</v>
      </c>
      <c r="Q1582" s="13" t="s">
        <v>8320</v>
      </c>
      <c r="R1582" t="s">
        <v>8342</v>
      </c>
      <c r="S1582" s="17">
        <f t="shared" si="127"/>
        <v>40990.050069444449</v>
      </c>
      <c r="T1582" s="17">
        <f t="shared" si="128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5"/>
        <v>1</v>
      </c>
      <c r="P1583">
        <f t="shared" si="126"/>
        <v>5</v>
      </c>
      <c r="Q1583" s="13" t="s">
        <v>8336</v>
      </c>
      <c r="R1583" t="s">
        <v>8343</v>
      </c>
      <c r="S1583" s="17">
        <f t="shared" si="127"/>
        <v>42325.448958333334</v>
      </c>
      <c r="T1583" s="17">
        <f t="shared" si="128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5"/>
        <v>9</v>
      </c>
      <c r="P1584">
        <f t="shared" si="126"/>
        <v>31</v>
      </c>
      <c r="Q1584" s="13" t="s">
        <v>8336</v>
      </c>
      <c r="R1584" t="s">
        <v>8343</v>
      </c>
      <c r="S1584" s="17">
        <f t="shared" si="127"/>
        <v>42246.789965277778</v>
      </c>
      <c r="T1584" s="17">
        <f t="shared" si="128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5"/>
        <v>0</v>
      </c>
      <c r="P1585">
        <f t="shared" si="126"/>
        <v>15</v>
      </c>
      <c r="Q1585" s="13" t="s">
        <v>8336</v>
      </c>
      <c r="R1585" t="s">
        <v>8343</v>
      </c>
      <c r="S1585" s="17">
        <f t="shared" si="127"/>
        <v>41877.904988425929</v>
      </c>
      <c r="T1585" s="17">
        <f t="shared" si="128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5"/>
        <v>0</v>
      </c>
      <c r="P1586">
        <f t="shared" si="126"/>
        <v>0</v>
      </c>
      <c r="Q1586" s="13" t="s">
        <v>8336</v>
      </c>
      <c r="R1586" t="s">
        <v>8343</v>
      </c>
      <c r="S1586" s="17">
        <f t="shared" si="127"/>
        <v>41779.649317129632</v>
      </c>
      <c r="T1586" s="17">
        <f t="shared" si="128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5"/>
        <v>79</v>
      </c>
      <c r="P1587">
        <f t="shared" si="126"/>
        <v>131.66999999999999</v>
      </c>
      <c r="Q1587" s="13" t="s">
        <v>8336</v>
      </c>
      <c r="R1587" t="s">
        <v>8343</v>
      </c>
      <c r="S1587" s="17">
        <f t="shared" si="127"/>
        <v>42707.895462962959</v>
      </c>
      <c r="T1587" s="17">
        <f t="shared" si="128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5"/>
        <v>0</v>
      </c>
      <c r="P1588">
        <f t="shared" si="126"/>
        <v>0</v>
      </c>
      <c r="Q1588" s="13" t="s">
        <v>8336</v>
      </c>
      <c r="R1588" t="s">
        <v>8343</v>
      </c>
      <c r="S1588" s="17">
        <f t="shared" si="127"/>
        <v>42069.104421296302</v>
      </c>
      <c r="T1588" s="17">
        <f t="shared" si="128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5"/>
        <v>0</v>
      </c>
      <c r="P1589">
        <f t="shared" si="126"/>
        <v>1</v>
      </c>
      <c r="Q1589" s="13" t="s">
        <v>8336</v>
      </c>
      <c r="R1589" t="s">
        <v>8343</v>
      </c>
      <c r="S1589" s="17">
        <f t="shared" si="127"/>
        <v>41956.950983796298</v>
      </c>
      <c r="T1589" s="17">
        <f t="shared" si="128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5"/>
        <v>0</v>
      </c>
      <c r="P1590">
        <f t="shared" si="126"/>
        <v>0</v>
      </c>
      <c r="Q1590" s="13" t="s">
        <v>8336</v>
      </c>
      <c r="R1590" t="s">
        <v>8343</v>
      </c>
      <c r="S1590" s="17">
        <f t="shared" si="127"/>
        <v>42005.24998842593</v>
      </c>
      <c r="T1590" s="17">
        <f t="shared" si="128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5"/>
        <v>0</v>
      </c>
      <c r="P1591">
        <f t="shared" si="126"/>
        <v>0</v>
      </c>
      <c r="Q1591" s="13" t="s">
        <v>8336</v>
      </c>
      <c r="R1591" t="s">
        <v>8343</v>
      </c>
      <c r="S1591" s="17">
        <f t="shared" si="127"/>
        <v>42256.984791666662</v>
      </c>
      <c r="T1591" s="17">
        <f t="shared" si="128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5"/>
        <v>2</v>
      </c>
      <c r="P1592">
        <f t="shared" si="126"/>
        <v>510</v>
      </c>
      <c r="Q1592" s="13" t="s">
        <v>8336</v>
      </c>
      <c r="R1592" t="s">
        <v>8343</v>
      </c>
      <c r="S1592" s="17">
        <f t="shared" si="127"/>
        <v>42240.857222222221</v>
      </c>
      <c r="T1592" s="17">
        <f t="shared" si="128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5"/>
        <v>29</v>
      </c>
      <c r="P1593">
        <f t="shared" si="126"/>
        <v>44.48</v>
      </c>
      <c r="Q1593" s="13" t="s">
        <v>8336</v>
      </c>
      <c r="R1593" t="s">
        <v>8343</v>
      </c>
      <c r="S1593" s="17">
        <f t="shared" si="127"/>
        <v>42433.726168981477</v>
      </c>
      <c r="T1593" s="17">
        <f t="shared" si="128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5"/>
        <v>0</v>
      </c>
      <c r="P1594">
        <f t="shared" si="126"/>
        <v>0</v>
      </c>
      <c r="Q1594" s="13" t="s">
        <v>8336</v>
      </c>
      <c r="R1594" t="s">
        <v>8343</v>
      </c>
      <c r="S1594" s="17">
        <f t="shared" si="127"/>
        <v>42046.072743055556</v>
      </c>
      <c r="T1594" s="17">
        <f t="shared" si="128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5"/>
        <v>0</v>
      </c>
      <c r="P1595">
        <f t="shared" si="126"/>
        <v>1</v>
      </c>
      <c r="Q1595" s="13" t="s">
        <v>8336</v>
      </c>
      <c r="R1595" t="s">
        <v>8343</v>
      </c>
      <c r="S1595" s="17">
        <f t="shared" si="127"/>
        <v>42033.845543981486</v>
      </c>
      <c r="T1595" s="17">
        <f t="shared" si="128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5"/>
        <v>21</v>
      </c>
      <c r="P1596">
        <f t="shared" si="126"/>
        <v>20.5</v>
      </c>
      <c r="Q1596" s="13" t="s">
        <v>8336</v>
      </c>
      <c r="R1596" t="s">
        <v>8343</v>
      </c>
      <c r="S1596" s="17">
        <f t="shared" si="127"/>
        <v>42445.712754629625</v>
      </c>
      <c r="T1596" s="17">
        <f t="shared" si="128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5"/>
        <v>0</v>
      </c>
      <c r="P1597">
        <f t="shared" si="126"/>
        <v>40</v>
      </c>
      <c r="Q1597" s="13" t="s">
        <v>8336</v>
      </c>
      <c r="R1597" t="s">
        <v>8343</v>
      </c>
      <c r="S1597" s="17">
        <f t="shared" si="127"/>
        <v>41780.050092592595</v>
      </c>
      <c r="T1597" s="17">
        <f t="shared" si="128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5"/>
        <v>2</v>
      </c>
      <c r="P1598">
        <f t="shared" si="126"/>
        <v>25</v>
      </c>
      <c r="Q1598" s="13" t="s">
        <v>8336</v>
      </c>
      <c r="R1598" t="s">
        <v>8343</v>
      </c>
      <c r="S1598" s="17">
        <f t="shared" si="127"/>
        <v>41941.430196759262</v>
      </c>
      <c r="T1598" s="17">
        <f t="shared" si="128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5"/>
        <v>0</v>
      </c>
      <c r="P1599">
        <f t="shared" si="126"/>
        <v>0</v>
      </c>
      <c r="Q1599" s="13" t="s">
        <v>8336</v>
      </c>
      <c r="R1599" t="s">
        <v>8343</v>
      </c>
      <c r="S1599" s="17">
        <f t="shared" si="127"/>
        <v>42603.354131944448</v>
      </c>
      <c r="T1599" s="17">
        <f t="shared" si="128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5"/>
        <v>0</v>
      </c>
      <c r="P1600">
        <f t="shared" si="126"/>
        <v>1</v>
      </c>
      <c r="Q1600" s="13" t="s">
        <v>8336</v>
      </c>
      <c r="R1600" t="s">
        <v>8343</v>
      </c>
      <c r="S1600" s="17">
        <f t="shared" si="127"/>
        <v>42151.667337962965</v>
      </c>
      <c r="T1600" s="17">
        <f t="shared" si="128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5"/>
        <v>0</v>
      </c>
      <c r="P1601">
        <f t="shared" si="126"/>
        <v>0</v>
      </c>
      <c r="Q1601" s="13" t="s">
        <v>8336</v>
      </c>
      <c r="R1601" t="s">
        <v>8343</v>
      </c>
      <c r="S1601" s="17">
        <f t="shared" si="127"/>
        <v>42438.53907407407</v>
      </c>
      <c r="T1601" s="17">
        <f t="shared" si="128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5"/>
        <v>7</v>
      </c>
      <c r="P1602">
        <f t="shared" si="126"/>
        <v>40.78</v>
      </c>
      <c r="Q1602" s="13" t="s">
        <v>8336</v>
      </c>
      <c r="R1602" t="s">
        <v>8343</v>
      </c>
      <c r="S1602" s="17">
        <f t="shared" si="127"/>
        <v>41791.057314814818</v>
      </c>
      <c r="T1602" s="17">
        <f t="shared" si="128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>
        <f t="shared" si="126"/>
        <v>48.33</v>
      </c>
      <c r="Q1603" s="13" t="s">
        <v>8323</v>
      </c>
      <c r="R1603" t="s">
        <v>8324</v>
      </c>
      <c r="S1603" s="17">
        <f t="shared" si="127"/>
        <v>40638.092974537038</v>
      </c>
      <c r="T1603" s="17">
        <f t="shared" si="128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ref="O1634:O1697" si="130">ROUND(E1634/D1634*100,0)</f>
        <v>102</v>
      </c>
      <c r="P1634">
        <f t="shared" ref="P1634:P1697" si="131">IFERROR(ROUND(E1634/L1634,2),0)</f>
        <v>86.49</v>
      </c>
      <c r="Q1634" s="13" t="s">
        <v>8323</v>
      </c>
      <c r="R1634" t="s">
        <v>8324</v>
      </c>
      <c r="S1634" s="17">
        <f t="shared" ref="S1634:S1697" si="132">(((J1634/60)/60)/24)+DATE(1970,1,1)</f>
        <v>40750.340902777774</v>
      </c>
      <c r="T1634" s="17">
        <f t="shared" ref="T1634:T1697" si="133">(((I1634/60)/60)/24)+DATE(1970,1,1)</f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30"/>
        <v>100</v>
      </c>
      <c r="P1635">
        <f t="shared" si="131"/>
        <v>172.41</v>
      </c>
      <c r="Q1635" s="13" t="s">
        <v>8323</v>
      </c>
      <c r="R1635" t="s">
        <v>8324</v>
      </c>
      <c r="S1635" s="17">
        <f t="shared" si="132"/>
        <v>40896.883750000001</v>
      </c>
      <c r="T1635" s="17">
        <f t="shared" si="133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30"/>
        <v>101</v>
      </c>
      <c r="P1636">
        <f t="shared" si="131"/>
        <v>62.81</v>
      </c>
      <c r="Q1636" s="13" t="s">
        <v>8323</v>
      </c>
      <c r="R1636" t="s">
        <v>8324</v>
      </c>
      <c r="S1636" s="17">
        <f t="shared" si="132"/>
        <v>40658.189826388887</v>
      </c>
      <c r="T1636" s="17">
        <f t="shared" si="133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30"/>
        <v>125</v>
      </c>
      <c r="P1637">
        <f t="shared" si="131"/>
        <v>67.73</v>
      </c>
      <c r="Q1637" s="13" t="s">
        <v>8323</v>
      </c>
      <c r="R1637" t="s">
        <v>8324</v>
      </c>
      <c r="S1637" s="17">
        <f t="shared" si="132"/>
        <v>42502.868761574078</v>
      </c>
      <c r="T1637" s="17">
        <f t="shared" si="133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30"/>
        <v>104</v>
      </c>
      <c r="P1638">
        <f t="shared" si="131"/>
        <v>53.56</v>
      </c>
      <c r="Q1638" s="13" t="s">
        <v>8323</v>
      </c>
      <c r="R1638" t="s">
        <v>8324</v>
      </c>
      <c r="S1638" s="17">
        <f t="shared" si="132"/>
        <v>40663.08666666667</v>
      </c>
      <c r="T1638" s="17">
        <f t="shared" si="133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30"/>
        <v>104</v>
      </c>
      <c r="P1639">
        <f t="shared" si="131"/>
        <v>34.6</v>
      </c>
      <c r="Q1639" s="13" t="s">
        <v>8323</v>
      </c>
      <c r="R1639" t="s">
        <v>8324</v>
      </c>
      <c r="S1639" s="17">
        <f t="shared" si="132"/>
        <v>40122.751620370371</v>
      </c>
      <c r="T1639" s="17">
        <f t="shared" si="133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30"/>
        <v>105</v>
      </c>
      <c r="P1640">
        <f t="shared" si="131"/>
        <v>38.89</v>
      </c>
      <c r="Q1640" s="13" t="s">
        <v>8323</v>
      </c>
      <c r="R1640" t="s">
        <v>8324</v>
      </c>
      <c r="S1640" s="17">
        <f t="shared" si="132"/>
        <v>41288.68712962963</v>
      </c>
      <c r="T1640" s="17">
        <f t="shared" si="133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30"/>
        <v>100</v>
      </c>
      <c r="P1641">
        <f t="shared" si="131"/>
        <v>94.74</v>
      </c>
      <c r="Q1641" s="13" t="s">
        <v>8323</v>
      </c>
      <c r="R1641" t="s">
        <v>8324</v>
      </c>
      <c r="S1641" s="17">
        <f t="shared" si="132"/>
        <v>40941.652372685188</v>
      </c>
      <c r="T1641" s="17">
        <f t="shared" si="133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30"/>
        <v>170</v>
      </c>
      <c r="P1642">
        <f t="shared" si="131"/>
        <v>39.97</v>
      </c>
      <c r="Q1642" s="13" t="s">
        <v>8323</v>
      </c>
      <c r="R1642" t="s">
        <v>8324</v>
      </c>
      <c r="S1642" s="17">
        <f t="shared" si="132"/>
        <v>40379.23096064815</v>
      </c>
      <c r="T1642" s="17">
        <f t="shared" si="133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30"/>
        <v>101</v>
      </c>
      <c r="P1643">
        <f t="shared" si="131"/>
        <v>97.5</v>
      </c>
      <c r="Q1643" s="13" t="s">
        <v>8323</v>
      </c>
      <c r="R1643" t="s">
        <v>8344</v>
      </c>
      <c r="S1643" s="17">
        <f t="shared" si="132"/>
        <v>41962.596574074079</v>
      </c>
      <c r="T1643" s="17">
        <f t="shared" si="133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30"/>
        <v>100</v>
      </c>
      <c r="P1644">
        <f t="shared" si="131"/>
        <v>42.86</v>
      </c>
      <c r="Q1644" s="13" t="s">
        <v>8323</v>
      </c>
      <c r="R1644" t="s">
        <v>8344</v>
      </c>
      <c r="S1644" s="17">
        <f t="shared" si="132"/>
        <v>40688.024618055555</v>
      </c>
      <c r="T1644" s="17">
        <f t="shared" si="133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30"/>
        <v>125</v>
      </c>
      <c r="P1645">
        <f t="shared" si="131"/>
        <v>168.51</v>
      </c>
      <c r="Q1645" s="13" t="s">
        <v>8323</v>
      </c>
      <c r="R1645" t="s">
        <v>8344</v>
      </c>
      <c r="S1645" s="17">
        <f t="shared" si="132"/>
        <v>41146.824212962965</v>
      </c>
      <c r="T1645" s="17">
        <f t="shared" si="133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30"/>
        <v>110</v>
      </c>
      <c r="P1646">
        <f t="shared" si="131"/>
        <v>85.55</v>
      </c>
      <c r="Q1646" s="13" t="s">
        <v>8323</v>
      </c>
      <c r="R1646" t="s">
        <v>8344</v>
      </c>
      <c r="S1646" s="17">
        <f t="shared" si="132"/>
        <v>41175.05972222222</v>
      </c>
      <c r="T1646" s="17">
        <f t="shared" si="133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30"/>
        <v>111</v>
      </c>
      <c r="P1647">
        <f t="shared" si="131"/>
        <v>554</v>
      </c>
      <c r="Q1647" s="13" t="s">
        <v>8323</v>
      </c>
      <c r="R1647" t="s">
        <v>8344</v>
      </c>
      <c r="S1647" s="17">
        <f t="shared" si="132"/>
        <v>41521.617361111108</v>
      </c>
      <c r="T1647" s="17">
        <f t="shared" si="133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30"/>
        <v>110</v>
      </c>
      <c r="P1648">
        <f t="shared" si="131"/>
        <v>26.55</v>
      </c>
      <c r="Q1648" s="13" t="s">
        <v>8323</v>
      </c>
      <c r="R1648" t="s">
        <v>8344</v>
      </c>
      <c r="S1648" s="17">
        <f t="shared" si="132"/>
        <v>41833.450266203705</v>
      </c>
      <c r="T1648" s="17">
        <f t="shared" si="133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30"/>
        <v>105</v>
      </c>
      <c r="P1649">
        <f t="shared" si="131"/>
        <v>113.83</v>
      </c>
      <c r="Q1649" s="13" t="s">
        <v>8323</v>
      </c>
      <c r="R1649" t="s">
        <v>8344</v>
      </c>
      <c r="S1649" s="17">
        <f t="shared" si="132"/>
        <v>41039.409456018519</v>
      </c>
      <c r="T1649" s="17">
        <f t="shared" si="133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30"/>
        <v>125</v>
      </c>
      <c r="P1650">
        <f t="shared" si="131"/>
        <v>32.01</v>
      </c>
      <c r="Q1650" s="13" t="s">
        <v>8323</v>
      </c>
      <c r="R1650" t="s">
        <v>8344</v>
      </c>
      <c r="S1650" s="17">
        <f t="shared" si="132"/>
        <v>40592.704652777778</v>
      </c>
      <c r="T1650" s="17">
        <f t="shared" si="133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30"/>
        <v>101</v>
      </c>
      <c r="P1651">
        <f t="shared" si="131"/>
        <v>47.19</v>
      </c>
      <c r="Q1651" s="13" t="s">
        <v>8323</v>
      </c>
      <c r="R1651" t="s">
        <v>8344</v>
      </c>
      <c r="S1651" s="17">
        <f t="shared" si="132"/>
        <v>41737.684664351851</v>
      </c>
      <c r="T1651" s="17">
        <f t="shared" si="133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30"/>
        <v>142</v>
      </c>
      <c r="P1652">
        <f t="shared" si="131"/>
        <v>88.47</v>
      </c>
      <c r="Q1652" s="13" t="s">
        <v>8323</v>
      </c>
      <c r="R1652" t="s">
        <v>8344</v>
      </c>
      <c r="S1652" s="17">
        <f t="shared" si="132"/>
        <v>41526.435613425929</v>
      </c>
      <c r="T1652" s="17">
        <f t="shared" si="133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30"/>
        <v>101</v>
      </c>
      <c r="P1653">
        <f t="shared" si="131"/>
        <v>100.75</v>
      </c>
      <c r="Q1653" s="13" t="s">
        <v>8323</v>
      </c>
      <c r="R1653" t="s">
        <v>8344</v>
      </c>
      <c r="S1653" s="17">
        <f t="shared" si="132"/>
        <v>40625.900694444441</v>
      </c>
      <c r="T1653" s="17">
        <f t="shared" si="133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30"/>
        <v>101</v>
      </c>
      <c r="P1654">
        <f t="shared" si="131"/>
        <v>64.709999999999994</v>
      </c>
      <c r="Q1654" s="13" t="s">
        <v>8323</v>
      </c>
      <c r="R1654" t="s">
        <v>8344</v>
      </c>
      <c r="S1654" s="17">
        <f t="shared" si="132"/>
        <v>41572.492974537039</v>
      </c>
      <c r="T1654" s="17">
        <f t="shared" si="133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30"/>
        <v>174</v>
      </c>
      <c r="P1655">
        <f t="shared" si="131"/>
        <v>51.85</v>
      </c>
      <c r="Q1655" s="13" t="s">
        <v>8323</v>
      </c>
      <c r="R1655" t="s">
        <v>8344</v>
      </c>
      <c r="S1655" s="17">
        <f t="shared" si="132"/>
        <v>40626.834444444445</v>
      </c>
      <c r="T1655" s="17">
        <f t="shared" si="133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30"/>
        <v>120</v>
      </c>
      <c r="P1656">
        <f t="shared" si="131"/>
        <v>38.79</v>
      </c>
      <c r="Q1656" s="13" t="s">
        <v>8323</v>
      </c>
      <c r="R1656" t="s">
        <v>8344</v>
      </c>
      <c r="S1656" s="17">
        <f t="shared" si="132"/>
        <v>40987.890740740739</v>
      </c>
      <c r="T1656" s="17">
        <f t="shared" si="133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30"/>
        <v>143</v>
      </c>
      <c r="P1657">
        <f t="shared" si="131"/>
        <v>44.65</v>
      </c>
      <c r="Q1657" s="13" t="s">
        <v>8323</v>
      </c>
      <c r="R1657" t="s">
        <v>8344</v>
      </c>
      <c r="S1657" s="17">
        <f t="shared" si="132"/>
        <v>40974.791898148149</v>
      </c>
      <c r="T1657" s="17">
        <f t="shared" si="133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30"/>
        <v>100</v>
      </c>
      <c r="P1658">
        <f t="shared" si="131"/>
        <v>156.77000000000001</v>
      </c>
      <c r="Q1658" s="13" t="s">
        <v>8323</v>
      </c>
      <c r="R1658" t="s">
        <v>8344</v>
      </c>
      <c r="S1658" s="17">
        <f t="shared" si="132"/>
        <v>41226.928842592592</v>
      </c>
      <c r="T1658" s="17">
        <f t="shared" si="133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30"/>
        <v>105</v>
      </c>
      <c r="P1659">
        <f t="shared" si="131"/>
        <v>118.7</v>
      </c>
      <c r="Q1659" s="13" t="s">
        <v>8323</v>
      </c>
      <c r="R1659" t="s">
        <v>8344</v>
      </c>
      <c r="S1659" s="17">
        <f t="shared" si="132"/>
        <v>41023.782037037039</v>
      </c>
      <c r="T1659" s="17">
        <f t="shared" si="133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30"/>
        <v>132</v>
      </c>
      <c r="P1660">
        <f t="shared" si="131"/>
        <v>74.150000000000006</v>
      </c>
      <c r="Q1660" s="13" t="s">
        <v>8323</v>
      </c>
      <c r="R1660" t="s">
        <v>8344</v>
      </c>
      <c r="S1660" s="17">
        <f t="shared" si="132"/>
        <v>41223.22184027778</v>
      </c>
      <c r="T1660" s="17">
        <f t="shared" si="133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30"/>
        <v>113</v>
      </c>
      <c r="P1661">
        <f t="shared" si="131"/>
        <v>12.53</v>
      </c>
      <c r="Q1661" s="13" t="s">
        <v>8323</v>
      </c>
      <c r="R1661" t="s">
        <v>8344</v>
      </c>
      <c r="S1661" s="17">
        <f t="shared" si="132"/>
        <v>41596.913437499999</v>
      </c>
      <c r="T1661" s="17">
        <f t="shared" si="133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30"/>
        <v>1254</v>
      </c>
      <c r="P1662">
        <f t="shared" si="131"/>
        <v>27.86</v>
      </c>
      <c r="Q1662" s="13" t="s">
        <v>8323</v>
      </c>
      <c r="R1662" t="s">
        <v>8344</v>
      </c>
      <c r="S1662" s="17">
        <f t="shared" si="132"/>
        <v>42459.693865740745</v>
      </c>
      <c r="T1662" s="17">
        <f t="shared" si="133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30"/>
        <v>103</v>
      </c>
      <c r="P1663">
        <f t="shared" si="131"/>
        <v>80.180000000000007</v>
      </c>
      <c r="Q1663" s="13" t="s">
        <v>8323</v>
      </c>
      <c r="R1663" t="s">
        <v>8344</v>
      </c>
      <c r="S1663" s="17">
        <f t="shared" si="132"/>
        <v>42343.998043981483</v>
      </c>
      <c r="T1663" s="17">
        <f t="shared" si="133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30"/>
        <v>103</v>
      </c>
      <c r="P1664">
        <f t="shared" si="131"/>
        <v>132.44</v>
      </c>
      <c r="Q1664" s="13" t="s">
        <v>8323</v>
      </c>
      <c r="R1664" t="s">
        <v>8344</v>
      </c>
      <c r="S1664" s="17">
        <f t="shared" si="132"/>
        <v>40848.198333333334</v>
      </c>
      <c r="T1664" s="17">
        <f t="shared" si="133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30"/>
        <v>108</v>
      </c>
      <c r="P1665">
        <f t="shared" si="131"/>
        <v>33.75</v>
      </c>
      <c r="Q1665" s="13" t="s">
        <v>8323</v>
      </c>
      <c r="R1665" t="s">
        <v>8344</v>
      </c>
      <c r="S1665" s="17">
        <f t="shared" si="132"/>
        <v>42006.02207175926</v>
      </c>
      <c r="T1665" s="17">
        <f t="shared" si="133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30"/>
        <v>122</v>
      </c>
      <c r="P1666">
        <f t="shared" si="131"/>
        <v>34.380000000000003</v>
      </c>
      <c r="Q1666" s="13" t="s">
        <v>8323</v>
      </c>
      <c r="R1666" t="s">
        <v>8344</v>
      </c>
      <c r="S1666" s="17">
        <f t="shared" si="132"/>
        <v>40939.761782407404</v>
      </c>
      <c r="T1666" s="17">
        <f t="shared" si="133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>
        <f t="shared" si="131"/>
        <v>44.96</v>
      </c>
      <c r="Q1667" s="13" t="s">
        <v>8323</v>
      </c>
      <c r="R1667" t="s">
        <v>8344</v>
      </c>
      <c r="S1667" s="17">
        <f t="shared" si="132"/>
        <v>40564.649456018517</v>
      </c>
      <c r="T1667" s="17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ref="O1698:O1761" si="135">ROUND(E1698/D1698*100,0)</f>
        <v>0</v>
      </c>
      <c r="P1698">
        <f t="shared" ref="P1698:P1761" si="136">IFERROR(ROUND(E1698/L1698,2),0)</f>
        <v>0</v>
      </c>
      <c r="Q1698" s="13" t="s">
        <v>8323</v>
      </c>
      <c r="R1698" t="s">
        <v>8345</v>
      </c>
      <c r="S1698" s="17">
        <f t="shared" ref="S1698:S1761" si="137">(((J1698/60)/60)/24)+DATE(1970,1,1)</f>
        <v>42796.069571759261</v>
      </c>
      <c r="T1698" s="17">
        <f t="shared" ref="T1698:T1761" si="138">(((I1698/60)/60)/24)+DATE(1970,1,1)</f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5"/>
        <v>20</v>
      </c>
      <c r="P1699">
        <f t="shared" si="136"/>
        <v>114.82</v>
      </c>
      <c r="Q1699" s="13" t="s">
        <v>8323</v>
      </c>
      <c r="R1699" t="s">
        <v>8345</v>
      </c>
      <c r="S1699" s="17">
        <f t="shared" si="137"/>
        <v>42805.032962962956</v>
      </c>
      <c r="T1699" s="17">
        <f t="shared" si="138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5"/>
        <v>0</v>
      </c>
      <c r="P1700">
        <f t="shared" si="136"/>
        <v>0</v>
      </c>
      <c r="Q1700" s="13" t="s">
        <v>8323</v>
      </c>
      <c r="R1700" t="s">
        <v>8345</v>
      </c>
      <c r="S1700" s="17">
        <f t="shared" si="137"/>
        <v>42796.207870370374</v>
      </c>
      <c r="T1700" s="17">
        <f t="shared" si="138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5"/>
        <v>4</v>
      </c>
      <c r="P1701">
        <f t="shared" si="136"/>
        <v>54</v>
      </c>
      <c r="Q1701" s="13" t="s">
        <v>8323</v>
      </c>
      <c r="R1701" t="s">
        <v>8345</v>
      </c>
      <c r="S1701" s="17">
        <f t="shared" si="137"/>
        <v>42806.863946759258</v>
      </c>
      <c r="T1701" s="17">
        <f t="shared" si="138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5"/>
        <v>26</v>
      </c>
      <c r="P1702">
        <f t="shared" si="136"/>
        <v>65.97</v>
      </c>
      <c r="Q1702" s="13" t="s">
        <v>8323</v>
      </c>
      <c r="R1702" t="s">
        <v>8345</v>
      </c>
      <c r="S1702" s="17">
        <f t="shared" si="137"/>
        <v>42796.071643518517</v>
      </c>
      <c r="T1702" s="17">
        <f t="shared" si="138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5"/>
        <v>0</v>
      </c>
      <c r="P1703">
        <f t="shared" si="136"/>
        <v>5</v>
      </c>
      <c r="Q1703" s="13" t="s">
        <v>8323</v>
      </c>
      <c r="R1703" t="s">
        <v>8345</v>
      </c>
      <c r="S1703" s="17">
        <f t="shared" si="137"/>
        <v>41989.664409722223</v>
      </c>
      <c r="T1703" s="17">
        <f t="shared" si="138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5"/>
        <v>0</v>
      </c>
      <c r="P1704">
        <f t="shared" si="136"/>
        <v>1</v>
      </c>
      <c r="Q1704" s="13" t="s">
        <v>8323</v>
      </c>
      <c r="R1704" t="s">
        <v>8345</v>
      </c>
      <c r="S1704" s="17">
        <f t="shared" si="137"/>
        <v>42063.869791666672</v>
      </c>
      <c r="T1704" s="17">
        <f t="shared" si="138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5"/>
        <v>1</v>
      </c>
      <c r="P1705">
        <f t="shared" si="136"/>
        <v>25.5</v>
      </c>
      <c r="Q1705" s="13" t="s">
        <v>8323</v>
      </c>
      <c r="R1705" t="s">
        <v>8345</v>
      </c>
      <c r="S1705" s="17">
        <f t="shared" si="137"/>
        <v>42187.281678240746</v>
      </c>
      <c r="T1705" s="17">
        <f t="shared" si="138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5"/>
        <v>65</v>
      </c>
      <c r="P1706">
        <f t="shared" si="136"/>
        <v>118.36</v>
      </c>
      <c r="Q1706" s="13" t="s">
        <v>8323</v>
      </c>
      <c r="R1706" t="s">
        <v>8345</v>
      </c>
      <c r="S1706" s="17">
        <f t="shared" si="137"/>
        <v>42021.139733796299</v>
      </c>
      <c r="T1706" s="17">
        <f t="shared" si="138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5"/>
        <v>0</v>
      </c>
      <c r="P1707">
        <f t="shared" si="136"/>
        <v>0</v>
      </c>
      <c r="Q1707" s="13" t="s">
        <v>8323</v>
      </c>
      <c r="R1707" t="s">
        <v>8345</v>
      </c>
      <c r="S1707" s="17">
        <f t="shared" si="137"/>
        <v>42245.016736111109</v>
      </c>
      <c r="T1707" s="17">
        <f t="shared" si="138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5"/>
        <v>0</v>
      </c>
      <c r="P1708">
        <f t="shared" si="136"/>
        <v>0</v>
      </c>
      <c r="Q1708" s="13" t="s">
        <v>8323</v>
      </c>
      <c r="R1708" t="s">
        <v>8345</v>
      </c>
      <c r="S1708" s="17">
        <f t="shared" si="137"/>
        <v>42179.306388888886</v>
      </c>
      <c r="T1708" s="17">
        <f t="shared" si="138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5"/>
        <v>10</v>
      </c>
      <c r="P1709">
        <f t="shared" si="136"/>
        <v>54.11</v>
      </c>
      <c r="Q1709" s="13" t="s">
        <v>8323</v>
      </c>
      <c r="R1709" t="s">
        <v>8345</v>
      </c>
      <c r="S1709" s="17">
        <f t="shared" si="137"/>
        <v>42427.721006944441</v>
      </c>
      <c r="T1709" s="17">
        <f t="shared" si="138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5"/>
        <v>0</v>
      </c>
      <c r="P1710">
        <f t="shared" si="136"/>
        <v>0</v>
      </c>
      <c r="Q1710" s="13" t="s">
        <v>8323</v>
      </c>
      <c r="R1710" t="s">
        <v>8345</v>
      </c>
      <c r="S1710" s="17">
        <f t="shared" si="137"/>
        <v>42451.866967592592</v>
      </c>
      <c r="T1710" s="17">
        <f t="shared" si="138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5"/>
        <v>5</v>
      </c>
      <c r="P1711">
        <f t="shared" si="136"/>
        <v>21.25</v>
      </c>
      <c r="Q1711" s="13" t="s">
        <v>8323</v>
      </c>
      <c r="R1711" t="s">
        <v>8345</v>
      </c>
      <c r="S1711" s="17">
        <f t="shared" si="137"/>
        <v>41841.56381944444</v>
      </c>
      <c r="T1711" s="17">
        <f t="shared" si="138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5"/>
        <v>1</v>
      </c>
      <c r="P1712">
        <f t="shared" si="136"/>
        <v>34</v>
      </c>
      <c r="Q1712" s="13" t="s">
        <v>8323</v>
      </c>
      <c r="R1712" t="s">
        <v>8345</v>
      </c>
      <c r="S1712" s="17">
        <f t="shared" si="137"/>
        <v>42341.59129629629</v>
      </c>
      <c r="T1712" s="17">
        <f t="shared" si="138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5"/>
        <v>11</v>
      </c>
      <c r="P1713">
        <f t="shared" si="136"/>
        <v>525</v>
      </c>
      <c r="Q1713" s="13" t="s">
        <v>8323</v>
      </c>
      <c r="R1713" t="s">
        <v>8345</v>
      </c>
      <c r="S1713" s="17">
        <f t="shared" si="137"/>
        <v>41852.646226851852</v>
      </c>
      <c r="T1713" s="17">
        <f t="shared" si="138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5"/>
        <v>0</v>
      </c>
      <c r="P1714">
        <f t="shared" si="136"/>
        <v>0</v>
      </c>
      <c r="Q1714" s="13" t="s">
        <v>8323</v>
      </c>
      <c r="R1714" t="s">
        <v>8345</v>
      </c>
      <c r="S1714" s="17">
        <f t="shared" si="137"/>
        <v>42125.913807870369</v>
      </c>
      <c r="T1714" s="17">
        <f t="shared" si="138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5"/>
        <v>2</v>
      </c>
      <c r="P1715">
        <f t="shared" si="136"/>
        <v>50</v>
      </c>
      <c r="Q1715" s="13" t="s">
        <v>8323</v>
      </c>
      <c r="R1715" t="s">
        <v>8345</v>
      </c>
      <c r="S1715" s="17">
        <f t="shared" si="137"/>
        <v>41887.801064814819</v>
      </c>
      <c r="T1715" s="17">
        <f t="shared" si="138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5"/>
        <v>8</v>
      </c>
      <c r="P1716">
        <f t="shared" si="136"/>
        <v>115.71</v>
      </c>
      <c r="Q1716" s="13" t="s">
        <v>8323</v>
      </c>
      <c r="R1716" t="s">
        <v>8345</v>
      </c>
      <c r="S1716" s="17">
        <f t="shared" si="137"/>
        <v>42095.918530092589</v>
      </c>
      <c r="T1716" s="17">
        <f t="shared" si="138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5"/>
        <v>0</v>
      </c>
      <c r="P1717">
        <f t="shared" si="136"/>
        <v>5.5</v>
      </c>
      <c r="Q1717" s="13" t="s">
        <v>8323</v>
      </c>
      <c r="R1717" t="s">
        <v>8345</v>
      </c>
      <c r="S1717" s="17">
        <f t="shared" si="137"/>
        <v>42064.217418981483</v>
      </c>
      <c r="T1717" s="17">
        <f t="shared" si="138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5"/>
        <v>8</v>
      </c>
      <c r="P1718">
        <f t="shared" si="136"/>
        <v>50</v>
      </c>
      <c r="Q1718" s="13" t="s">
        <v>8323</v>
      </c>
      <c r="R1718" t="s">
        <v>8345</v>
      </c>
      <c r="S1718" s="17">
        <f t="shared" si="137"/>
        <v>42673.577534722222</v>
      </c>
      <c r="T1718" s="17">
        <f t="shared" si="138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5"/>
        <v>43</v>
      </c>
      <c r="P1719">
        <f t="shared" si="136"/>
        <v>34.020000000000003</v>
      </c>
      <c r="Q1719" s="13" t="s">
        <v>8323</v>
      </c>
      <c r="R1719" t="s">
        <v>8345</v>
      </c>
      <c r="S1719" s="17">
        <f t="shared" si="137"/>
        <v>42460.98192129629</v>
      </c>
      <c r="T1719" s="17">
        <f t="shared" si="138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5"/>
        <v>0</v>
      </c>
      <c r="P1720">
        <f t="shared" si="136"/>
        <v>37.5</v>
      </c>
      <c r="Q1720" s="13" t="s">
        <v>8323</v>
      </c>
      <c r="R1720" t="s">
        <v>8345</v>
      </c>
      <c r="S1720" s="17">
        <f t="shared" si="137"/>
        <v>42460.610520833332</v>
      </c>
      <c r="T1720" s="17">
        <f t="shared" si="138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5"/>
        <v>1</v>
      </c>
      <c r="P1721">
        <f t="shared" si="136"/>
        <v>11.67</v>
      </c>
      <c r="Q1721" s="13" t="s">
        <v>8323</v>
      </c>
      <c r="R1721" t="s">
        <v>8345</v>
      </c>
      <c r="S1721" s="17">
        <f t="shared" si="137"/>
        <v>41869.534618055557</v>
      </c>
      <c r="T1721" s="17">
        <f t="shared" si="138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5"/>
        <v>6</v>
      </c>
      <c r="P1722">
        <f t="shared" si="136"/>
        <v>28.13</v>
      </c>
      <c r="Q1722" s="13" t="s">
        <v>8323</v>
      </c>
      <c r="R1722" t="s">
        <v>8345</v>
      </c>
      <c r="S1722" s="17">
        <f t="shared" si="137"/>
        <v>41922.783229166671</v>
      </c>
      <c r="T1722" s="17">
        <f t="shared" si="138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5"/>
        <v>0</v>
      </c>
      <c r="P1723">
        <f t="shared" si="136"/>
        <v>0</v>
      </c>
      <c r="Q1723" s="13" t="s">
        <v>8323</v>
      </c>
      <c r="R1723" t="s">
        <v>8345</v>
      </c>
      <c r="S1723" s="17">
        <f t="shared" si="137"/>
        <v>42319.461377314816</v>
      </c>
      <c r="T1723" s="17">
        <f t="shared" si="138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5"/>
        <v>0</v>
      </c>
      <c r="P1724">
        <f t="shared" si="136"/>
        <v>1</v>
      </c>
      <c r="Q1724" s="13" t="s">
        <v>8323</v>
      </c>
      <c r="R1724" t="s">
        <v>8345</v>
      </c>
      <c r="S1724" s="17">
        <f t="shared" si="137"/>
        <v>42425.960983796293</v>
      </c>
      <c r="T1724" s="17">
        <f t="shared" si="138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5"/>
        <v>7</v>
      </c>
      <c r="P1725">
        <f t="shared" si="136"/>
        <v>216.67</v>
      </c>
      <c r="Q1725" s="13" t="s">
        <v>8323</v>
      </c>
      <c r="R1725" t="s">
        <v>8345</v>
      </c>
      <c r="S1725" s="17">
        <f t="shared" si="137"/>
        <v>42129.82540509259</v>
      </c>
      <c r="T1725" s="17">
        <f t="shared" si="138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5"/>
        <v>1</v>
      </c>
      <c r="P1726">
        <f t="shared" si="136"/>
        <v>8.75</v>
      </c>
      <c r="Q1726" s="13" t="s">
        <v>8323</v>
      </c>
      <c r="R1726" t="s">
        <v>8345</v>
      </c>
      <c r="S1726" s="17">
        <f t="shared" si="137"/>
        <v>41912.932430555556</v>
      </c>
      <c r="T1726" s="17">
        <f t="shared" si="138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5"/>
        <v>10</v>
      </c>
      <c r="P1727">
        <f t="shared" si="136"/>
        <v>62.22</v>
      </c>
      <c r="Q1727" s="13" t="s">
        <v>8323</v>
      </c>
      <c r="R1727" t="s">
        <v>8345</v>
      </c>
      <c r="S1727" s="17">
        <f t="shared" si="137"/>
        <v>41845.968159722222</v>
      </c>
      <c r="T1727" s="17">
        <f t="shared" si="138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5"/>
        <v>34</v>
      </c>
      <c r="P1728">
        <f t="shared" si="136"/>
        <v>137.25</v>
      </c>
      <c r="Q1728" s="13" t="s">
        <v>8323</v>
      </c>
      <c r="R1728" t="s">
        <v>8345</v>
      </c>
      <c r="S1728" s="17">
        <f t="shared" si="137"/>
        <v>41788.919722222221</v>
      </c>
      <c r="T1728" s="17">
        <f t="shared" si="138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5"/>
        <v>0</v>
      </c>
      <c r="P1729">
        <f t="shared" si="136"/>
        <v>1</v>
      </c>
      <c r="Q1729" s="13" t="s">
        <v>8323</v>
      </c>
      <c r="R1729" t="s">
        <v>8345</v>
      </c>
      <c r="S1729" s="17">
        <f t="shared" si="137"/>
        <v>42044.927974537044</v>
      </c>
      <c r="T1729" s="17">
        <f t="shared" si="138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5"/>
        <v>68</v>
      </c>
      <c r="P1730">
        <f t="shared" si="136"/>
        <v>122.14</v>
      </c>
      <c r="Q1730" s="13" t="s">
        <v>8323</v>
      </c>
      <c r="R1730" t="s">
        <v>8345</v>
      </c>
      <c r="S1730" s="17">
        <f t="shared" si="137"/>
        <v>42268.625856481478</v>
      </c>
      <c r="T1730" s="17">
        <f t="shared" si="138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>
        <f t="shared" si="136"/>
        <v>0</v>
      </c>
      <c r="Q1731" s="13" t="s">
        <v>8323</v>
      </c>
      <c r="R1731" t="s">
        <v>8345</v>
      </c>
      <c r="S1731" s="17">
        <f t="shared" si="137"/>
        <v>42471.052152777775</v>
      </c>
      <c r="T1731" s="17">
        <f t="shared" si="138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ref="O1762:O1825" si="140">ROUND(E1762/D1762*100,0)</f>
        <v>165</v>
      </c>
      <c r="P1762">
        <f t="shared" ref="P1762:P1825" si="141">IFERROR(ROUND(E1762/L1762,2),0)</f>
        <v>81.099999999999994</v>
      </c>
      <c r="Q1762" s="13" t="s">
        <v>8336</v>
      </c>
      <c r="R1762" t="s">
        <v>8337</v>
      </c>
      <c r="S1762" s="17">
        <f t="shared" ref="S1762:S1825" si="142">(((J1762/60)/60)/24)+DATE(1970,1,1)</f>
        <v>42405.67260416667</v>
      </c>
      <c r="T1762" s="17">
        <f t="shared" ref="T1762:T1825" si="143">(((I1762/60)/60)/24)+DATE(1970,1,1)</f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40"/>
        <v>155</v>
      </c>
      <c r="P1763">
        <f t="shared" si="141"/>
        <v>51.67</v>
      </c>
      <c r="Q1763" s="13" t="s">
        <v>8336</v>
      </c>
      <c r="R1763" t="s">
        <v>8337</v>
      </c>
      <c r="S1763" s="17">
        <f t="shared" si="142"/>
        <v>42209.567824074074</v>
      </c>
      <c r="T1763" s="17">
        <f t="shared" si="143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40"/>
        <v>885</v>
      </c>
      <c r="P1764">
        <f t="shared" si="141"/>
        <v>35.4</v>
      </c>
      <c r="Q1764" s="13" t="s">
        <v>8336</v>
      </c>
      <c r="R1764" t="s">
        <v>8337</v>
      </c>
      <c r="S1764" s="17">
        <f t="shared" si="142"/>
        <v>42410.982002314813</v>
      </c>
      <c r="T1764" s="17">
        <f t="shared" si="143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40"/>
        <v>102</v>
      </c>
      <c r="P1765">
        <f t="shared" si="141"/>
        <v>103.64</v>
      </c>
      <c r="Q1765" s="13" t="s">
        <v>8336</v>
      </c>
      <c r="R1765" t="s">
        <v>8337</v>
      </c>
      <c r="S1765" s="17">
        <f t="shared" si="142"/>
        <v>42636.868518518517</v>
      </c>
      <c r="T1765" s="17">
        <f t="shared" si="143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40"/>
        <v>20</v>
      </c>
      <c r="P1766">
        <f t="shared" si="141"/>
        <v>55.28</v>
      </c>
      <c r="Q1766" s="13" t="s">
        <v>8336</v>
      </c>
      <c r="R1766" t="s">
        <v>8337</v>
      </c>
      <c r="S1766" s="17">
        <f t="shared" si="142"/>
        <v>41825.485868055555</v>
      </c>
      <c r="T1766" s="17">
        <f t="shared" si="143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40"/>
        <v>59</v>
      </c>
      <c r="P1767">
        <f t="shared" si="141"/>
        <v>72.17</v>
      </c>
      <c r="Q1767" s="13" t="s">
        <v>8336</v>
      </c>
      <c r="R1767" t="s">
        <v>8337</v>
      </c>
      <c r="S1767" s="17">
        <f t="shared" si="142"/>
        <v>41834.980462962965</v>
      </c>
      <c r="T1767" s="17">
        <f t="shared" si="143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40"/>
        <v>0</v>
      </c>
      <c r="P1768">
        <f t="shared" si="141"/>
        <v>0</v>
      </c>
      <c r="Q1768" s="13" t="s">
        <v>8336</v>
      </c>
      <c r="R1768" t="s">
        <v>8337</v>
      </c>
      <c r="S1768" s="17">
        <f t="shared" si="142"/>
        <v>41855.859814814816</v>
      </c>
      <c r="T1768" s="17">
        <f t="shared" si="143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40"/>
        <v>46</v>
      </c>
      <c r="P1769">
        <f t="shared" si="141"/>
        <v>58.62</v>
      </c>
      <c r="Q1769" s="13" t="s">
        <v>8336</v>
      </c>
      <c r="R1769" t="s">
        <v>8337</v>
      </c>
      <c r="S1769" s="17">
        <f t="shared" si="142"/>
        <v>41824.658379629633</v>
      </c>
      <c r="T1769" s="17">
        <f t="shared" si="143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40"/>
        <v>4</v>
      </c>
      <c r="P1770">
        <f t="shared" si="141"/>
        <v>12.47</v>
      </c>
      <c r="Q1770" s="13" t="s">
        <v>8336</v>
      </c>
      <c r="R1770" t="s">
        <v>8337</v>
      </c>
      <c r="S1770" s="17">
        <f t="shared" si="142"/>
        <v>41849.560694444444</v>
      </c>
      <c r="T1770" s="17">
        <f t="shared" si="143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40"/>
        <v>3</v>
      </c>
      <c r="P1771">
        <f t="shared" si="141"/>
        <v>49.14</v>
      </c>
      <c r="Q1771" s="13" t="s">
        <v>8336</v>
      </c>
      <c r="R1771" t="s">
        <v>8337</v>
      </c>
      <c r="S1771" s="17">
        <f t="shared" si="142"/>
        <v>41987.818969907406</v>
      </c>
      <c r="T1771" s="17">
        <f t="shared" si="143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40"/>
        <v>57</v>
      </c>
      <c r="P1772">
        <f t="shared" si="141"/>
        <v>150.5</v>
      </c>
      <c r="Q1772" s="13" t="s">
        <v>8336</v>
      </c>
      <c r="R1772" t="s">
        <v>8337</v>
      </c>
      <c r="S1772" s="17">
        <f t="shared" si="142"/>
        <v>41891.780023148152</v>
      </c>
      <c r="T1772" s="17">
        <f t="shared" si="143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40"/>
        <v>21</v>
      </c>
      <c r="P1773">
        <f t="shared" si="141"/>
        <v>35.799999999999997</v>
      </c>
      <c r="Q1773" s="13" t="s">
        <v>8336</v>
      </c>
      <c r="R1773" t="s">
        <v>8337</v>
      </c>
      <c r="S1773" s="17">
        <f t="shared" si="142"/>
        <v>41905.979629629634</v>
      </c>
      <c r="T1773" s="17">
        <f t="shared" si="143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40"/>
        <v>16</v>
      </c>
      <c r="P1774">
        <f t="shared" si="141"/>
        <v>45.16</v>
      </c>
      <c r="Q1774" s="13" t="s">
        <v>8336</v>
      </c>
      <c r="R1774" t="s">
        <v>8337</v>
      </c>
      <c r="S1774" s="17">
        <f t="shared" si="142"/>
        <v>41766.718009259261</v>
      </c>
      <c r="T1774" s="17">
        <f t="shared" si="143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40"/>
        <v>6</v>
      </c>
      <c r="P1775">
        <f t="shared" si="141"/>
        <v>98.79</v>
      </c>
      <c r="Q1775" s="13" t="s">
        <v>8336</v>
      </c>
      <c r="R1775" t="s">
        <v>8337</v>
      </c>
      <c r="S1775" s="17">
        <f t="shared" si="142"/>
        <v>41978.760393518518</v>
      </c>
      <c r="T1775" s="17">
        <f t="shared" si="143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40"/>
        <v>46</v>
      </c>
      <c r="P1776">
        <f t="shared" si="141"/>
        <v>88.31</v>
      </c>
      <c r="Q1776" s="13" t="s">
        <v>8336</v>
      </c>
      <c r="R1776" t="s">
        <v>8337</v>
      </c>
      <c r="S1776" s="17">
        <f t="shared" si="142"/>
        <v>41930.218657407408</v>
      </c>
      <c r="T1776" s="17">
        <f t="shared" si="143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40"/>
        <v>65</v>
      </c>
      <c r="P1777">
        <f t="shared" si="141"/>
        <v>170.63</v>
      </c>
      <c r="Q1777" s="13" t="s">
        <v>8336</v>
      </c>
      <c r="R1777" t="s">
        <v>8337</v>
      </c>
      <c r="S1777" s="17">
        <f t="shared" si="142"/>
        <v>41891.976388888892</v>
      </c>
      <c r="T1777" s="17">
        <f t="shared" si="143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40"/>
        <v>7</v>
      </c>
      <c r="P1778">
        <f t="shared" si="141"/>
        <v>83.75</v>
      </c>
      <c r="Q1778" s="13" t="s">
        <v>8336</v>
      </c>
      <c r="R1778" t="s">
        <v>8337</v>
      </c>
      <c r="S1778" s="17">
        <f t="shared" si="142"/>
        <v>41905.95684027778</v>
      </c>
      <c r="T1778" s="17">
        <f t="shared" si="143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40"/>
        <v>14</v>
      </c>
      <c r="P1779">
        <f t="shared" si="141"/>
        <v>65.099999999999994</v>
      </c>
      <c r="Q1779" s="13" t="s">
        <v>8336</v>
      </c>
      <c r="R1779" t="s">
        <v>8337</v>
      </c>
      <c r="S1779" s="17">
        <f t="shared" si="142"/>
        <v>42025.357094907406</v>
      </c>
      <c r="T1779" s="17">
        <f t="shared" si="143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40"/>
        <v>2</v>
      </c>
      <c r="P1780">
        <f t="shared" si="141"/>
        <v>66.33</v>
      </c>
      <c r="Q1780" s="13" t="s">
        <v>8336</v>
      </c>
      <c r="R1780" t="s">
        <v>8337</v>
      </c>
      <c r="S1780" s="17">
        <f t="shared" si="142"/>
        <v>42045.86336805555</v>
      </c>
      <c r="T1780" s="17">
        <f t="shared" si="143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40"/>
        <v>36</v>
      </c>
      <c r="P1781">
        <f t="shared" si="141"/>
        <v>104.89</v>
      </c>
      <c r="Q1781" s="13" t="s">
        <v>8336</v>
      </c>
      <c r="R1781" t="s">
        <v>8337</v>
      </c>
      <c r="S1781" s="17">
        <f t="shared" si="142"/>
        <v>42585.691898148143</v>
      </c>
      <c r="T1781" s="17">
        <f t="shared" si="143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40"/>
        <v>40</v>
      </c>
      <c r="P1782">
        <f t="shared" si="141"/>
        <v>78.44</v>
      </c>
      <c r="Q1782" s="13" t="s">
        <v>8336</v>
      </c>
      <c r="R1782" t="s">
        <v>8337</v>
      </c>
      <c r="S1782" s="17">
        <f t="shared" si="142"/>
        <v>42493.600810185191</v>
      </c>
      <c r="T1782" s="17">
        <f t="shared" si="143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40"/>
        <v>26</v>
      </c>
      <c r="P1783">
        <f t="shared" si="141"/>
        <v>59.04</v>
      </c>
      <c r="Q1783" s="13" t="s">
        <v>8336</v>
      </c>
      <c r="R1783" t="s">
        <v>8337</v>
      </c>
      <c r="S1783" s="17">
        <f t="shared" si="142"/>
        <v>42597.617418981477</v>
      </c>
      <c r="T1783" s="17">
        <f t="shared" si="143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40"/>
        <v>15</v>
      </c>
      <c r="P1784">
        <f t="shared" si="141"/>
        <v>71.34</v>
      </c>
      <c r="Q1784" s="13" t="s">
        <v>8336</v>
      </c>
      <c r="R1784" t="s">
        <v>8337</v>
      </c>
      <c r="S1784" s="17">
        <f t="shared" si="142"/>
        <v>42388.575104166666</v>
      </c>
      <c r="T1784" s="17">
        <f t="shared" si="143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40"/>
        <v>24</v>
      </c>
      <c r="P1785">
        <f t="shared" si="141"/>
        <v>51.23</v>
      </c>
      <c r="Q1785" s="13" t="s">
        <v>8336</v>
      </c>
      <c r="R1785" t="s">
        <v>8337</v>
      </c>
      <c r="S1785" s="17">
        <f t="shared" si="142"/>
        <v>42115.949976851851</v>
      </c>
      <c r="T1785" s="17">
        <f t="shared" si="143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40"/>
        <v>40</v>
      </c>
      <c r="P1786">
        <f t="shared" si="141"/>
        <v>60.24</v>
      </c>
      <c r="Q1786" s="13" t="s">
        <v>8336</v>
      </c>
      <c r="R1786" t="s">
        <v>8337</v>
      </c>
      <c r="S1786" s="17">
        <f t="shared" si="142"/>
        <v>42003.655555555553</v>
      </c>
      <c r="T1786" s="17">
        <f t="shared" si="143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40"/>
        <v>20</v>
      </c>
      <c r="P1787">
        <f t="shared" si="141"/>
        <v>44.94</v>
      </c>
      <c r="Q1787" s="13" t="s">
        <v>8336</v>
      </c>
      <c r="R1787" t="s">
        <v>8337</v>
      </c>
      <c r="S1787" s="17">
        <f t="shared" si="142"/>
        <v>41897.134895833333</v>
      </c>
      <c r="T1787" s="17">
        <f t="shared" si="143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40"/>
        <v>48</v>
      </c>
      <c r="P1788">
        <f t="shared" si="141"/>
        <v>31.21</v>
      </c>
      <c r="Q1788" s="13" t="s">
        <v>8336</v>
      </c>
      <c r="R1788" t="s">
        <v>8337</v>
      </c>
      <c r="S1788" s="17">
        <f t="shared" si="142"/>
        <v>41958.550659722227</v>
      </c>
      <c r="T1788" s="17">
        <f t="shared" si="143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40"/>
        <v>15</v>
      </c>
      <c r="P1789">
        <f t="shared" si="141"/>
        <v>63.88</v>
      </c>
      <c r="Q1789" s="13" t="s">
        <v>8336</v>
      </c>
      <c r="R1789" t="s">
        <v>8337</v>
      </c>
      <c r="S1789" s="17">
        <f t="shared" si="142"/>
        <v>42068.65552083333</v>
      </c>
      <c r="T1789" s="17">
        <f t="shared" si="143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40"/>
        <v>1</v>
      </c>
      <c r="P1790">
        <f t="shared" si="141"/>
        <v>19</v>
      </c>
      <c r="Q1790" s="13" t="s">
        <v>8336</v>
      </c>
      <c r="R1790" t="s">
        <v>8337</v>
      </c>
      <c r="S1790" s="17">
        <f t="shared" si="142"/>
        <v>41913.94840277778</v>
      </c>
      <c r="T1790" s="17">
        <f t="shared" si="143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40"/>
        <v>1</v>
      </c>
      <c r="P1791">
        <f t="shared" si="141"/>
        <v>10</v>
      </c>
      <c r="Q1791" s="13" t="s">
        <v>8336</v>
      </c>
      <c r="R1791" t="s">
        <v>8337</v>
      </c>
      <c r="S1791" s="17">
        <f t="shared" si="142"/>
        <v>41956.250034722223</v>
      </c>
      <c r="T1791" s="17">
        <f t="shared" si="143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40"/>
        <v>5</v>
      </c>
      <c r="P1792">
        <f t="shared" si="141"/>
        <v>109.07</v>
      </c>
      <c r="Q1792" s="13" t="s">
        <v>8336</v>
      </c>
      <c r="R1792" t="s">
        <v>8337</v>
      </c>
      <c r="S1792" s="17">
        <f t="shared" si="142"/>
        <v>42010.674513888895</v>
      </c>
      <c r="T1792" s="17">
        <f t="shared" si="143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40"/>
        <v>4</v>
      </c>
      <c r="P1793">
        <f t="shared" si="141"/>
        <v>26.75</v>
      </c>
      <c r="Q1793" s="13" t="s">
        <v>8336</v>
      </c>
      <c r="R1793" t="s">
        <v>8337</v>
      </c>
      <c r="S1793" s="17">
        <f t="shared" si="142"/>
        <v>41973.740335648152</v>
      </c>
      <c r="T1793" s="17">
        <f t="shared" si="143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40"/>
        <v>61</v>
      </c>
      <c r="P1794">
        <f t="shared" si="141"/>
        <v>109.94</v>
      </c>
      <c r="Q1794" s="13" t="s">
        <v>8336</v>
      </c>
      <c r="R1794" t="s">
        <v>8337</v>
      </c>
      <c r="S1794" s="17">
        <f t="shared" si="142"/>
        <v>42189.031041666662</v>
      </c>
      <c r="T1794" s="17">
        <f t="shared" si="143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>
        <f t="shared" si="141"/>
        <v>20</v>
      </c>
      <c r="Q1795" s="13" t="s">
        <v>8336</v>
      </c>
      <c r="R1795" t="s">
        <v>8337</v>
      </c>
      <c r="S1795" s="17">
        <f t="shared" si="142"/>
        <v>41940.89166666667</v>
      </c>
      <c r="T1795" s="17">
        <f t="shared" si="143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ref="O1826:O1889" si="145">ROUND(E1826/D1826*100,0)</f>
        <v>100</v>
      </c>
      <c r="P1826">
        <f t="shared" ref="P1826:P1889" si="146">IFERROR(ROUND(E1826/L1826,2),0)</f>
        <v>75.05</v>
      </c>
      <c r="Q1826" s="13" t="s">
        <v>8323</v>
      </c>
      <c r="R1826" t="s">
        <v>8324</v>
      </c>
      <c r="S1826" s="17">
        <f t="shared" ref="S1826:S1889" si="147">(((J1826/60)/60)/24)+DATE(1970,1,1)</f>
        <v>41626.916284722225</v>
      </c>
      <c r="T1826" s="17">
        <f t="shared" ref="T1826:T1889" si="148">(((I1826/60)/60)/24)+DATE(1970,1,1)</f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5"/>
        <v>105</v>
      </c>
      <c r="P1827">
        <f t="shared" si="146"/>
        <v>42.02</v>
      </c>
      <c r="Q1827" s="13" t="s">
        <v>8323</v>
      </c>
      <c r="R1827" t="s">
        <v>8324</v>
      </c>
      <c r="S1827" s="17">
        <f t="shared" si="147"/>
        <v>41443.83452546296</v>
      </c>
      <c r="T1827" s="17">
        <f t="shared" si="148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5"/>
        <v>101</v>
      </c>
      <c r="P1828">
        <f t="shared" si="146"/>
        <v>53.16</v>
      </c>
      <c r="Q1828" s="13" t="s">
        <v>8323</v>
      </c>
      <c r="R1828" t="s">
        <v>8324</v>
      </c>
      <c r="S1828" s="17">
        <f t="shared" si="147"/>
        <v>41657.923807870371</v>
      </c>
      <c r="T1828" s="17">
        <f t="shared" si="148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5"/>
        <v>101</v>
      </c>
      <c r="P1829">
        <f t="shared" si="146"/>
        <v>83.89</v>
      </c>
      <c r="Q1829" s="13" t="s">
        <v>8323</v>
      </c>
      <c r="R1829" t="s">
        <v>8324</v>
      </c>
      <c r="S1829" s="17">
        <f t="shared" si="147"/>
        <v>40555.325937499998</v>
      </c>
      <c r="T1829" s="17">
        <f t="shared" si="148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5"/>
        <v>100</v>
      </c>
      <c r="P1830">
        <f t="shared" si="146"/>
        <v>417.33</v>
      </c>
      <c r="Q1830" s="13" t="s">
        <v>8323</v>
      </c>
      <c r="R1830" t="s">
        <v>8324</v>
      </c>
      <c r="S1830" s="17">
        <f t="shared" si="147"/>
        <v>41736.899652777778</v>
      </c>
      <c r="T1830" s="17">
        <f t="shared" si="148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5"/>
        <v>167</v>
      </c>
      <c r="P1831">
        <f t="shared" si="146"/>
        <v>75.77</v>
      </c>
      <c r="Q1831" s="13" t="s">
        <v>8323</v>
      </c>
      <c r="R1831" t="s">
        <v>8324</v>
      </c>
      <c r="S1831" s="17">
        <f t="shared" si="147"/>
        <v>40516.087627314817</v>
      </c>
      <c r="T1831" s="17">
        <f t="shared" si="148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5"/>
        <v>102</v>
      </c>
      <c r="P1832">
        <f t="shared" si="146"/>
        <v>67.39</v>
      </c>
      <c r="Q1832" s="13" t="s">
        <v>8323</v>
      </c>
      <c r="R1832" t="s">
        <v>8324</v>
      </c>
      <c r="S1832" s="17">
        <f t="shared" si="147"/>
        <v>41664.684108796297</v>
      </c>
      <c r="T1832" s="17">
        <f t="shared" si="148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5"/>
        <v>103</v>
      </c>
      <c r="P1833">
        <f t="shared" si="146"/>
        <v>73.569999999999993</v>
      </c>
      <c r="Q1833" s="13" t="s">
        <v>8323</v>
      </c>
      <c r="R1833" t="s">
        <v>8324</v>
      </c>
      <c r="S1833" s="17">
        <f t="shared" si="147"/>
        <v>41026.996099537035</v>
      </c>
      <c r="T1833" s="17">
        <f t="shared" si="148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5"/>
        <v>143</v>
      </c>
      <c r="P1834">
        <f t="shared" si="146"/>
        <v>25</v>
      </c>
      <c r="Q1834" s="13" t="s">
        <v>8323</v>
      </c>
      <c r="R1834" t="s">
        <v>8324</v>
      </c>
      <c r="S1834" s="17">
        <f t="shared" si="147"/>
        <v>40576.539664351854</v>
      </c>
      <c r="T1834" s="17">
        <f t="shared" si="148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5"/>
        <v>263</v>
      </c>
      <c r="P1835">
        <f t="shared" si="146"/>
        <v>42</v>
      </c>
      <c r="Q1835" s="13" t="s">
        <v>8323</v>
      </c>
      <c r="R1835" t="s">
        <v>8324</v>
      </c>
      <c r="S1835" s="17">
        <f t="shared" si="147"/>
        <v>41303.044016203705</v>
      </c>
      <c r="T1835" s="17">
        <f t="shared" si="148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5"/>
        <v>118</v>
      </c>
      <c r="P1836">
        <f t="shared" si="146"/>
        <v>131.16999999999999</v>
      </c>
      <c r="Q1836" s="13" t="s">
        <v>8323</v>
      </c>
      <c r="R1836" t="s">
        <v>8324</v>
      </c>
      <c r="S1836" s="17">
        <f t="shared" si="147"/>
        <v>41988.964062500003</v>
      </c>
      <c r="T1836" s="17">
        <f t="shared" si="148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5"/>
        <v>104</v>
      </c>
      <c r="P1837">
        <f t="shared" si="146"/>
        <v>47.27</v>
      </c>
      <c r="Q1837" s="13" t="s">
        <v>8323</v>
      </c>
      <c r="R1837" t="s">
        <v>8324</v>
      </c>
      <c r="S1837" s="17">
        <f t="shared" si="147"/>
        <v>42430.702210648145</v>
      </c>
      <c r="T1837" s="17">
        <f t="shared" si="148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5"/>
        <v>200</v>
      </c>
      <c r="P1838">
        <f t="shared" si="146"/>
        <v>182.13</v>
      </c>
      <c r="Q1838" s="13" t="s">
        <v>8323</v>
      </c>
      <c r="R1838" t="s">
        <v>8324</v>
      </c>
      <c r="S1838" s="17">
        <f t="shared" si="147"/>
        <v>41305.809363425928</v>
      </c>
      <c r="T1838" s="17">
        <f t="shared" si="148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5"/>
        <v>307</v>
      </c>
      <c r="P1839">
        <f t="shared" si="146"/>
        <v>61.37</v>
      </c>
      <c r="Q1839" s="13" t="s">
        <v>8323</v>
      </c>
      <c r="R1839" t="s">
        <v>8324</v>
      </c>
      <c r="S1839" s="17">
        <f t="shared" si="147"/>
        <v>40926.047858796301</v>
      </c>
      <c r="T1839" s="17">
        <f t="shared" si="148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5"/>
        <v>100</v>
      </c>
      <c r="P1840">
        <f t="shared" si="146"/>
        <v>35.770000000000003</v>
      </c>
      <c r="Q1840" s="13" t="s">
        <v>8323</v>
      </c>
      <c r="R1840" t="s">
        <v>8324</v>
      </c>
      <c r="S1840" s="17">
        <f t="shared" si="147"/>
        <v>40788.786539351851</v>
      </c>
      <c r="T1840" s="17">
        <f t="shared" si="148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5"/>
        <v>205</v>
      </c>
      <c r="P1841">
        <f t="shared" si="146"/>
        <v>45.62</v>
      </c>
      <c r="Q1841" s="13" t="s">
        <v>8323</v>
      </c>
      <c r="R1841" t="s">
        <v>8324</v>
      </c>
      <c r="S1841" s="17">
        <f t="shared" si="147"/>
        <v>42614.722013888888</v>
      </c>
      <c r="T1841" s="17">
        <f t="shared" si="148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5"/>
        <v>109</v>
      </c>
      <c r="P1842">
        <f t="shared" si="146"/>
        <v>75.38</v>
      </c>
      <c r="Q1842" s="13" t="s">
        <v>8323</v>
      </c>
      <c r="R1842" t="s">
        <v>8324</v>
      </c>
      <c r="S1842" s="17">
        <f t="shared" si="147"/>
        <v>41382.096180555556</v>
      </c>
      <c r="T1842" s="17">
        <f t="shared" si="148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5"/>
        <v>102</v>
      </c>
      <c r="P1843">
        <f t="shared" si="146"/>
        <v>50.88</v>
      </c>
      <c r="Q1843" s="13" t="s">
        <v>8323</v>
      </c>
      <c r="R1843" t="s">
        <v>8324</v>
      </c>
      <c r="S1843" s="17">
        <f t="shared" si="147"/>
        <v>41745.84542824074</v>
      </c>
      <c r="T1843" s="17">
        <f t="shared" si="148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5"/>
        <v>125</v>
      </c>
      <c r="P1844">
        <f t="shared" si="146"/>
        <v>119.29</v>
      </c>
      <c r="Q1844" s="13" t="s">
        <v>8323</v>
      </c>
      <c r="R1844" t="s">
        <v>8324</v>
      </c>
      <c r="S1844" s="17">
        <f t="shared" si="147"/>
        <v>42031.631724537037</v>
      </c>
      <c r="T1844" s="17">
        <f t="shared" si="148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5"/>
        <v>124</v>
      </c>
      <c r="P1845">
        <f t="shared" si="146"/>
        <v>92.54</v>
      </c>
      <c r="Q1845" s="13" t="s">
        <v>8323</v>
      </c>
      <c r="R1845" t="s">
        <v>8324</v>
      </c>
      <c r="S1845" s="17">
        <f t="shared" si="147"/>
        <v>40564.994837962964</v>
      </c>
      <c r="T1845" s="17">
        <f t="shared" si="148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5"/>
        <v>101</v>
      </c>
      <c r="P1846">
        <f t="shared" si="146"/>
        <v>76.05</v>
      </c>
      <c r="Q1846" s="13" t="s">
        <v>8323</v>
      </c>
      <c r="R1846" t="s">
        <v>8324</v>
      </c>
      <c r="S1846" s="17">
        <f t="shared" si="147"/>
        <v>40666.973541666666</v>
      </c>
      <c r="T1846" s="17">
        <f t="shared" si="148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5"/>
        <v>100</v>
      </c>
      <c r="P1847">
        <f t="shared" si="146"/>
        <v>52.63</v>
      </c>
      <c r="Q1847" s="13" t="s">
        <v>8323</v>
      </c>
      <c r="R1847" t="s">
        <v>8324</v>
      </c>
      <c r="S1847" s="17">
        <f t="shared" si="147"/>
        <v>42523.333310185189</v>
      </c>
      <c r="T1847" s="17">
        <f t="shared" si="148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5"/>
        <v>138</v>
      </c>
      <c r="P1848">
        <f t="shared" si="146"/>
        <v>98.99</v>
      </c>
      <c r="Q1848" s="13" t="s">
        <v>8323</v>
      </c>
      <c r="R1848" t="s">
        <v>8324</v>
      </c>
      <c r="S1848" s="17">
        <f t="shared" si="147"/>
        <v>41228.650196759263</v>
      </c>
      <c r="T1848" s="17">
        <f t="shared" si="148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5"/>
        <v>121</v>
      </c>
      <c r="P1849">
        <f t="shared" si="146"/>
        <v>79.53</v>
      </c>
      <c r="Q1849" s="13" t="s">
        <v>8323</v>
      </c>
      <c r="R1849" t="s">
        <v>8324</v>
      </c>
      <c r="S1849" s="17">
        <f t="shared" si="147"/>
        <v>42094.236481481479</v>
      </c>
      <c r="T1849" s="17">
        <f t="shared" si="148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5"/>
        <v>107</v>
      </c>
      <c r="P1850">
        <f t="shared" si="146"/>
        <v>134.21</v>
      </c>
      <c r="Q1850" s="13" t="s">
        <v>8323</v>
      </c>
      <c r="R1850" t="s">
        <v>8324</v>
      </c>
      <c r="S1850" s="17">
        <f t="shared" si="147"/>
        <v>40691.788055555553</v>
      </c>
      <c r="T1850" s="17">
        <f t="shared" si="148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5"/>
        <v>100</v>
      </c>
      <c r="P1851">
        <f t="shared" si="146"/>
        <v>37.630000000000003</v>
      </c>
      <c r="Q1851" s="13" t="s">
        <v>8323</v>
      </c>
      <c r="R1851" t="s">
        <v>8324</v>
      </c>
      <c r="S1851" s="17">
        <f t="shared" si="147"/>
        <v>41169.845590277779</v>
      </c>
      <c r="T1851" s="17">
        <f t="shared" si="148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5"/>
        <v>102</v>
      </c>
      <c r="P1852">
        <f t="shared" si="146"/>
        <v>51.04</v>
      </c>
      <c r="Q1852" s="13" t="s">
        <v>8323</v>
      </c>
      <c r="R1852" t="s">
        <v>8324</v>
      </c>
      <c r="S1852" s="17">
        <f t="shared" si="147"/>
        <v>41800.959490740745</v>
      </c>
      <c r="T1852" s="17">
        <f t="shared" si="148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5"/>
        <v>100</v>
      </c>
      <c r="P1853">
        <f t="shared" si="146"/>
        <v>50.04</v>
      </c>
      <c r="Q1853" s="13" t="s">
        <v>8323</v>
      </c>
      <c r="R1853" t="s">
        <v>8324</v>
      </c>
      <c r="S1853" s="17">
        <f t="shared" si="147"/>
        <v>41827.906689814816</v>
      </c>
      <c r="T1853" s="17">
        <f t="shared" si="148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5"/>
        <v>117</v>
      </c>
      <c r="P1854">
        <f t="shared" si="146"/>
        <v>133.93</v>
      </c>
      <c r="Q1854" s="13" t="s">
        <v>8323</v>
      </c>
      <c r="R1854" t="s">
        <v>8324</v>
      </c>
      <c r="S1854" s="17">
        <f t="shared" si="147"/>
        <v>42081.77143518519</v>
      </c>
      <c r="T1854" s="17">
        <f t="shared" si="148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5"/>
        <v>102</v>
      </c>
      <c r="P1855">
        <f t="shared" si="146"/>
        <v>58.21</v>
      </c>
      <c r="Q1855" s="13" t="s">
        <v>8323</v>
      </c>
      <c r="R1855" t="s">
        <v>8324</v>
      </c>
      <c r="S1855" s="17">
        <f t="shared" si="147"/>
        <v>41177.060381944444</v>
      </c>
      <c r="T1855" s="17">
        <f t="shared" si="148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5"/>
        <v>102</v>
      </c>
      <c r="P1856">
        <f t="shared" si="146"/>
        <v>88.04</v>
      </c>
      <c r="Q1856" s="13" t="s">
        <v>8323</v>
      </c>
      <c r="R1856" t="s">
        <v>8324</v>
      </c>
      <c r="S1856" s="17">
        <f t="shared" si="147"/>
        <v>41388.021261574075</v>
      </c>
      <c r="T1856" s="17">
        <f t="shared" si="148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5"/>
        <v>154</v>
      </c>
      <c r="P1857">
        <f t="shared" si="146"/>
        <v>70.58</v>
      </c>
      <c r="Q1857" s="13" t="s">
        <v>8323</v>
      </c>
      <c r="R1857" t="s">
        <v>8324</v>
      </c>
      <c r="S1857" s="17">
        <f t="shared" si="147"/>
        <v>41600.538657407407</v>
      </c>
      <c r="T1857" s="17">
        <f t="shared" si="148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5"/>
        <v>101</v>
      </c>
      <c r="P1858">
        <f t="shared" si="146"/>
        <v>53.29</v>
      </c>
      <c r="Q1858" s="13" t="s">
        <v>8323</v>
      </c>
      <c r="R1858" t="s">
        <v>8324</v>
      </c>
      <c r="S1858" s="17">
        <f t="shared" si="147"/>
        <v>41817.854999999996</v>
      </c>
      <c r="T1858" s="17">
        <f t="shared" si="148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>
        <f t="shared" si="146"/>
        <v>136.36000000000001</v>
      </c>
      <c r="Q1859" s="13" t="s">
        <v>8323</v>
      </c>
      <c r="R1859" t="s">
        <v>8324</v>
      </c>
      <c r="S1859" s="17">
        <f t="shared" si="147"/>
        <v>41864.76866898148</v>
      </c>
      <c r="T1859" s="17">
        <f t="shared" si="148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ref="O1890:O1953" si="150">ROUND(E1890/D1890*100,0)</f>
        <v>166</v>
      </c>
      <c r="P1890">
        <f t="shared" ref="P1890:P1953" si="151">IFERROR(ROUND(E1890/L1890,2),0)</f>
        <v>46.65</v>
      </c>
      <c r="Q1890" s="13" t="s">
        <v>8323</v>
      </c>
      <c r="R1890" t="s">
        <v>8327</v>
      </c>
      <c r="S1890" s="17">
        <f t="shared" ref="S1890:S1953" si="152">(((J1890/60)/60)/24)+DATE(1970,1,1)</f>
        <v>40299.239953703705</v>
      </c>
      <c r="T1890" s="17">
        <f t="shared" ref="T1890:T1953" si="153">(((I1890/60)/60)/24)+DATE(1970,1,1)</f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50"/>
        <v>107</v>
      </c>
      <c r="P1891">
        <f t="shared" si="151"/>
        <v>48.45</v>
      </c>
      <c r="Q1891" s="13" t="s">
        <v>8323</v>
      </c>
      <c r="R1891" t="s">
        <v>8327</v>
      </c>
      <c r="S1891" s="17">
        <f t="shared" si="152"/>
        <v>41299.793356481481</v>
      </c>
      <c r="T1891" s="17">
        <f t="shared" si="153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50"/>
        <v>145</v>
      </c>
      <c r="P1892">
        <f t="shared" si="151"/>
        <v>70.53</v>
      </c>
      <c r="Q1892" s="13" t="s">
        <v>8323</v>
      </c>
      <c r="R1892" t="s">
        <v>8327</v>
      </c>
      <c r="S1892" s="17">
        <f t="shared" si="152"/>
        <v>41228.786203703705</v>
      </c>
      <c r="T1892" s="17">
        <f t="shared" si="153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50"/>
        <v>106</v>
      </c>
      <c r="P1893">
        <f t="shared" si="151"/>
        <v>87.96</v>
      </c>
      <c r="Q1893" s="13" t="s">
        <v>8323</v>
      </c>
      <c r="R1893" t="s">
        <v>8327</v>
      </c>
      <c r="S1893" s="17">
        <f t="shared" si="152"/>
        <v>40335.798078703701</v>
      </c>
      <c r="T1893" s="17">
        <f t="shared" si="153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50"/>
        <v>137</v>
      </c>
      <c r="P1894">
        <f t="shared" si="151"/>
        <v>26.27</v>
      </c>
      <c r="Q1894" s="13" t="s">
        <v>8323</v>
      </c>
      <c r="R1894" t="s">
        <v>8327</v>
      </c>
      <c r="S1894" s="17">
        <f t="shared" si="152"/>
        <v>40671.637511574074</v>
      </c>
      <c r="T1894" s="17">
        <f t="shared" si="153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50"/>
        <v>104</v>
      </c>
      <c r="P1895">
        <f t="shared" si="151"/>
        <v>57.78</v>
      </c>
      <c r="Q1895" s="13" t="s">
        <v>8323</v>
      </c>
      <c r="R1895" t="s">
        <v>8327</v>
      </c>
      <c r="S1895" s="17">
        <f t="shared" si="152"/>
        <v>40632.94195601852</v>
      </c>
      <c r="T1895" s="17">
        <f t="shared" si="153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50"/>
        <v>115</v>
      </c>
      <c r="P1896">
        <f t="shared" si="151"/>
        <v>57.25</v>
      </c>
      <c r="Q1896" s="13" t="s">
        <v>8323</v>
      </c>
      <c r="R1896" t="s">
        <v>8327</v>
      </c>
      <c r="S1896" s="17">
        <f t="shared" si="152"/>
        <v>40920.904895833337</v>
      </c>
      <c r="T1896" s="17">
        <f t="shared" si="153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50"/>
        <v>102</v>
      </c>
      <c r="P1897">
        <f t="shared" si="151"/>
        <v>196.34</v>
      </c>
      <c r="Q1897" s="13" t="s">
        <v>8323</v>
      </c>
      <c r="R1897" t="s">
        <v>8327</v>
      </c>
      <c r="S1897" s="17">
        <f t="shared" si="152"/>
        <v>42267.746782407412</v>
      </c>
      <c r="T1897" s="17">
        <f t="shared" si="153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50"/>
        <v>124</v>
      </c>
      <c r="P1898">
        <f t="shared" si="151"/>
        <v>43</v>
      </c>
      <c r="Q1898" s="13" t="s">
        <v>8323</v>
      </c>
      <c r="R1898" t="s">
        <v>8327</v>
      </c>
      <c r="S1898" s="17">
        <f t="shared" si="152"/>
        <v>40981.710243055553</v>
      </c>
      <c r="T1898" s="17">
        <f t="shared" si="153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50"/>
        <v>102</v>
      </c>
      <c r="P1899">
        <f t="shared" si="151"/>
        <v>35.549999999999997</v>
      </c>
      <c r="Q1899" s="13" t="s">
        <v>8323</v>
      </c>
      <c r="R1899" t="s">
        <v>8327</v>
      </c>
      <c r="S1899" s="17">
        <f t="shared" si="152"/>
        <v>41680.583402777782</v>
      </c>
      <c r="T1899" s="17">
        <f t="shared" si="153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50"/>
        <v>145</v>
      </c>
      <c r="P1900">
        <f t="shared" si="151"/>
        <v>68.81</v>
      </c>
      <c r="Q1900" s="13" t="s">
        <v>8323</v>
      </c>
      <c r="R1900" t="s">
        <v>8327</v>
      </c>
      <c r="S1900" s="17">
        <f t="shared" si="152"/>
        <v>42366.192974537036</v>
      </c>
      <c r="T1900" s="17">
        <f t="shared" si="153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50"/>
        <v>133</v>
      </c>
      <c r="P1901">
        <f t="shared" si="151"/>
        <v>28.57</v>
      </c>
      <c r="Q1901" s="13" t="s">
        <v>8323</v>
      </c>
      <c r="R1901" t="s">
        <v>8327</v>
      </c>
      <c r="S1901" s="17">
        <f t="shared" si="152"/>
        <v>42058.941736111112</v>
      </c>
      <c r="T1901" s="17">
        <f t="shared" si="153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50"/>
        <v>109</v>
      </c>
      <c r="P1902">
        <f t="shared" si="151"/>
        <v>50.63</v>
      </c>
      <c r="Q1902" s="13" t="s">
        <v>8323</v>
      </c>
      <c r="R1902" t="s">
        <v>8327</v>
      </c>
      <c r="S1902" s="17">
        <f t="shared" si="152"/>
        <v>41160.871886574074</v>
      </c>
      <c r="T1902" s="17">
        <f t="shared" si="153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50"/>
        <v>3</v>
      </c>
      <c r="P1903">
        <f t="shared" si="151"/>
        <v>106.8</v>
      </c>
      <c r="Q1903" s="13" t="s">
        <v>8317</v>
      </c>
      <c r="R1903" t="s">
        <v>8346</v>
      </c>
      <c r="S1903" s="17">
        <f t="shared" si="152"/>
        <v>42116.54315972222</v>
      </c>
      <c r="T1903" s="17">
        <f t="shared" si="153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50"/>
        <v>1</v>
      </c>
      <c r="P1904">
        <f t="shared" si="151"/>
        <v>4</v>
      </c>
      <c r="Q1904" s="13" t="s">
        <v>8317</v>
      </c>
      <c r="R1904" t="s">
        <v>8346</v>
      </c>
      <c r="S1904" s="17">
        <f t="shared" si="152"/>
        <v>42037.789895833332</v>
      </c>
      <c r="T1904" s="17">
        <f t="shared" si="153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50"/>
        <v>47</v>
      </c>
      <c r="P1905">
        <f t="shared" si="151"/>
        <v>34.1</v>
      </c>
      <c r="Q1905" s="13" t="s">
        <v>8317</v>
      </c>
      <c r="R1905" t="s">
        <v>8346</v>
      </c>
      <c r="S1905" s="17">
        <f t="shared" si="152"/>
        <v>42702.770729166667</v>
      </c>
      <c r="T1905" s="17">
        <f t="shared" si="153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50"/>
        <v>0</v>
      </c>
      <c r="P1906">
        <f t="shared" si="151"/>
        <v>25</v>
      </c>
      <c r="Q1906" s="13" t="s">
        <v>8317</v>
      </c>
      <c r="R1906" t="s">
        <v>8346</v>
      </c>
      <c r="S1906" s="17">
        <f t="shared" si="152"/>
        <v>42326.685428240744</v>
      </c>
      <c r="T1906" s="17">
        <f t="shared" si="153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50"/>
        <v>0</v>
      </c>
      <c r="P1907">
        <f t="shared" si="151"/>
        <v>10.5</v>
      </c>
      <c r="Q1907" s="13" t="s">
        <v>8317</v>
      </c>
      <c r="R1907" t="s">
        <v>8346</v>
      </c>
      <c r="S1907" s="17">
        <f t="shared" si="152"/>
        <v>41859.925856481481</v>
      </c>
      <c r="T1907" s="17">
        <f t="shared" si="153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50"/>
        <v>43</v>
      </c>
      <c r="P1908">
        <f t="shared" si="151"/>
        <v>215.96</v>
      </c>
      <c r="Q1908" s="13" t="s">
        <v>8317</v>
      </c>
      <c r="R1908" t="s">
        <v>8346</v>
      </c>
      <c r="S1908" s="17">
        <f t="shared" si="152"/>
        <v>42514.671099537038</v>
      </c>
      <c r="T1908" s="17">
        <f t="shared" si="153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50"/>
        <v>0</v>
      </c>
      <c r="P1909">
        <f t="shared" si="151"/>
        <v>21.25</v>
      </c>
      <c r="Q1909" s="13" t="s">
        <v>8317</v>
      </c>
      <c r="R1909" t="s">
        <v>8346</v>
      </c>
      <c r="S1909" s="17">
        <f t="shared" si="152"/>
        <v>41767.587094907409</v>
      </c>
      <c r="T1909" s="17">
        <f t="shared" si="153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50"/>
        <v>2</v>
      </c>
      <c r="P1910">
        <f t="shared" si="151"/>
        <v>108.25</v>
      </c>
      <c r="Q1910" s="13" t="s">
        <v>8317</v>
      </c>
      <c r="R1910" t="s">
        <v>8346</v>
      </c>
      <c r="S1910" s="17">
        <f t="shared" si="152"/>
        <v>42703.917824074073</v>
      </c>
      <c r="T1910" s="17">
        <f t="shared" si="153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50"/>
        <v>14</v>
      </c>
      <c r="P1911">
        <f t="shared" si="151"/>
        <v>129.97</v>
      </c>
      <c r="Q1911" s="13" t="s">
        <v>8317</v>
      </c>
      <c r="R1911" t="s">
        <v>8346</v>
      </c>
      <c r="S1911" s="17">
        <f t="shared" si="152"/>
        <v>41905.429155092592</v>
      </c>
      <c r="T1911" s="17">
        <f t="shared" si="153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50"/>
        <v>39</v>
      </c>
      <c r="P1912">
        <f t="shared" si="151"/>
        <v>117.49</v>
      </c>
      <c r="Q1912" s="13" t="s">
        <v>8317</v>
      </c>
      <c r="R1912" t="s">
        <v>8346</v>
      </c>
      <c r="S1912" s="17">
        <f t="shared" si="152"/>
        <v>42264.963159722218</v>
      </c>
      <c r="T1912" s="17">
        <f t="shared" si="153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50"/>
        <v>0</v>
      </c>
      <c r="P1913">
        <f t="shared" si="151"/>
        <v>10</v>
      </c>
      <c r="Q1913" s="13" t="s">
        <v>8317</v>
      </c>
      <c r="R1913" t="s">
        <v>8346</v>
      </c>
      <c r="S1913" s="17">
        <f t="shared" si="152"/>
        <v>41830.033958333333</v>
      </c>
      <c r="T1913" s="17">
        <f t="shared" si="153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50"/>
        <v>59</v>
      </c>
      <c r="P1914">
        <f t="shared" si="151"/>
        <v>70.599999999999994</v>
      </c>
      <c r="Q1914" s="13" t="s">
        <v>8317</v>
      </c>
      <c r="R1914" t="s">
        <v>8346</v>
      </c>
      <c r="S1914" s="17">
        <f t="shared" si="152"/>
        <v>42129.226388888885</v>
      </c>
      <c r="T1914" s="17">
        <f t="shared" si="153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50"/>
        <v>1</v>
      </c>
      <c r="P1915">
        <f t="shared" si="151"/>
        <v>24.5</v>
      </c>
      <c r="Q1915" s="13" t="s">
        <v>8317</v>
      </c>
      <c r="R1915" t="s">
        <v>8346</v>
      </c>
      <c r="S1915" s="17">
        <f t="shared" si="152"/>
        <v>41890.511319444442</v>
      </c>
      <c r="T1915" s="17">
        <f t="shared" si="153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50"/>
        <v>9</v>
      </c>
      <c r="P1916">
        <f t="shared" si="151"/>
        <v>30</v>
      </c>
      <c r="Q1916" s="13" t="s">
        <v>8317</v>
      </c>
      <c r="R1916" t="s">
        <v>8346</v>
      </c>
      <c r="S1916" s="17">
        <f t="shared" si="152"/>
        <v>41929.174456018518</v>
      </c>
      <c r="T1916" s="17">
        <f t="shared" si="153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50"/>
        <v>2</v>
      </c>
      <c r="P1917">
        <f t="shared" si="151"/>
        <v>2</v>
      </c>
      <c r="Q1917" s="13" t="s">
        <v>8317</v>
      </c>
      <c r="R1917" t="s">
        <v>8346</v>
      </c>
      <c r="S1917" s="17">
        <f t="shared" si="152"/>
        <v>41864.04886574074</v>
      </c>
      <c r="T1917" s="17">
        <f t="shared" si="153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50"/>
        <v>1</v>
      </c>
      <c r="P1918">
        <f t="shared" si="151"/>
        <v>17</v>
      </c>
      <c r="Q1918" s="13" t="s">
        <v>8317</v>
      </c>
      <c r="R1918" t="s">
        <v>8346</v>
      </c>
      <c r="S1918" s="17">
        <f t="shared" si="152"/>
        <v>42656.717303240745</v>
      </c>
      <c r="T1918" s="17">
        <f t="shared" si="153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50"/>
        <v>53</v>
      </c>
      <c r="P1919">
        <f t="shared" si="151"/>
        <v>2928.93</v>
      </c>
      <c r="Q1919" s="13" t="s">
        <v>8317</v>
      </c>
      <c r="R1919" t="s">
        <v>8346</v>
      </c>
      <c r="S1919" s="17">
        <f t="shared" si="152"/>
        <v>42746.270057870366</v>
      </c>
      <c r="T1919" s="17">
        <f t="shared" si="153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50"/>
        <v>1</v>
      </c>
      <c r="P1920">
        <f t="shared" si="151"/>
        <v>28.89</v>
      </c>
      <c r="Q1920" s="13" t="s">
        <v>8317</v>
      </c>
      <c r="R1920" t="s">
        <v>8346</v>
      </c>
      <c r="S1920" s="17">
        <f t="shared" si="152"/>
        <v>41828.789942129632</v>
      </c>
      <c r="T1920" s="17">
        <f t="shared" si="153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50"/>
        <v>47</v>
      </c>
      <c r="P1921">
        <f t="shared" si="151"/>
        <v>29.63</v>
      </c>
      <c r="Q1921" s="13" t="s">
        <v>8317</v>
      </c>
      <c r="R1921" t="s">
        <v>8346</v>
      </c>
      <c r="S1921" s="17">
        <f t="shared" si="152"/>
        <v>42113.875567129624</v>
      </c>
      <c r="T1921" s="17">
        <f t="shared" si="153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50"/>
        <v>43</v>
      </c>
      <c r="P1922">
        <f t="shared" si="151"/>
        <v>40.98</v>
      </c>
      <c r="Q1922" s="13" t="s">
        <v>8317</v>
      </c>
      <c r="R1922" t="s">
        <v>8346</v>
      </c>
      <c r="S1922" s="17">
        <f t="shared" si="152"/>
        <v>42270.875706018516</v>
      </c>
      <c r="T1922" s="17">
        <f t="shared" si="153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>
        <f t="shared" si="151"/>
        <v>54</v>
      </c>
      <c r="Q1923" s="13" t="s">
        <v>8323</v>
      </c>
      <c r="R1923" t="s">
        <v>8327</v>
      </c>
      <c r="S1923" s="17">
        <f t="shared" si="152"/>
        <v>41074.221562500003</v>
      </c>
      <c r="T1923" s="17">
        <f t="shared" si="153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ref="O1954:O2017" si="155">ROUND(E1954/D1954*100,0)</f>
        <v>198</v>
      </c>
      <c r="P1954">
        <f t="shared" ref="P1954:P2017" si="156">IFERROR(ROUND(E1954/L1954,2),0)</f>
        <v>101.86</v>
      </c>
      <c r="Q1954" s="13" t="s">
        <v>8317</v>
      </c>
      <c r="R1954" t="s">
        <v>8347</v>
      </c>
      <c r="S1954" s="17">
        <f t="shared" ref="S1954:S2017" si="157">(((J1954/60)/60)/24)+DATE(1970,1,1)</f>
        <v>41526.60665509259</v>
      </c>
      <c r="T1954" s="17">
        <f t="shared" ref="T1954:T2017" si="158">(((I1954/60)/60)/24)+DATE(1970,1,1)</f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5"/>
        <v>226</v>
      </c>
      <c r="P1955">
        <f t="shared" si="156"/>
        <v>230.56</v>
      </c>
      <c r="Q1955" s="13" t="s">
        <v>8317</v>
      </c>
      <c r="R1955" t="s">
        <v>8347</v>
      </c>
      <c r="S1955" s="17">
        <f t="shared" si="157"/>
        <v>40941.199826388889</v>
      </c>
      <c r="T1955" s="17">
        <f t="shared" si="158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5"/>
        <v>699</v>
      </c>
      <c r="P1956">
        <f t="shared" si="156"/>
        <v>842.11</v>
      </c>
      <c r="Q1956" s="13" t="s">
        <v>8317</v>
      </c>
      <c r="R1956" t="s">
        <v>8347</v>
      </c>
      <c r="S1956" s="17">
        <f t="shared" si="157"/>
        <v>42394.580740740741</v>
      </c>
      <c r="T1956" s="17">
        <f t="shared" si="158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5"/>
        <v>399</v>
      </c>
      <c r="P1957">
        <f t="shared" si="156"/>
        <v>577.28</v>
      </c>
      <c r="Q1957" s="13" t="s">
        <v>8317</v>
      </c>
      <c r="R1957" t="s">
        <v>8347</v>
      </c>
      <c r="S1957" s="17">
        <f t="shared" si="157"/>
        <v>41020.271770833337</v>
      </c>
      <c r="T1957" s="17">
        <f t="shared" si="158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5"/>
        <v>294</v>
      </c>
      <c r="P1958">
        <f t="shared" si="156"/>
        <v>483.34</v>
      </c>
      <c r="Q1958" s="13" t="s">
        <v>8317</v>
      </c>
      <c r="R1958" t="s">
        <v>8347</v>
      </c>
      <c r="S1958" s="17">
        <f t="shared" si="157"/>
        <v>42067.923668981486</v>
      </c>
      <c r="T1958" s="17">
        <f t="shared" si="158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5"/>
        <v>168</v>
      </c>
      <c r="P1959">
        <f t="shared" si="156"/>
        <v>76.14</v>
      </c>
      <c r="Q1959" s="13" t="s">
        <v>8317</v>
      </c>
      <c r="R1959" t="s">
        <v>8347</v>
      </c>
      <c r="S1959" s="17">
        <f t="shared" si="157"/>
        <v>41179.098530092589</v>
      </c>
      <c r="T1959" s="17">
        <f t="shared" si="158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5"/>
        <v>1436</v>
      </c>
      <c r="P1960">
        <f t="shared" si="156"/>
        <v>74.11</v>
      </c>
      <c r="Q1960" s="13" t="s">
        <v>8317</v>
      </c>
      <c r="R1960" t="s">
        <v>8347</v>
      </c>
      <c r="S1960" s="17">
        <f t="shared" si="157"/>
        <v>41326.987974537034</v>
      </c>
      <c r="T1960" s="17">
        <f t="shared" si="158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5"/>
        <v>157</v>
      </c>
      <c r="P1961">
        <f t="shared" si="156"/>
        <v>36.97</v>
      </c>
      <c r="Q1961" s="13" t="s">
        <v>8317</v>
      </c>
      <c r="R1961" t="s">
        <v>8347</v>
      </c>
      <c r="S1961" s="17">
        <f t="shared" si="157"/>
        <v>41871.845601851855</v>
      </c>
      <c r="T1961" s="17">
        <f t="shared" si="158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5"/>
        <v>118</v>
      </c>
      <c r="P1962">
        <f t="shared" si="156"/>
        <v>2500.9699999999998</v>
      </c>
      <c r="Q1962" s="13" t="s">
        <v>8317</v>
      </c>
      <c r="R1962" t="s">
        <v>8347</v>
      </c>
      <c r="S1962" s="17">
        <f t="shared" si="157"/>
        <v>41964.362743055557</v>
      </c>
      <c r="T1962" s="17">
        <f t="shared" si="158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5"/>
        <v>1105</v>
      </c>
      <c r="P1963">
        <f t="shared" si="156"/>
        <v>67.69</v>
      </c>
      <c r="Q1963" s="13" t="s">
        <v>8317</v>
      </c>
      <c r="R1963" t="s">
        <v>8347</v>
      </c>
      <c r="S1963" s="17">
        <f t="shared" si="157"/>
        <v>41148.194641203707</v>
      </c>
      <c r="T1963" s="17">
        <f t="shared" si="158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5"/>
        <v>193</v>
      </c>
      <c r="P1964">
        <f t="shared" si="156"/>
        <v>63.05</v>
      </c>
      <c r="Q1964" s="13" t="s">
        <v>8317</v>
      </c>
      <c r="R1964" t="s">
        <v>8347</v>
      </c>
      <c r="S1964" s="17">
        <f t="shared" si="157"/>
        <v>41742.780509259261</v>
      </c>
      <c r="T1964" s="17">
        <f t="shared" si="158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5"/>
        <v>127</v>
      </c>
      <c r="P1965">
        <f t="shared" si="156"/>
        <v>117.6</v>
      </c>
      <c r="Q1965" s="13" t="s">
        <v>8317</v>
      </c>
      <c r="R1965" t="s">
        <v>8347</v>
      </c>
      <c r="S1965" s="17">
        <f t="shared" si="157"/>
        <v>41863.429791666669</v>
      </c>
      <c r="T1965" s="17">
        <f t="shared" si="158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5"/>
        <v>260</v>
      </c>
      <c r="P1966">
        <f t="shared" si="156"/>
        <v>180.75</v>
      </c>
      <c r="Q1966" s="13" t="s">
        <v>8317</v>
      </c>
      <c r="R1966" t="s">
        <v>8347</v>
      </c>
      <c r="S1966" s="17">
        <f t="shared" si="157"/>
        <v>42452.272824074069</v>
      </c>
      <c r="T1966" s="17">
        <f t="shared" si="158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5"/>
        <v>262</v>
      </c>
      <c r="P1967">
        <f t="shared" si="156"/>
        <v>127.32</v>
      </c>
      <c r="Q1967" s="13" t="s">
        <v>8317</v>
      </c>
      <c r="R1967" t="s">
        <v>8347</v>
      </c>
      <c r="S1967" s="17">
        <f t="shared" si="157"/>
        <v>40898.089236111111</v>
      </c>
      <c r="T1967" s="17">
        <f t="shared" si="158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5"/>
        <v>207</v>
      </c>
      <c r="P1968">
        <f t="shared" si="156"/>
        <v>136.63999999999999</v>
      </c>
      <c r="Q1968" s="13" t="s">
        <v>8317</v>
      </c>
      <c r="R1968" t="s">
        <v>8347</v>
      </c>
      <c r="S1968" s="17">
        <f t="shared" si="157"/>
        <v>41835.540486111109</v>
      </c>
      <c r="T1968" s="17">
        <f t="shared" si="158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5"/>
        <v>370</v>
      </c>
      <c r="P1969">
        <f t="shared" si="156"/>
        <v>182.78</v>
      </c>
      <c r="Q1969" s="13" t="s">
        <v>8317</v>
      </c>
      <c r="R1969" t="s">
        <v>8347</v>
      </c>
      <c r="S1969" s="17">
        <f t="shared" si="157"/>
        <v>41730.663530092592</v>
      </c>
      <c r="T1969" s="17">
        <f t="shared" si="158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5"/>
        <v>285</v>
      </c>
      <c r="P1970">
        <f t="shared" si="156"/>
        <v>279.38</v>
      </c>
      <c r="Q1970" s="13" t="s">
        <v>8317</v>
      </c>
      <c r="R1970" t="s">
        <v>8347</v>
      </c>
      <c r="S1970" s="17">
        <f t="shared" si="157"/>
        <v>42676.586979166663</v>
      </c>
      <c r="T1970" s="17">
        <f t="shared" si="158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5"/>
        <v>579</v>
      </c>
      <c r="P1971">
        <f t="shared" si="156"/>
        <v>61.38</v>
      </c>
      <c r="Q1971" s="13" t="s">
        <v>8317</v>
      </c>
      <c r="R1971" t="s">
        <v>8347</v>
      </c>
      <c r="S1971" s="17">
        <f t="shared" si="157"/>
        <v>42557.792453703703</v>
      </c>
      <c r="T1971" s="17">
        <f t="shared" si="158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5"/>
        <v>1132</v>
      </c>
      <c r="P1972">
        <f t="shared" si="156"/>
        <v>80.73</v>
      </c>
      <c r="Q1972" s="13" t="s">
        <v>8317</v>
      </c>
      <c r="R1972" t="s">
        <v>8347</v>
      </c>
      <c r="S1972" s="17">
        <f t="shared" si="157"/>
        <v>41324.193298611113</v>
      </c>
      <c r="T1972" s="17">
        <f t="shared" si="158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5"/>
        <v>263</v>
      </c>
      <c r="P1973">
        <f t="shared" si="156"/>
        <v>272.36</v>
      </c>
      <c r="Q1973" s="13" t="s">
        <v>8317</v>
      </c>
      <c r="R1973" t="s">
        <v>8347</v>
      </c>
      <c r="S1973" s="17">
        <f t="shared" si="157"/>
        <v>41561.500706018516</v>
      </c>
      <c r="T1973" s="17">
        <f t="shared" si="158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5"/>
        <v>674</v>
      </c>
      <c r="P1974">
        <f t="shared" si="156"/>
        <v>70.849999999999994</v>
      </c>
      <c r="Q1974" s="13" t="s">
        <v>8317</v>
      </c>
      <c r="R1974" t="s">
        <v>8347</v>
      </c>
      <c r="S1974" s="17">
        <f t="shared" si="157"/>
        <v>41201.012083333335</v>
      </c>
      <c r="T1974" s="17">
        <f t="shared" si="158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5"/>
        <v>257</v>
      </c>
      <c r="P1975">
        <f t="shared" si="156"/>
        <v>247.94</v>
      </c>
      <c r="Q1975" s="13" t="s">
        <v>8317</v>
      </c>
      <c r="R1975" t="s">
        <v>8347</v>
      </c>
      <c r="S1975" s="17">
        <f t="shared" si="157"/>
        <v>42549.722962962958</v>
      </c>
      <c r="T1975" s="17">
        <f t="shared" si="158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5"/>
        <v>375</v>
      </c>
      <c r="P1976">
        <f t="shared" si="156"/>
        <v>186.81</v>
      </c>
      <c r="Q1976" s="13" t="s">
        <v>8317</v>
      </c>
      <c r="R1976" t="s">
        <v>8347</v>
      </c>
      <c r="S1976" s="17">
        <f t="shared" si="157"/>
        <v>41445.334131944444</v>
      </c>
      <c r="T1976" s="17">
        <f t="shared" si="158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5"/>
        <v>209</v>
      </c>
      <c r="P1977">
        <f t="shared" si="156"/>
        <v>131.99</v>
      </c>
      <c r="Q1977" s="13" t="s">
        <v>8317</v>
      </c>
      <c r="R1977" t="s">
        <v>8347</v>
      </c>
      <c r="S1977" s="17">
        <f t="shared" si="157"/>
        <v>41313.755219907405</v>
      </c>
      <c r="T1977" s="17">
        <f t="shared" si="158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5"/>
        <v>347</v>
      </c>
      <c r="P1978">
        <f t="shared" si="156"/>
        <v>29.31</v>
      </c>
      <c r="Q1978" s="13" t="s">
        <v>8317</v>
      </c>
      <c r="R1978" t="s">
        <v>8347</v>
      </c>
      <c r="S1978" s="17">
        <f t="shared" si="157"/>
        <v>41438.899594907409</v>
      </c>
      <c r="T1978" s="17">
        <f t="shared" si="158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5"/>
        <v>402</v>
      </c>
      <c r="P1979">
        <f t="shared" si="156"/>
        <v>245.02</v>
      </c>
      <c r="Q1979" s="13" t="s">
        <v>8317</v>
      </c>
      <c r="R1979" t="s">
        <v>8347</v>
      </c>
      <c r="S1979" s="17">
        <f t="shared" si="157"/>
        <v>42311.216898148152</v>
      </c>
      <c r="T1979" s="17">
        <f t="shared" si="158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5"/>
        <v>1027</v>
      </c>
      <c r="P1980">
        <f t="shared" si="156"/>
        <v>1323.25</v>
      </c>
      <c r="Q1980" s="13" t="s">
        <v>8317</v>
      </c>
      <c r="R1980" t="s">
        <v>8347</v>
      </c>
      <c r="S1980" s="17">
        <f t="shared" si="157"/>
        <v>41039.225601851853</v>
      </c>
      <c r="T1980" s="17">
        <f t="shared" si="158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5"/>
        <v>115</v>
      </c>
      <c r="P1981">
        <f t="shared" si="156"/>
        <v>282.66000000000003</v>
      </c>
      <c r="Q1981" s="13" t="s">
        <v>8317</v>
      </c>
      <c r="R1981" t="s">
        <v>8347</v>
      </c>
      <c r="S1981" s="17">
        <f t="shared" si="157"/>
        <v>42290.460023148145</v>
      </c>
      <c r="T1981" s="17">
        <f t="shared" si="158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5"/>
        <v>355</v>
      </c>
      <c r="P1982">
        <f t="shared" si="156"/>
        <v>91.21</v>
      </c>
      <c r="Q1982" s="13" t="s">
        <v>8317</v>
      </c>
      <c r="R1982" t="s">
        <v>8347</v>
      </c>
      <c r="S1982" s="17">
        <f t="shared" si="157"/>
        <v>42423.542384259257</v>
      </c>
      <c r="T1982" s="17">
        <f t="shared" si="158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5"/>
        <v>5</v>
      </c>
      <c r="P1983">
        <f t="shared" si="156"/>
        <v>31.75</v>
      </c>
      <c r="Q1983" s="13" t="s">
        <v>8336</v>
      </c>
      <c r="R1983" t="s">
        <v>8348</v>
      </c>
      <c r="S1983" s="17">
        <f t="shared" si="157"/>
        <v>41799.725289351853</v>
      </c>
      <c r="T1983" s="17">
        <f t="shared" si="158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5"/>
        <v>0</v>
      </c>
      <c r="P1984">
        <f t="shared" si="156"/>
        <v>0</v>
      </c>
      <c r="Q1984" s="13" t="s">
        <v>8336</v>
      </c>
      <c r="R1984" t="s">
        <v>8348</v>
      </c>
      <c r="S1984" s="17">
        <f t="shared" si="157"/>
        <v>42678.586655092593</v>
      </c>
      <c r="T1984" s="17">
        <f t="shared" si="158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5"/>
        <v>4</v>
      </c>
      <c r="P1985">
        <f t="shared" si="156"/>
        <v>88.69</v>
      </c>
      <c r="Q1985" s="13" t="s">
        <v>8336</v>
      </c>
      <c r="R1985" t="s">
        <v>8348</v>
      </c>
      <c r="S1985" s="17">
        <f t="shared" si="157"/>
        <v>42593.011782407411</v>
      </c>
      <c r="T1985" s="17">
        <f t="shared" si="158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5"/>
        <v>21</v>
      </c>
      <c r="P1986">
        <f t="shared" si="156"/>
        <v>453.14</v>
      </c>
      <c r="Q1986" s="13" t="s">
        <v>8336</v>
      </c>
      <c r="R1986" t="s">
        <v>8348</v>
      </c>
      <c r="S1986" s="17">
        <f t="shared" si="157"/>
        <v>41913.790289351848</v>
      </c>
      <c r="T1986" s="17">
        <f t="shared" si="158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>
        <f t="shared" si="156"/>
        <v>12.75</v>
      </c>
      <c r="Q1987" s="13" t="s">
        <v>8336</v>
      </c>
      <c r="R1987" t="s">
        <v>8348</v>
      </c>
      <c r="S1987" s="17">
        <f t="shared" si="157"/>
        <v>42555.698738425926</v>
      </c>
      <c r="T1987" s="17">
        <f t="shared" si="158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ref="O2018:O2081" si="160">ROUND(E2018/D2018*100,0)</f>
        <v>922</v>
      </c>
      <c r="P2018">
        <f t="shared" ref="P2018:P2081" si="161">IFERROR(ROUND(E2018/L2018,2),0)</f>
        <v>192.39</v>
      </c>
      <c r="Q2018" s="13" t="s">
        <v>8317</v>
      </c>
      <c r="R2018" t="s">
        <v>8347</v>
      </c>
      <c r="S2018" s="17">
        <f t="shared" ref="S2018:S2081" si="162">(((J2018/60)/60)/24)+DATE(1970,1,1)</f>
        <v>41312.88077546296</v>
      </c>
      <c r="T2018" s="17">
        <f t="shared" ref="T2018:T2081" si="163">(((I2018/60)/60)/24)+DATE(1970,1,1)</f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60"/>
        <v>125</v>
      </c>
      <c r="P2019">
        <f t="shared" si="161"/>
        <v>73.42</v>
      </c>
      <c r="Q2019" s="13" t="s">
        <v>8317</v>
      </c>
      <c r="R2019" t="s">
        <v>8347</v>
      </c>
      <c r="S2019" s="17">
        <f t="shared" si="162"/>
        <v>40961.057349537034</v>
      </c>
      <c r="T2019" s="17">
        <f t="shared" si="163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60"/>
        <v>102</v>
      </c>
      <c r="P2020">
        <f t="shared" si="161"/>
        <v>147.68</v>
      </c>
      <c r="Q2020" s="13" t="s">
        <v>8317</v>
      </c>
      <c r="R2020" t="s">
        <v>8347</v>
      </c>
      <c r="S2020" s="17">
        <f t="shared" si="162"/>
        <v>42199.365844907406</v>
      </c>
      <c r="T2020" s="17">
        <f t="shared" si="163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60"/>
        <v>485</v>
      </c>
      <c r="P2021">
        <f t="shared" si="161"/>
        <v>108.97</v>
      </c>
      <c r="Q2021" s="13" t="s">
        <v>8317</v>
      </c>
      <c r="R2021" t="s">
        <v>8347</v>
      </c>
      <c r="S2021" s="17">
        <f t="shared" si="162"/>
        <v>42605.70857638889</v>
      </c>
      <c r="T2021" s="17">
        <f t="shared" si="163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60"/>
        <v>192</v>
      </c>
      <c r="P2022">
        <f t="shared" si="161"/>
        <v>23.65</v>
      </c>
      <c r="Q2022" s="13" t="s">
        <v>8317</v>
      </c>
      <c r="R2022" t="s">
        <v>8347</v>
      </c>
      <c r="S2022" s="17">
        <f t="shared" si="162"/>
        <v>41737.097499999996</v>
      </c>
      <c r="T2022" s="17">
        <f t="shared" si="163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60"/>
        <v>281</v>
      </c>
      <c r="P2023">
        <f t="shared" si="161"/>
        <v>147.94999999999999</v>
      </c>
      <c r="Q2023" s="13" t="s">
        <v>8317</v>
      </c>
      <c r="R2023" t="s">
        <v>8347</v>
      </c>
      <c r="S2023" s="17">
        <f t="shared" si="162"/>
        <v>41861.070567129631</v>
      </c>
      <c r="T2023" s="17">
        <f t="shared" si="163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60"/>
        <v>125</v>
      </c>
      <c r="P2024">
        <f t="shared" si="161"/>
        <v>385.04</v>
      </c>
      <c r="Q2024" s="13" t="s">
        <v>8317</v>
      </c>
      <c r="R2024" t="s">
        <v>8347</v>
      </c>
      <c r="S2024" s="17">
        <f t="shared" si="162"/>
        <v>42502.569120370375</v>
      </c>
      <c r="T2024" s="17">
        <f t="shared" si="163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60"/>
        <v>161</v>
      </c>
      <c r="P2025">
        <f t="shared" si="161"/>
        <v>457.39</v>
      </c>
      <c r="Q2025" s="13" t="s">
        <v>8317</v>
      </c>
      <c r="R2025" t="s">
        <v>8347</v>
      </c>
      <c r="S2025" s="17">
        <f t="shared" si="162"/>
        <v>42136.420752314814</v>
      </c>
      <c r="T2025" s="17">
        <f t="shared" si="163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60"/>
        <v>585</v>
      </c>
      <c r="P2026">
        <f t="shared" si="161"/>
        <v>222.99</v>
      </c>
      <c r="Q2026" s="13" t="s">
        <v>8317</v>
      </c>
      <c r="R2026" t="s">
        <v>8347</v>
      </c>
      <c r="S2026" s="17">
        <f t="shared" si="162"/>
        <v>41099.966944444444</v>
      </c>
      <c r="T2026" s="17">
        <f t="shared" si="163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60"/>
        <v>201</v>
      </c>
      <c r="P2027">
        <f t="shared" si="161"/>
        <v>220.74</v>
      </c>
      <c r="Q2027" s="13" t="s">
        <v>8317</v>
      </c>
      <c r="R2027" t="s">
        <v>8347</v>
      </c>
      <c r="S2027" s="17">
        <f t="shared" si="162"/>
        <v>42136.184560185182</v>
      </c>
      <c r="T2027" s="17">
        <f t="shared" si="163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60"/>
        <v>133</v>
      </c>
      <c r="P2028">
        <f t="shared" si="161"/>
        <v>73.5</v>
      </c>
      <c r="Q2028" s="13" t="s">
        <v>8317</v>
      </c>
      <c r="R2028" t="s">
        <v>8347</v>
      </c>
      <c r="S2028" s="17">
        <f t="shared" si="162"/>
        <v>41704.735937500001</v>
      </c>
      <c r="T2028" s="17">
        <f t="shared" si="163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60"/>
        <v>120</v>
      </c>
      <c r="P2029">
        <f t="shared" si="161"/>
        <v>223.1</v>
      </c>
      <c r="Q2029" s="13" t="s">
        <v>8317</v>
      </c>
      <c r="R2029" t="s">
        <v>8347</v>
      </c>
      <c r="S2029" s="17">
        <f t="shared" si="162"/>
        <v>42048.813877314817</v>
      </c>
      <c r="T2029" s="17">
        <f t="shared" si="163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60"/>
        <v>126</v>
      </c>
      <c r="P2030">
        <f t="shared" si="161"/>
        <v>47.91</v>
      </c>
      <c r="Q2030" s="13" t="s">
        <v>8317</v>
      </c>
      <c r="R2030" t="s">
        <v>8347</v>
      </c>
      <c r="S2030" s="17">
        <f t="shared" si="162"/>
        <v>40215.919050925928</v>
      </c>
      <c r="T2030" s="17">
        <f t="shared" si="163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60"/>
        <v>361</v>
      </c>
      <c r="P2031">
        <f t="shared" si="161"/>
        <v>96.06</v>
      </c>
      <c r="Q2031" s="13" t="s">
        <v>8317</v>
      </c>
      <c r="R2031" t="s">
        <v>8347</v>
      </c>
      <c r="S2031" s="17">
        <f t="shared" si="162"/>
        <v>41848.021770833337</v>
      </c>
      <c r="T2031" s="17">
        <f t="shared" si="163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60"/>
        <v>226</v>
      </c>
      <c r="P2032">
        <f t="shared" si="161"/>
        <v>118.61</v>
      </c>
      <c r="Q2032" s="13" t="s">
        <v>8317</v>
      </c>
      <c r="R2032" t="s">
        <v>8347</v>
      </c>
      <c r="S2032" s="17">
        <f t="shared" si="162"/>
        <v>41212.996481481481</v>
      </c>
      <c r="T2032" s="17">
        <f t="shared" si="163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60"/>
        <v>120</v>
      </c>
      <c r="P2033">
        <f t="shared" si="161"/>
        <v>118.45</v>
      </c>
      <c r="Q2033" s="13" t="s">
        <v>8317</v>
      </c>
      <c r="R2033" t="s">
        <v>8347</v>
      </c>
      <c r="S2033" s="17">
        <f t="shared" si="162"/>
        <v>41975.329317129625</v>
      </c>
      <c r="T2033" s="17">
        <f t="shared" si="163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60"/>
        <v>304</v>
      </c>
      <c r="P2034">
        <f t="shared" si="161"/>
        <v>143.21</v>
      </c>
      <c r="Q2034" s="13" t="s">
        <v>8317</v>
      </c>
      <c r="R2034" t="s">
        <v>8347</v>
      </c>
      <c r="S2034" s="17">
        <f t="shared" si="162"/>
        <v>42689.565671296295</v>
      </c>
      <c r="T2034" s="17">
        <f t="shared" si="163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60"/>
        <v>179</v>
      </c>
      <c r="P2035">
        <f t="shared" si="161"/>
        <v>282.72000000000003</v>
      </c>
      <c r="Q2035" s="13" t="s">
        <v>8317</v>
      </c>
      <c r="R2035" t="s">
        <v>8347</v>
      </c>
      <c r="S2035" s="17">
        <f t="shared" si="162"/>
        <v>41725.082384259258</v>
      </c>
      <c r="T2035" s="17">
        <f t="shared" si="163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60"/>
        <v>387</v>
      </c>
      <c r="P2036">
        <f t="shared" si="161"/>
        <v>593.94000000000005</v>
      </c>
      <c r="Q2036" s="13" t="s">
        <v>8317</v>
      </c>
      <c r="R2036" t="s">
        <v>8347</v>
      </c>
      <c r="S2036" s="17">
        <f t="shared" si="162"/>
        <v>42076.130011574074</v>
      </c>
      <c r="T2036" s="17">
        <f t="shared" si="163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60"/>
        <v>211</v>
      </c>
      <c r="P2037">
        <f t="shared" si="161"/>
        <v>262.16000000000003</v>
      </c>
      <c r="Q2037" s="13" t="s">
        <v>8317</v>
      </c>
      <c r="R2037" t="s">
        <v>8347</v>
      </c>
      <c r="S2037" s="17">
        <f t="shared" si="162"/>
        <v>42311.625081018516</v>
      </c>
      <c r="T2037" s="17">
        <f t="shared" si="163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60"/>
        <v>132</v>
      </c>
      <c r="P2038">
        <f t="shared" si="161"/>
        <v>46.58</v>
      </c>
      <c r="Q2038" s="13" t="s">
        <v>8317</v>
      </c>
      <c r="R2038" t="s">
        <v>8347</v>
      </c>
      <c r="S2038" s="17">
        <f t="shared" si="162"/>
        <v>41738.864803240744</v>
      </c>
      <c r="T2038" s="17">
        <f t="shared" si="163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60"/>
        <v>300</v>
      </c>
      <c r="P2039">
        <f t="shared" si="161"/>
        <v>70.040000000000006</v>
      </c>
      <c r="Q2039" s="13" t="s">
        <v>8317</v>
      </c>
      <c r="R2039" t="s">
        <v>8347</v>
      </c>
      <c r="S2039" s="17">
        <f t="shared" si="162"/>
        <v>41578.210104166668</v>
      </c>
      <c r="T2039" s="17">
        <f t="shared" si="163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60"/>
        <v>421</v>
      </c>
      <c r="P2040">
        <f t="shared" si="161"/>
        <v>164.91</v>
      </c>
      <c r="Q2040" s="13" t="s">
        <v>8317</v>
      </c>
      <c r="R2040" t="s">
        <v>8347</v>
      </c>
      <c r="S2040" s="17">
        <f t="shared" si="162"/>
        <v>41424.27107638889</v>
      </c>
      <c r="T2040" s="17">
        <f t="shared" si="163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60"/>
        <v>136</v>
      </c>
      <c r="P2041">
        <f t="shared" si="161"/>
        <v>449.26</v>
      </c>
      <c r="Q2041" s="13" t="s">
        <v>8317</v>
      </c>
      <c r="R2041" t="s">
        <v>8347</v>
      </c>
      <c r="S2041" s="17">
        <f t="shared" si="162"/>
        <v>42675.438946759255</v>
      </c>
      <c r="T2041" s="17">
        <f t="shared" si="163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60"/>
        <v>248</v>
      </c>
      <c r="P2042">
        <f t="shared" si="161"/>
        <v>27.47</v>
      </c>
      <c r="Q2042" s="13" t="s">
        <v>8317</v>
      </c>
      <c r="R2042" t="s">
        <v>8347</v>
      </c>
      <c r="S2042" s="17">
        <f t="shared" si="162"/>
        <v>41578.927118055559</v>
      </c>
      <c r="T2042" s="17">
        <f t="shared" si="163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60"/>
        <v>182</v>
      </c>
      <c r="P2043">
        <f t="shared" si="161"/>
        <v>143.97999999999999</v>
      </c>
      <c r="Q2043" s="13" t="s">
        <v>8317</v>
      </c>
      <c r="R2043" t="s">
        <v>8347</v>
      </c>
      <c r="S2043" s="17">
        <f t="shared" si="162"/>
        <v>42654.525775462964</v>
      </c>
      <c r="T2043" s="17">
        <f t="shared" si="163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60"/>
        <v>124</v>
      </c>
      <c r="P2044">
        <f t="shared" si="161"/>
        <v>88.24</v>
      </c>
      <c r="Q2044" s="13" t="s">
        <v>8317</v>
      </c>
      <c r="R2044" t="s">
        <v>8347</v>
      </c>
      <c r="S2044" s="17">
        <f t="shared" si="162"/>
        <v>42331.708032407405</v>
      </c>
      <c r="T2044" s="17">
        <f t="shared" si="163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60"/>
        <v>506</v>
      </c>
      <c r="P2045">
        <f t="shared" si="161"/>
        <v>36.33</v>
      </c>
      <c r="Q2045" s="13" t="s">
        <v>8317</v>
      </c>
      <c r="R2045" t="s">
        <v>8347</v>
      </c>
      <c r="S2045" s="17">
        <f t="shared" si="162"/>
        <v>42661.176817129628</v>
      </c>
      <c r="T2045" s="17">
        <f t="shared" si="163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60"/>
        <v>108</v>
      </c>
      <c r="P2046">
        <f t="shared" si="161"/>
        <v>90.18</v>
      </c>
      <c r="Q2046" s="13" t="s">
        <v>8317</v>
      </c>
      <c r="R2046" t="s">
        <v>8347</v>
      </c>
      <c r="S2046" s="17">
        <f t="shared" si="162"/>
        <v>42138.684189814812</v>
      </c>
      <c r="T2046" s="17">
        <f t="shared" si="163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60"/>
        <v>819</v>
      </c>
      <c r="P2047">
        <f t="shared" si="161"/>
        <v>152.62</v>
      </c>
      <c r="Q2047" s="13" t="s">
        <v>8317</v>
      </c>
      <c r="R2047" t="s">
        <v>8347</v>
      </c>
      <c r="S2047" s="17">
        <f t="shared" si="162"/>
        <v>41069.088506944441</v>
      </c>
      <c r="T2047" s="17">
        <f t="shared" si="163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60"/>
        <v>121</v>
      </c>
      <c r="P2048">
        <f t="shared" si="161"/>
        <v>55.81</v>
      </c>
      <c r="Q2048" s="13" t="s">
        <v>8317</v>
      </c>
      <c r="R2048" t="s">
        <v>8347</v>
      </c>
      <c r="S2048" s="17">
        <f t="shared" si="162"/>
        <v>41387.171805555554</v>
      </c>
      <c r="T2048" s="17">
        <f t="shared" si="163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60"/>
        <v>103</v>
      </c>
      <c r="P2049">
        <f t="shared" si="161"/>
        <v>227.85</v>
      </c>
      <c r="Q2049" s="13" t="s">
        <v>8317</v>
      </c>
      <c r="R2049" t="s">
        <v>8347</v>
      </c>
      <c r="S2049" s="17">
        <f t="shared" si="162"/>
        <v>42081.903587962966</v>
      </c>
      <c r="T2049" s="17">
        <f t="shared" si="163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60"/>
        <v>148</v>
      </c>
      <c r="P2050">
        <f t="shared" si="161"/>
        <v>91.83</v>
      </c>
      <c r="Q2050" s="13" t="s">
        <v>8317</v>
      </c>
      <c r="R2050" t="s">
        <v>8347</v>
      </c>
      <c r="S2050" s="17">
        <f t="shared" si="162"/>
        <v>41387.651516203703</v>
      </c>
      <c r="T2050" s="17">
        <f t="shared" si="163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>
        <f t="shared" si="161"/>
        <v>80.989999999999995</v>
      </c>
      <c r="Q2051" s="13" t="s">
        <v>8317</v>
      </c>
      <c r="R2051" t="s">
        <v>8347</v>
      </c>
      <c r="S2051" s="17">
        <f t="shared" si="162"/>
        <v>41575.527349537035</v>
      </c>
      <c r="T2051" s="17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ref="O2082:O2145" si="165">ROUND(E2082/D2082*100,0)</f>
        <v>508</v>
      </c>
      <c r="P2082">
        <f t="shared" ref="P2082:P2145" si="166">IFERROR(ROUND(E2082/L2082,2),0)</f>
        <v>101.56</v>
      </c>
      <c r="Q2082" s="13" t="s">
        <v>8317</v>
      </c>
      <c r="R2082" t="s">
        <v>8347</v>
      </c>
      <c r="S2082" s="17">
        <f t="shared" ref="S2082:S2145" si="167">(((J2082/60)/60)/24)+DATE(1970,1,1)</f>
        <v>42289.957175925927</v>
      </c>
      <c r="T2082" s="17">
        <f t="shared" ref="T2082:T2145" si="168">(((I2082/60)/60)/24)+DATE(1970,1,1)</f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5"/>
        <v>115</v>
      </c>
      <c r="P2083">
        <f t="shared" si="166"/>
        <v>72.91</v>
      </c>
      <c r="Q2083" s="13" t="s">
        <v>8323</v>
      </c>
      <c r="R2083" t="s">
        <v>8327</v>
      </c>
      <c r="S2083" s="17">
        <f t="shared" si="167"/>
        <v>41004.156886574077</v>
      </c>
      <c r="T2083" s="17">
        <f t="shared" si="168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5"/>
        <v>111</v>
      </c>
      <c r="P2084">
        <f t="shared" si="166"/>
        <v>43.71</v>
      </c>
      <c r="Q2084" s="13" t="s">
        <v>8323</v>
      </c>
      <c r="R2084" t="s">
        <v>8327</v>
      </c>
      <c r="S2084" s="17">
        <f t="shared" si="167"/>
        <v>40811.120324074072</v>
      </c>
      <c r="T2084" s="17">
        <f t="shared" si="168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5"/>
        <v>113</v>
      </c>
      <c r="P2085">
        <f t="shared" si="166"/>
        <v>34</v>
      </c>
      <c r="Q2085" s="13" t="s">
        <v>8323</v>
      </c>
      <c r="R2085" t="s">
        <v>8327</v>
      </c>
      <c r="S2085" s="17">
        <f t="shared" si="167"/>
        <v>41034.72216435185</v>
      </c>
      <c r="T2085" s="17">
        <f t="shared" si="168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5"/>
        <v>108</v>
      </c>
      <c r="P2086">
        <f t="shared" si="166"/>
        <v>70.650000000000006</v>
      </c>
      <c r="Q2086" s="13" t="s">
        <v>8323</v>
      </c>
      <c r="R2086" t="s">
        <v>8327</v>
      </c>
      <c r="S2086" s="17">
        <f t="shared" si="167"/>
        <v>41731.833124999997</v>
      </c>
      <c r="T2086" s="17">
        <f t="shared" si="168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5"/>
        <v>124</v>
      </c>
      <c r="P2087">
        <f t="shared" si="166"/>
        <v>89.3</v>
      </c>
      <c r="Q2087" s="13" t="s">
        <v>8323</v>
      </c>
      <c r="R2087" t="s">
        <v>8327</v>
      </c>
      <c r="S2087" s="17">
        <f t="shared" si="167"/>
        <v>41075.835497685184</v>
      </c>
      <c r="T2087" s="17">
        <f t="shared" si="168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5"/>
        <v>101</v>
      </c>
      <c r="P2088">
        <f t="shared" si="166"/>
        <v>115.09</v>
      </c>
      <c r="Q2088" s="13" t="s">
        <v>8323</v>
      </c>
      <c r="R2088" t="s">
        <v>8327</v>
      </c>
      <c r="S2088" s="17">
        <f t="shared" si="167"/>
        <v>40860.67050925926</v>
      </c>
      <c r="T2088" s="17">
        <f t="shared" si="168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5"/>
        <v>104</v>
      </c>
      <c r="P2089">
        <f t="shared" si="166"/>
        <v>62.12</v>
      </c>
      <c r="Q2089" s="13" t="s">
        <v>8323</v>
      </c>
      <c r="R2089" t="s">
        <v>8327</v>
      </c>
      <c r="S2089" s="17">
        <f t="shared" si="167"/>
        <v>40764.204375000001</v>
      </c>
      <c r="T2089" s="17">
        <f t="shared" si="168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5"/>
        <v>116</v>
      </c>
      <c r="P2090">
        <f t="shared" si="166"/>
        <v>46.2</v>
      </c>
      <c r="Q2090" s="13" t="s">
        <v>8323</v>
      </c>
      <c r="R2090" t="s">
        <v>8327</v>
      </c>
      <c r="S2090" s="17">
        <f t="shared" si="167"/>
        <v>40395.714722222219</v>
      </c>
      <c r="T2090" s="17">
        <f t="shared" si="168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5"/>
        <v>120</v>
      </c>
      <c r="P2091">
        <f t="shared" si="166"/>
        <v>48.55</v>
      </c>
      <c r="Q2091" s="13" t="s">
        <v>8323</v>
      </c>
      <c r="R2091" t="s">
        <v>8327</v>
      </c>
      <c r="S2091" s="17">
        <f t="shared" si="167"/>
        <v>41453.076319444444</v>
      </c>
      <c r="T2091" s="17">
        <f t="shared" si="168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5"/>
        <v>115</v>
      </c>
      <c r="P2092">
        <f t="shared" si="166"/>
        <v>57.52</v>
      </c>
      <c r="Q2092" s="13" t="s">
        <v>8323</v>
      </c>
      <c r="R2092" t="s">
        <v>8327</v>
      </c>
      <c r="S2092" s="17">
        <f t="shared" si="167"/>
        <v>41299.381423611114</v>
      </c>
      <c r="T2092" s="17">
        <f t="shared" si="168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5"/>
        <v>120</v>
      </c>
      <c r="P2093">
        <f t="shared" si="166"/>
        <v>88.15</v>
      </c>
      <c r="Q2093" s="13" t="s">
        <v>8323</v>
      </c>
      <c r="R2093" t="s">
        <v>8327</v>
      </c>
      <c r="S2093" s="17">
        <f t="shared" si="167"/>
        <v>40555.322662037033</v>
      </c>
      <c r="T2093" s="17">
        <f t="shared" si="168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5"/>
        <v>101</v>
      </c>
      <c r="P2094">
        <f t="shared" si="166"/>
        <v>110.49</v>
      </c>
      <c r="Q2094" s="13" t="s">
        <v>8323</v>
      </c>
      <c r="R2094" t="s">
        <v>8327</v>
      </c>
      <c r="S2094" s="17">
        <f t="shared" si="167"/>
        <v>40763.707546296297</v>
      </c>
      <c r="T2094" s="17">
        <f t="shared" si="168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5"/>
        <v>102</v>
      </c>
      <c r="P2095">
        <f t="shared" si="166"/>
        <v>66.83</v>
      </c>
      <c r="Q2095" s="13" t="s">
        <v>8323</v>
      </c>
      <c r="R2095" t="s">
        <v>8327</v>
      </c>
      <c r="S2095" s="17">
        <f t="shared" si="167"/>
        <v>41205.854537037041</v>
      </c>
      <c r="T2095" s="17">
        <f t="shared" si="168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5"/>
        <v>121</v>
      </c>
      <c r="P2096">
        <f t="shared" si="166"/>
        <v>58.6</v>
      </c>
      <c r="Q2096" s="13" t="s">
        <v>8323</v>
      </c>
      <c r="R2096" t="s">
        <v>8327</v>
      </c>
      <c r="S2096" s="17">
        <f t="shared" si="167"/>
        <v>40939.02002314815</v>
      </c>
      <c r="T2096" s="17">
        <f t="shared" si="168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5"/>
        <v>100</v>
      </c>
      <c r="P2097">
        <f t="shared" si="166"/>
        <v>113.64</v>
      </c>
      <c r="Q2097" s="13" t="s">
        <v>8323</v>
      </c>
      <c r="R2097" t="s">
        <v>8327</v>
      </c>
      <c r="S2097" s="17">
        <f t="shared" si="167"/>
        <v>40758.733483796292</v>
      </c>
      <c r="T2097" s="17">
        <f t="shared" si="168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5"/>
        <v>102</v>
      </c>
      <c r="P2098">
        <f t="shared" si="166"/>
        <v>43.57</v>
      </c>
      <c r="Q2098" s="13" t="s">
        <v>8323</v>
      </c>
      <c r="R2098" t="s">
        <v>8327</v>
      </c>
      <c r="S2098" s="17">
        <f t="shared" si="167"/>
        <v>41192.758506944447</v>
      </c>
      <c r="T2098" s="17">
        <f t="shared" si="168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5"/>
        <v>100</v>
      </c>
      <c r="P2099">
        <f t="shared" si="166"/>
        <v>78.95</v>
      </c>
      <c r="Q2099" s="13" t="s">
        <v>8323</v>
      </c>
      <c r="R2099" t="s">
        <v>8327</v>
      </c>
      <c r="S2099" s="17">
        <f t="shared" si="167"/>
        <v>40818.58489583333</v>
      </c>
      <c r="T2099" s="17">
        <f t="shared" si="168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5"/>
        <v>100</v>
      </c>
      <c r="P2100">
        <f t="shared" si="166"/>
        <v>188.13</v>
      </c>
      <c r="Q2100" s="13" t="s">
        <v>8323</v>
      </c>
      <c r="R2100" t="s">
        <v>8327</v>
      </c>
      <c r="S2100" s="17">
        <f t="shared" si="167"/>
        <v>40946.11383101852</v>
      </c>
      <c r="T2100" s="17">
        <f t="shared" si="168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5"/>
        <v>132</v>
      </c>
      <c r="P2101">
        <f t="shared" si="166"/>
        <v>63.03</v>
      </c>
      <c r="Q2101" s="13" t="s">
        <v>8323</v>
      </c>
      <c r="R2101" t="s">
        <v>8327</v>
      </c>
      <c r="S2101" s="17">
        <f t="shared" si="167"/>
        <v>42173.746342592596</v>
      </c>
      <c r="T2101" s="17">
        <f t="shared" si="168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5"/>
        <v>137</v>
      </c>
      <c r="P2102">
        <f t="shared" si="166"/>
        <v>30.37</v>
      </c>
      <c r="Q2102" s="13" t="s">
        <v>8323</v>
      </c>
      <c r="R2102" t="s">
        <v>8327</v>
      </c>
      <c r="S2102" s="17">
        <f t="shared" si="167"/>
        <v>41074.834965277776</v>
      </c>
      <c r="T2102" s="17">
        <f t="shared" si="168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5"/>
        <v>113</v>
      </c>
      <c r="P2103">
        <f t="shared" si="166"/>
        <v>51.48</v>
      </c>
      <c r="Q2103" s="13" t="s">
        <v>8323</v>
      </c>
      <c r="R2103" t="s">
        <v>8327</v>
      </c>
      <c r="S2103" s="17">
        <f t="shared" si="167"/>
        <v>40892.149467592593</v>
      </c>
      <c r="T2103" s="17">
        <f t="shared" si="168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5"/>
        <v>136</v>
      </c>
      <c r="P2104">
        <f t="shared" si="166"/>
        <v>35.79</v>
      </c>
      <c r="Q2104" s="13" t="s">
        <v>8323</v>
      </c>
      <c r="R2104" t="s">
        <v>8327</v>
      </c>
      <c r="S2104" s="17">
        <f t="shared" si="167"/>
        <v>40638.868611111109</v>
      </c>
      <c r="T2104" s="17">
        <f t="shared" si="168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5"/>
        <v>146</v>
      </c>
      <c r="P2105">
        <f t="shared" si="166"/>
        <v>98.82</v>
      </c>
      <c r="Q2105" s="13" t="s">
        <v>8323</v>
      </c>
      <c r="R2105" t="s">
        <v>8327</v>
      </c>
      <c r="S2105" s="17">
        <f t="shared" si="167"/>
        <v>41192.754942129628</v>
      </c>
      <c r="T2105" s="17">
        <f t="shared" si="168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5"/>
        <v>130</v>
      </c>
      <c r="P2106">
        <f t="shared" si="166"/>
        <v>28</v>
      </c>
      <c r="Q2106" s="13" t="s">
        <v>8323</v>
      </c>
      <c r="R2106" t="s">
        <v>8327</v>
      </c>
      <c r="S2106" s="17">
        <f t="shared" si="167"/>
        <v>41394.074467592596</v>
      </c>
      <c r="T2106" s="17">
        <f t="shared" si="168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5"/>
        <v>254</v>
      </c>
      <c r="P2107">
        <f t="shared" si="166"/>
        <v>51.31</v>
      </c>
      <c r="Q2107" s="13" t="s">
        <v>8323</v>
      </c>
      <c r="R2107" t="s">
        <v>8327</v>
      </c>
      <c r="S2107" s="17">
        <f t="shared" si="167"/>
        <v>41951.788807870369</v>
      </c>
      <c r="T2107" s="17">
        <f t="shared" si="168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5"/>
        <v>107</v>
      </c>
      <c r="P2108">
        <f t="shared" si="166"/>
        <v>53.52</v>
      </c>
      <c r="Q2108" s="13" t="s">
        <v>8323</v>
      </c>
      <c r="R2108" t="s">
        <v>8327</v>
      </c>
      <c r="S2108" s="17">
        <f t="shared" si="167"/>
        <v>41270.21497685185</v>
      </c>
      <c r="T2108" s="17">
        <f t="shared" si="168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5"/>
        <v>108</v>
      </c>
      <c r="P2109">
        <f t="shared" si="166"/>
        <v>37.15</v>
      </c>
      <c r="Q2109" s="13" t="s">
        <v>8323</v>
      </c>
      <c r="R2109" t="s">
        <v>8327</v>
      </c>
      <c r="S2109" s="17">
        <f t="shared" si="167"/>
        <v>41934.71056712963</v>
      </c>
      <c r="T2109" s="17">
        <f t="shared" si="168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5"/>
        <v>107</v>
      </c>
      <c r="P2110">
        <f t="shared" si="166"/>
        <v>89.9</v>
      </c>
      <c r="Q2110" s="13" t="s">
        <v>8323</v>
      </c>
      <c r="R2110" t="s">
        <v>8327</v>
      </c>
      <c r="S2110" s="17">
        <f t="shared" si="167"/>
        <v>41135.175694444442</v>
      </c>
      <c r="T2110" s="17">
        <f t="shared" si="168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5"/>
        <v>107</v>
      </c>
      <c r="P2111">
        <f t="shared" si="166"/>
        <v>106.53</v>
      </c>
      <c r="Q2111" s="13" t="s">
        <v>8323</v>
      </c>
      <c r="R2111" t="s">
        <v>8327</v>
      </c>
      <c r="S2111" s="17">
        <f t="shared" si="167"/>
        <v>42160.708530092597</v>
      </c>
      <c r="T2111" s="17">
        <f t="shared" si="168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5"/>
        <v>100</v>
      </c>
      <c r="P2112">
        <f t="shared" si="166"/>
        <v>52.82</v>
      </c>
      <c r="Q2112" s="13" t="s">
        <v>8323</v>
      </c>
      <c r="R2112" t="s">
        <v>8327</v>
      </c>
      <c r="S2112" s="17">
        <f t="shared" si="167"/>
        <v>41759.670937499999</v>
      </c>
      <c r="T2112" s="17">
        <f t="shared" si="168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5"/>
        <v>107</v>
      </c>
      <c r="P2113">
        <f t="shared" si="166"/>
        <v>54.62</v>
      </c>
      <c r="Q2113" s="13" t="s">
        <v>8323</v>
      </c>
      <c r="R2113" t="s">
        <v>8327</v>
      </c>
      <c r="S2113" s="17">
        <f t="shared" si="167"/>
        <v>40703.197048611109</v>
      </c>
      <c r="T2113" s="17">
        <f t="shared" si="168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5"/>
        <v>100</v>
      </c>
      <c r="P2114">
        <f t="shared" si="166"/>
        <v>27.27</v>
      </c>
      <c r="Q2114" s="13" t="s">
        <v>8323</v>
      </c>
      <c r="R2114" t="s">
        <v>8327</v>
      </c>
      <c r="S2114" s="17">
        <f t="shared" si="167"/>
        <v>41365.928159722222</v>
      </c>
      <c r="T2114" s="17">
        <f t="shared" si="168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>
        <f t="shared" si="166"/>
        <v>68.599999999999994</v>
      </c>
      <c r="Q2115" s="13" t="s">
        <v>8323</v>
      </c>
      <c r="R2115" t="s">
        <v>8327</v>
      </c>
      <c r="S2115" s="17">
        <f t="shared" si="167"/>
        <v>41870.86546296296</v>
      </c>
      <c r="T2115" s="17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ref="O2146:O2209" si="170">ROUND(E2146/D2146*100,0)</f>
        <v>2</v>
      </c>
      <c r="P2146">
        <f t="shared" ref="P2146:P2209" si="171">IFERROR(ROUND(E2146/L2146,2),0)</f>
        <v>25.29</v>
      </c>
      <c r="Q2146" s="13" t="s">
        <v>8331</v>
      </c>
      <c r="R2146" t="s">
        <v>8332</v>
      </c>
      <c r="S2146" s="17">
        <f t="shared" ref="S2146:S2209" si="172">(((J2146/60)/60)/24)+DATE(1970,1,1)</f>
        <v>41499.546759259261</v>
      </c>
      <c r="T2146" s="17">
        <f t="shared" ref="T2146:T2209" si="173">(((I2146/60)/60)/24)+DATE(1970,1,1)</f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70"/>
        <v>30</v>
      </c>
      <c r="P2147">
        <f t="shared" si="171"/>
        <v>51.29</v>
      </c>
      <c r="Q2147" s="13" t="s">
        <v>8331</v>
      </c>
      <c r="R2147" t="s">
        <v>8332</v>
      </c>
      <c r="S2147" s="17">
        <f t="shared" si="172"/>
        <v>41575.237430555557</v>
      </c>
      <c r="T2147" s="17">
        <f t="shared" si="173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70"/>
        <v>0</v>
      </c>
      <c r="P2148">
        <f t="shared" si="171"/>
        <v>1</v>
      </c>
      <c r="Q2148" s="13" t="s">
        <v>8331</v>
      </c>
      <c r="R2148" t="s">
        <v>8332</v>
      </c>
      <c r="S2148" s="17">
        <f t="shared" si="172"/>
        <v>42397.679513888885</v>
      </c>
      <c r="T2148" s="17">
        <f t="shared" si="173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70"/>
        <v>1</v>
      </c>
      <c r="P2149">
        <f t="shared" si="171"/>
        <v>49.38</v>
      </c>
      <c r="Q2149" s="13" t="s">
        <v>8331</v>
      </c>
      <c r="R2149" t="s">
        <v>8332</v>
      </c>
      <c r="S2149" s="17">
        <f t="shared" si="172"/>
        <v>41927.295694444445</v>
      </c>
      <c r="T2149" s="17">
        <f t="shared" si="173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70"/>
        <v>2</v>
      </c>
      <c r="P2150">
        <f t="shared" si="171"/>
        <v>1</v>
      </c>
      <c r="Q2150" s="13" t="s">
        <v>8331</v>
      </c>
      <c r="R2150" t="s">
        <v>8332</v>
      </c>
      <c r="S2150" s="17">
        <f t="shared" si="172"/>
        <v>42066.733587962968</v>
      </c>
      <c r="T2150" s="17">
        <f t="shared" si="173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70"/>
        <v>0</v>
      </c>
      <c r="P2151">
        <f t="shared" si="171"/>
        <v>0</v>
      </c>
      <c r="Q2151" s="13" t="s">
        <v>8331</v>
      </c>
      <c r="R2151" t="s">
        <v>8332</v>
      </c>
      <c r="S2151" s="17">
        <f t="shared" si="172"/>
        <v>40355.024953703702</v>
      </c>
      <c r="T2151" s="17">
        <f t="shared" si="173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70"/>
        <v>1</v>
      </c>
      <c r="P2152">
        <f t="shared" si="171"/>
        <v>101.25</v>
      </c>
      <c r="Q2152" s="13" t="s">
        <v>8331</v>
      </c>
      <c r="R2152" t="s">
        <v>8332</v>
      </c>
      <c r="S2152" s="17">
        <f t="shared" si="172"/>
        <v>42534.284710648149</v>
      </c>
      <c r="T2152" s="17">
        <f t="shared" si="173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70"/>
        <v>0</v>
      </c>
      <c r="P2153">
        <f t="shared" si="171"/>
        <v>19.670000000000002</v>
      </c>
      <c r="Q2153" s="13" t="s">
        <v>8331</v>
      </c>
      <c r="R2153" t="s">
        <v>8332</v>
      </c>
      <c r="S2153" s="17">
        <f t="shared" si="172"/>
        <v>42520.847384259265</v>
      </c>
      <c r="T2153" s="17">
        <f t="shared" si="173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70"/>
        <v>0</v>
      </c>
      <c r="P2154">
        <f t="shared" si="171"/>
        <v>12.5</v>
      </c>
      <c r="Q2154" s="13" t="s">
        <v>8331</v>
      </c>
      <c r="R2154" t="s">
        <v>8332</v>
      </c>
      <c r="S2154" s="17">
        <f t="shared" si="172"/>
        <v>41683.832280092596</v>
      </c>
      <c r="T2154" s="17">
        <f t="shared" si="173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70"/>
        <v>0</v>
      </c>
      <c r="P2155">
        <f t="shared" si="171"/>
        <v>8.5</v>
      </c>
      <c r="Q2155" s="13" t="s">
        <v>8331</v>
      </c>
      <c r="R2155" t="s">
        <v>8332</v>
      </c>
      <c r="S2155" s="17">
        <f t="shared" si="172"/>
        <v>41974.911087962959</v>
      </c>
      <c r="T2155" s="17">
        <f t="shared" si="173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70"/>
        <v>1</v>
      </c>
      <c r="P2156">
        <f t="shared" si="171"/>
        <v>1</v>
      </c>
      <c r="Q2156" s="13" t="s">
        <v>8331</v>
      </c>
      <c r="R2156" t="s">
        <v>8332</v>
      </c>
      <c r="S2156" s="17">
        <f t="shared" si="172"/>
        <v>41647.632256944446</v>
      </c>
      <c r="T2156" s="17">
        <f t="shared" si="173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70"/>
        <v>2</v>
      </c>
      <c r="P2157">
        <f t="shared" si="171"/>
        <v>23</v>
      </c>
      <c r="Q2157" s="13" t="s">
        <v>8331</v>
      </c>
      <c r="R2157" t="s">
        <v>8332</v>
      </c>
      <c r="S2157" s="17">
        <f t="shared" si="172"/>
        <v>42430.747511574074</v>
      </c>
      <c r="T2157" s="17">
        <f t="shared" si="173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70"/>
        <v>3</v>
      </c>
      <c r="P2158">
        <f t="shared" si="171"/>
        <v>17.989999999999998</v>
      </c>
      <c r="Q2158" s="13" t="s">
        <v>8331</v>
      </c>
      <c r="R2158" t="s">
        <v>8332</v>
      </c>
      <c r="S2158" s="17">
        <f t="shared" si="172"/>
        <v>41488.85423611111</v>
      </c>
      <c r="T2158" s="17">
        <f t="shared" si="173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70"/>
        <v>28</v>
      </c>
      <c r="P2159">
        <f t="shared" si="171"/>
        <v>370.95</v>
      </c>
      <c r="Q2159" s="13" t="s">
        <v>8331</v>
      </c>
      <c r="R2159" t="s">
        <v>8332</v>
      </c>
      <c r="S2159" s="17">
        <f t="shared" si="172"/>
        <v>42694.98128472222</v>
      </c>
      <c r="T2159" s="17">
        <f t="shared" si="173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70"/>
        <v>7</v>
      </c>
      <c r="P2160">
        <f t="shared" si="171"/>
        <v>63.57</v>
      </c>
      <c r="Q2160" s="13" t="s">
        <v>8331</v>
      </c>
      <c r="R2160" t="s">
        <v>8332</v>
      </c>
      <c r="S2160" s="17">
        <f t="shared" si="172"/>
        <v>41264.853865740741</v>
      </c>
      <c r="T2160" s="17">
        <f t="shared" si="173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70"/>
        <v>1</v>
      </c>
      <c r="P2161">
        <f t="shared" si="171"/>
        <v>13</v>
      </c>
      <c r="Q2161" s="13" t="s">
        <v>8331</v>
      </c>
      <c r="R2161" t="s">
        <v>8332</v>
      </c>
      <c r="S2161" s="17">
        <f t="shared" si="172"/>
        <v>40710.731180555551</v>
      </c>
      <c r="T2161" s="17">
        <f t="shared" si="173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70"/>
        <v>1</v>
      </c>
      <c r="P2162">
        <f t="shared" si="171"/>
        <v>5.31</v>
      </c>
      <c r="Q2162" s="13" t="s">
        <v>8331</v>
      </c>
      <c r="R2162" t="s">
        <v>8332</v>
      </c>
      <c r="S2162" s="17">
        <f t="shared" si="172"/>
        <v>41018.711863425924</v>
      </c>
      <c r="T2162" s="17">
        <f t="shared" si="173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70"/>
        <v>116</v>
      </c>
      <c r="P2163">
        <f t="shared" si="171"/>
        <v>35.619999999999997</v>
      </c>
      <c r="Q2163" s="13" t="s">
        <v>8323</v>
      </c>
      <c r="R2163" t="s">
        <v>8324</v>
      </c>
      <c r="S2163" s="17">
        <f t="shared" si="172"/>
        <v>42240.852534722217</v>
      </c>
      <c r="T2163" s="17">
        <f t="shared" si="173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70"/>
        <v>112</v>
      </c>
      <c r="P2164">
        <f t="shared" si="171"/>
        <v>87.1</v>
      </c>
      <c r="Q2164" s="13" t="s">
        <v>8323</v>
      </c>
      <c r="R2164" t="s">
        <v>8324</v>
      </c>
      <c r="S2164" s="17">
        <f t="shared" si="172"/>
        <v>41813.766099537039</v>
      </c>
      <c r="T2164" s="17">
        <f t="shared" si="173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70"/>
        <v>132</v>
      </c>
      <c r="P2165">
        <f t="shared" si="171"/>
        <v>75.11</v>
      </c>
      <c r="Q2165" s="13" t="s">
        <v>8323</v>
      </c>
      <c r="R2165" t="s">
        <v>8324</v>
      </c>
      <c r="S2165" s="17">
        <f t="shared" si="172"/>
        <v>42111.899537037039</v>
      </c>
      <c r="T2165" s="17">
        <f t="shared" si="173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70"/>
        <v>103</v>
      </c>
      <c r="P2166">
        <f t="shared" si="171"/>
        <v>68.010000000000005</v>
      </c>
      <c r="Q2166" s="13" t="s">
        <v>8323</v>
      </c>
      <c r="R2166" t="s">
        <v>8324</v>
      </c>
      <c r="S2166" s="17">
        <f t="shared" si="172"/>
        <v>42515.71775462963</v>
      </c>
      <c r="T2166" s="17">
        <f t="shared" si="173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70"/>
        <v>139</v>
      </c>
      <c r="P2167">
        <f t="shared" si="171"/>
        <v>29.62</v>
      </c>
      <c r="Q2167" s="13" t="s">
        <v>8323</v>
      </c>
      <c r="R2167" t="s">
        <v>8324</v>
      </c>
      <c r="S2167" s="17">
        <f t="shared" si="172"/>
        <v>42438.667071759264</v>
      </c>
      <c r="T2167" s="17">
        <f t="shared" si="173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70"/>
        <v>147</v>
      </c>
      <c r="P2168">
        <f t="shared" si="171"/>
        <v>91.63</v>
      </c>
      <c r="Q2168" s="13" t="s">
        <v>8323</v>
      </c>
      <c r="R2168" t="s">
        <v>8324</v>
      </c>
      <c r="S2168" s="17">
        <f t="shared" si="172"/>
        <v>41933.838171296295</v>
      </c>
      <c r="T2168" s="17">
        <f t="shared" si="173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70"/>
        <v>120</v>
      </c>
      <c r="P2169">
        <f t="shared" si="171"/>
        <v>22.5</v>
      </c>
      <c r="Q2169" s="13" t="s">
        <v>8323</v>
      </c>
      <c r="R2169" t="s">
        <v>8324</v>
      </c>
      <c r="S2169" s="17">
        <f t="shared" si="172"/>
        <v>41153.066400462965</v>
      </c>
      <c r="T2169" s="17">
        <f t="shared" si="173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70"/>
        <v>122</v>
      </c>
      <c r="P2170">
        <f t="shared" si="171"/>
        <v>64.37</v>
      </c>
      <c r="Q2170" s="13" t="s">
        <v>8323</v>
      </c>
      <c r="R2170" t="s">
        <v>8324</v>
      </c>
      <c r="S2170" s="17">
        <f t="shared" si="172"/>
        <v>42745.600243055553</v>
      </c>
      <c r="T2170" s="17">
        <f t="shared" si="173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70"/>
        <v>100</v>
      </c>
      <c r="P2171">
        <f t="shared" si="171"/>
        <v>21.86</v>
      </c>
      <c r="Q2171" s="13" t="s">
        <v>8323</v>
      </c>
      <c r="R2171" t="s">
        <v>8324</v>
      </c>
      <c r="S2171" s="17">
        <f t="shared" si="172"/>
        <v>42793.700821759259</v>
      </c>
      <c r="T2171" s="17">
        <f t="shared" si="173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70"/>
        <v>181</v>
      </c>
      <c r="P2172">
        <f t="shared" si="171"/>
        <v>33.32</v>
      </c>
      <c r="Q2172" s="13" t="s">
        <v>8323</v>
      </c>
      <c r="R2172" t="s">
        <v>8324</v>
      </c>
      <c r="S2172" s="17">
        <f t="shared" si="172"/>
        <v>42198.750254629631</v>
      </c>
      <c r="T2172" s="17">
        <f t="shared" si="173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70"/>
        <v>106</v>
      </c>
      <c r="P2173">
        <f t="shared" si="171"/>
        <v>90.28</v>
      </c>
      <c r="Q2173" s="13" t="s">
        <v>8323</v>
      </c>
      <c r="R2173" t="s">
        <v>8324</v>
      </c>
      <c r="S2173" s="17">
        <f t="shared" si="172"/>
        <v>42141.95711805555</v>
      </c>
      <c r="T2173" s="17">
        <f t="shared" si="173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70"/>
        <v>100</v>
      </c>
      <c r="P2174">
        <f t="shared" si="171"/>
        <v>76.92</v>
      </c>
      <c r="Q2174" s="13" t="s">
        <v>8323</v>
      </c>
      <c r="R2174" t="s">
        <v>8324</v>
      </c>
      <c r="S2174" s="17">
        <f t="shared" si="172"/>
        <v>42082.580092592587</v>
      </c>
      <c r="T2174" s="17">
        <f t="shared" si="173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70"/>
        <v>127</v>
      </c>
      <c r="P2175">
        <f t="shared" si="171"/>
        <v>59.23</v>
      </c>
      <c r="Q2175" s="13" t="s">
        <v>8323</v>
      </c>
      <c r="R2175" t="s">
        <v>8324</v>
      </c>
      <c r="S2175" s="17">
        <f t="shared" si="172"/>
        <v>41495.692627314813</v>
      </c>
      <c r="T2175" s="17">
        <f t="shared" si="173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70"/>
        <v>103</v>
      </c>
      <c r="P2176">
        <f t="shared" si="171"/>
        <v>65.38</v>
      </c>
      <c r="Q2176" s="13" t="s">
        <v>8323</v>
      </c>
      <c r="R2176" t="s">
        <v>8324</v>
      </c>
      <c r="S2176" s="17">
        <f t="shared" si="172"/>
        <v>42465.542905092589</v>
      </c>
      <c r="T2176" s="17">
        <f t="shared" si="173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70"/>
        <v>250</v>
      </c>
      <c r="P2177">
        <f t="shared" si="171"/>
        <v>67.31</v>
      </c>
      <c r="Q2177" s="13" t="s">
        <v>8323</v>
      </c>
      <c r="R2177" t="s">
        <v>8324</v>
      </c>
      <c r="S2177" s="17">
        <f t="shared" si="172"/>
        <v>42565.009097222224</v>
      </c>
      <c r="T2177" s="17">
        <f t="shared" si="173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70"/>
        <v>126</v>
      </c>
      <c r="P2178">
        <f t="shared" si="171"/>
        <v>88.75</v>
      </c>
      <c r="Q2178" s="13" t="s">
        <v>8323</v>
      </c>
      <c r="R2178" t="s">
        <v>8324</v>
      </c>
      <c r="S2178" s="17">
        <f t="shared" si="172"/>
        <v>42096.633206018523</v>
      </c>
      <c r="T2178" s="17">
        <f t="shared" si="173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>
        <f t="shared" si="171"/>
        <v>65.87</v>
      </c>
      <c r="Q2179" s="13" t="s">
        <v>8323</v>
      </c>
      <c r="R2179" t="s">
        <v>8324</v>
      </c>
      <c r="S2179" s="17">
        <f t="shared" si="172"/>
        <v>42502.250775462962</v>
      </c>
      <c r="T2179" s="17">
        <f t="shared" si="173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ref="O2210:O2273" si="175">ROUND(E2210/D2210*100,0)</f>
        <v>102</v>
      </c>
      <c r="P2210">
        <f t="shared" ref="P2210:P2273" si="176">IFERROR(ROUND(E2210/L2210,2),0)</f>
        <v>42.33</v>
      </c>
      <c r="Q2210" s="13" t="s">
        <v>8323</v>
      </c>
      <c r="R2210" t="s">
        <v>8328</v>
      </c>
      <c r="S2210" s="17">
        <f t="shared" ref="S2210:S2273" si="177">(((J2210/60)/60)/24)+DATE(1970,1,1)</f>
        <v>40946.882245370369</v>
      </c>
      <c r="T2210" s="17">
        <f t="shared" ref="T2210:T2273" si="178">(((I2210/60)/60)/24)+DATE(1970,1,1)</f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5"/>
        <v>151</v>
      </c>
      <c r="P2211">
        <f t="shared" si="176"/>
        <v>50.27</v>
      </c>
      <c r="Q2211" s="13" t="s">
        <v>8323</v>
      </c>
      <c r="R2211" t="s">
        <v>8328</v>
      </c>
      <c r="S2211" s="17">
        <f t="shared" si="177"/>
        <v>41732.479675925926</v>
      </c>
      <c r="T2211" s="17">
        <f t="shared" si="178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5"/>
        <v>111</v>
      </c>
      <c r="P2212">
        <f t="shared" si="176"/>
        <v>61.9</v>
      </c>
      <c r="Q2212" s="13" t="s">
        <v>8323</v>
      </c>
      <c r="R2212" t="s">
        <v>8328</v>
      </c>
      <c r="S2212" s="17">
        <f t="shared" si="177"/>
        <v>40956.066087962965</v>
      </c>
      <c r="T2212" s="17">
        <f t="shared" si="178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5"/>
        <v>196</v>
      </c>
      <c r="P2213">
        <f t="shared" si="176"/>
        <v>40.75</v>
      </c>
      <c r="Q2213" s="13" t="s">
        <v>8323</v>
      </c>
      <c r="R2213" t="s">
        <v>8328</v>
      </c>
      <c r="S2213" s="17">
        <f t="shared" si="177"/>
        <v>41716.785011574073</v>
      </c>
      <c r="T2213" s="17">
        <f t="shared" si="178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5"/>
        <v>114</v>
      </c>
      <c r="P2214">
        <f t="shared" si="176"/>
        <v>55.8</v>
      </c>
      <c r="Q2214" s="13" t="s">
        <v>8323</v>
      </c>
      <c r="R2214" t="s">
        <v>8328</v>
      </c>
      <c r="S2214" s="17">
        <f t="shared" si="177"/>
        <v>41548.747418981482</v>
      </c>
      <c r="T2214" s="17">
        <f t="shared" si="178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5"/>
        <v>200</v>
      </c>
      <c r="P2215">
        <f t="shared" si="176"/>
        <v>10</v>
      </c>
      <c r="Q2215" s="13" t="s">
        <v>8323</v>
      </c>
      <c r="R2215" t="s">
        <v>8328</v>
      </c>
      <c r="S2215" s="17">
        <f t="shared" si="177"/>
        <v>42109.826145833329</v>
      </c>
      <c r="T2215" s="17">
        <f t="shared" si="178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5"/>
        <v>293</v>
      </c>
      <c r="P2216">
        <f t="shared" si="176"/>
        <v>73.13</v>
      </c>
      <c r="Q2216" s="13" t="s">
        <v>8323</v>
      </c>
      <c r="R2216" t="s">
        <v>8328</v>
      </c>
      <c r="S2216" s="17">
        <f t="shared" si="177"/>
        <v>41646.792222222226</v>
      </c>
      <c r="T2216" s="17">
        <f t="shared" si="178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5"/>
        <v>156</v>
      </c>
      <c r="P2217">
        <f t="shared" si="176"/>
        <v>26.06</v>
      </c>
      <c r="Q2217" s="13" t="s">
        <v>8323</v>
      </c>
      <c r="R2217" t="s">
        <v>8328</v>
      </c>
      <c r="S2217" s="17">
        <f t="shared" si="177"/>
        <v>40958.717268518521</v>
      </c>
      <c r="T2217" s="17">
        <f t="shared" si="178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5"/>
        <v>106</v>
      </c>
      <c r="P2218">
        <f t="shared" si="176"/>
        <v>22.64</v>
      </c>
      <c r="Q2218" s="13" t="s">
        <v>8323</v>
      </c>
      <c r="R2218" t="s">
        <v>8328</v>
      </c>
      <c r="S2218" s="17">
        <f t="shared" si="177"/>
        <v>42194.751678240747</v>
      </c>
      <c r="T2218" s="17">
        <f t="shared" si="178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5"/>
        <v>101</v>
      </c>
      <c r="P2219">
        <f t="shared" si="176"/>
        <v>47.22</v>
      </c>
      <c r="Q2219" s="13" t="s">
        <v>8323</v>
      </c>
      <c r="R2219" t="s">
        <v>8328</v>
      </c>
      <c r="S2219" s="17">
        <f t="shared" si="177"/>
        <v>42299.776770833334</v>
      </c>
      <c r="T2219" s="17">
        <f t="shared" si="178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5"/>
        <v>123</v>
      </c>
      <c r="P2220">
        <f t="shared" si="176"/>
        <v>32.32</v>
      </c>
      <c r="Q2220" s="13" t="s">
        <v>8323</v>
      </c>
      <c r="R2220" t="s">
        <v>8328</v>
      </c>
      <c r="S2220" s="17">
        <f t="shared" si="177"/>
        <v>41127.812303240738</v>
      </c>
      <c r="T2220" s="17">
        <f t="shared" si="178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5"/>
        <v>102</v>
      </c>
      <c r="P2221">
        <f t="shared" si="176"/>
        <v>53.42</v>
      </c>
      <c r="Q2221" s="13" t="s">
        <v>8323</v>
      </c>
      <c r="R2221" t="s">
        <v>8328</v>
      </c>
      <c r="S2221" s="17">
        <f t="shared" si="177"/>
        <v>42205.718888888892</v>
      </c>
      <c r="T2221" s="17">
        <f t="shared" si="178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5"/>
        <v>101</v>
      </c>
      <c r="P2222">
        <f t="shared" si="176"/>
        <v>51.3</v>
      </c>
      <c r="Q2222" s="13" t="s">
        <v>8323</v>
      </c>
      <c r="R2222" t="s">
        <v>8328</v>
      </c>
      <c r="S2222" s="17">
        <f t="shared" si="177"/>
        <v>41452.060601851852</v>
      </c>
      <c r="T2222" s="17">
        <f t="shared" si="178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5"/>
        <v>108</v>
      </c>
      <c r="P2223">
        <f t="shared" si="176"/>
        <v>37.200000000000003</v>
      </c>
      <c r="Q2223" s="13" t="s">
        <v>8331</v>
      </c>
      <c r="R2223" t="s">
        <v>8349</v>
      </c>
      <c r="S2223" s="17">
        <f t="shared" si="177"/>
        <v>42452.666770833333</v>
      </c>
      <c r="T2223" s="17">
        <f t="shared" si="178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5"/>
        <v>163</v>
      </c>
      <c r="P2224">
        <f t="shared" si="176"/>
        <v>27.1</v>
      </c>
      <c r="Q2224" s="13" t="s">
        <v>8331</v>
      </c>
      <c r="R2224" t="s">
        <v>8349</v>
      </c>
      <c r="S2224" s="17">
        <f t="shared" si="177"/>
        <v>40906.787581018521</v>
      </c>
      <c r="T2224" s="17">
        <f t="shared" si="178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5"/>
        <v>106</v>
      </c>
      <c r="P2225">
        <f t="shared" si="176"/>
        <v>206.31</v>
      </c>
      <c r="Q2225" s="13" t="s">
        <v>8331</v>
      </c>
      <c r="R2225" t="s">
        <v>8349</v>
      </c>
      <c r="S2225" s="17">
        <f t="shared" si="177"/>
        <v>42152.640833333338</v>
      </c>
      <c r="T2225" s="17">
        <f t="shared" si="178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5"/>
        <v>243</v>
      </c>
      <c r="P2226">
        <f t="shared" si="176"/>
        <v>82.15</v>
      </c>
      <c r="Q2226" s="13" t="s">
        <v>8331</v>
      </c>
      <c r="R2226" t="s">
        <v>8349</v>
      </c>
      <c r="S2226" s="17">
        <f t="shared" si="177"/>
        <v>42644.667534722219</v>
      </c>
      <c r="T2226" s="17">
        <f t="shared" si="178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5"/>
        <v>945</v>
      </c>
      <c r="P2227">
        <f t="shared" si="176"/>
        <v>164.8</v>
      </c>
      <c r="Q2227" s="13" t="s">
        <v>8331</v>
      </c>
      <c r="R2227" t="s">
        <v>8349</v>
      </c>
      <c r="S2227" s="17">
        <f t="shared" si="177"/>
        <v>41873.79184027778</v>
      </c>
      <c r="T2227" s="17">
        <f t="shared" si="178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5"/>
        <v>108</v>
      </c>
      <c r="P2228">
        <f t="shared" si="176"/>
        <v>60.82</v>
      </c>
      <c r="Q2228" s="13" t="s">
        <v>8331</v>
      </c>
      <c r="R2228" t="s">
        <v>8349</v>
      </c>
      <c r="S2228" s="17">
        <f t="shared" si="177"/>
        <v>42381.79886574074</v>
      </c>
      <c r="T2228" s="17">
        <f t="shared" si="178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5"/>
        <v>157</v>
      </c>
      <c r="P2229">
        <f t="shared" si="176"/>
        <v>67.97</v>
      </c>
      <c r="Q2229" s="13" t="s">
        <v>8331</v>
      </c>
      <c r="R2229" t="s">
        <v>8349</v>
      </c>
      <c r="S2229" s="17">
        <f t="shared" si="177"/>
        <v>41561.807349537034</v>
      </c>
      <c r="T2229" s="17">
        <f t="shared" si="178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5"/>
        <v>1174</v>
      </c>
      <c r="P2230">
        <f t="shared" si="176"/>
        <v>81.56</v>
      </c>
      <c r="Q2230" s="13" t="s">
        <v>8331</v>
      </c>
      <c r="R2230" t="s">
        <v>8349</v>
      </c>
      <c r="S2230" s="17">
        <f t="shared" si="177"/>
        <v>42202.278194444443</v>
      </c>
      <c r="T2230" s="17">
        <f t="shared" si="178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5"/>
        <v>171</v>
      </c>
      <c r="P2231">
        <f t="shared" si="176"/>
        <v>25.43</v>
      </c>
      <c r="Q2231" s="13" t="s">
        <v>8331</v>
      </c>
      <c r="R2231" t="s">
        <v>8349</v>
      </c>
      <c r="S2231" s="17">
        <f t="shared" si="177"/>
        <v>41484.664247685185</v>
      </c>
      <c r="T2231" s="17">
        <f t="shared" si="178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5"/>
        <v>126</v>
      </c>
      <c r="P2232">
        <f t="shared" si="176"/>
        <v>21.5</v>
      </c>
      <c r="Q2232" s="13" t="s">
        <v>8331</v>
      </c>
      <c r="R2232" t="s">
        <v>8349</v>
      </c>
      <c r="S2232" s="17">
        <f t="shared" si="177"/>
        <v>41724.881099537037</v>
      </c>
      <c r="T2232" s="17">
        <f t="shared" si="178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5"/>
        <v>1212</v>
      </c>
      <c r="P2233">
        <f t="shared" si="176"/>
        <v>27.23</v>
      </c>
      <c r="Q2233" s="13" t="s">
        <v>8331</v>
      </c>
      <c r="R2233" t="s">
        <v>8349</v>
      </c>
      <c r="S2233" s="17">
        <f t="shared" si="177"/>
        <v>41423.910891203705</v>
      </c>
      <c r="T2233" s="17">
        <f t="shared" si="178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5"/>
        <v>496</v>
      </c>
      <c r="P2234">
        <f t="shared" si="176"/>
        <v>25.09</v>
      </c>
      <c r="Q2234" s="13" t="s">
        <v>8331</v>
      </c>
      <c r="R2234" t="s">
        <v>8349</v>
      </c>
      <c r="S2234" s="17">
        <f t="shared" si="177"/>
        <v>41806.794074074074</v>
      </c>
      <c r="T2234" s="17">
        <f t="shared" si="178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5"/>
        <v>332</v>
      </c>
      <c r="P2235">
        <f t="shared" si="176"/>
        <v>21.23</v>
      </c>
      <c r="Q2235" s="13" t="s">
        <v>8331</v>
      </c>
      <c r="R2235" t="s">
        <v>8349</v>
      </c>
      <c r="S2235" s="17">
        <f t="shared" si="177"/>
        <v>42331.378923611104</v>
      </c>
      <c r="T2235" s="17">
        <f t="shared" si="178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5"/>
        <v>1165</v>
      </c>
      <c r="P2236">
        <f t="shared" si="176"/>
        <v>41.61</v>
      </c>
      <c r="Q2236" s="13" t="s">
        <v>8331</v>
      </c>
      <c r="R2236" t="s">
        <v>8349</v>
      </c>
      <c r="S2236" s="17">
        <f t="shared" si="177"/>
        <v>42710.824618055558</v>
      </c>
      <c r="T2236" s="17">
        <f t="shared" si="178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5"/>
        <v>153</v>
      </c>
      <c r="P2237">
        <f t="shared" si="176"/>
        <v>135.59</v>
      </c>
      <c r="Q2237" s="13" t="s">
        <v>8331</v>
      </c>
      <c r="R2237" t="s">
        <v>8349</v>
      </c>
      <c r="S2237" s="17">
        <f t="shared" si="177"/>
        <v>42062.022118055553</v>
      </c>
      <c r="T2237" s="17">
        <f t="shared" si="178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5"/>
        <v>537</v>
      </c>
      <c r="P2238">
        <f t="shared" si="176"/>
        <v>22.12</v>
      </c>
      <c r="Q2238" s="13" t="s">
        <v>8331</v>
      </c>
      <c r="R2238" t="s">
        <v>8349</v>
      </c>
      <c r="S2238" s="17">
        <f t="shared" si="177"/>
        <v>42371.617164351846</v>
      </c>
      <c r="T2238" s="17">
        <f t="shared" si="178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5"/>
        <v>353</v>
      </c>
      <c r="P2239">
        <f t="shared" si="176"/>
        <v>64.63</v>
      </c>
      <c r="Q2239" s="13" t="s">
        <v>8331</v>
      </c>
      <c r="R2239" t="s">
        <v>8349</v>
      </c>
      <c r="S2239" s="17">
        <f t="shared" si="177"/>
        <v>41915.003275462965</v>
      </c>
      <c r="T2239" s="17">
        <f t="shared" si="178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5"/>
        <v>137</v>
      </c>
      <c r="P2240">
        <f t="shared" si="176"/>
        <v>69.569999999999993</v>
      </c>
      <c r="Q2240" s="13" t="s">
        <v>8331</v>
      </c>
      <c r="R2240" t="s">
        <v>8349</v>
      </c>
      <c r="S2240" s="17">
        <f t="shared" si="177"/>
        <v>42774.621712962966</v>
      </c>
      <c r="T2240" s="17">
        <f t="shared" si="178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5"/>
        <v>128</v>
      </c>
      <c r="P2241">
        <f t="shared" si="176"/>
        <v>75.13</v>
      </c>
      <c r="Q2241" s="13" t="s">
        <v>8331</v>
      </c>
      <c r="R2241" t="s">
        <v>8349</v>
      </c>
      <c r="S2241" s="17">
        <f t="shared" si="177"/>
        <v>41572.958495370374</v>
      </c>
      <c r="T2241" s="17">
        <f t="shared" si="178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5"/>
        <v>271</v>
      </c>
      <c r="P2242">
        <f t="shared" si="176"/>
        <v>140.97999999999999</v>
      </c>
      <c r="Q2242" s="13" t="s">
        <v>8331</v>
      </c>
      <c r="R2242" t="s">
        <v>8349</v>
      </c>
      <c r="S2242" s="17">
        <f t="shared" si="177"/>
        <v>42452.825740740736</v>
      </c>
      <c r="T2242" s="17">
        <f t="shared" si="178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>
        <f t="shared" si="176"/>
        <v>49.47</v>
      </c>
      <c r="Q2243" s="13" t="s">
        <v>8331</v>
      </c>
      <c r="R2243" t="s">
        <v>8349</v>
      </c>
      <c r="S2243" s="17">
        <f t="shared" si="177"/>
        <v>42766.827546296292</v>
      </c>
      <c r="T2243" s="17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ref="O2274:O2337" si="180">ROUND(E2274/D2274*100,0)</f>
        <v>1357</v>
      </c>
      <c r="P2274">
        <f t="shared" ref="P2274:P2337" si="181">IFERROR(ROUND(E2274/L2274,2),0)</f>
        <v>14.37</v>
      </c>
      <c r="Q2274" s="13" t="s">
        <v>8331</v>
      </c>
      <c r="R2274" t="s">
        <v>8349</v>
      </c>
      <c r="S2274" s="17">
        <f t="shared" ref="S2274:S2337" si="182">(((J2274/60)/60)/24)+DATE(1970,1,1)</f>
        <v>42315.699490740735</v>
      </c>
      <c r="T2274" s="17">
        <f t="shared" ref="T2274:T2337" si="183">(((I2274/60)/60)/24)+DATE(1970,1,1)</f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80"/>
        <v>220</v>
      </c>
      <c r="P2275">
        <f t="shared" si="181"/>
        <v>37.479999999999997</v>
      </c>
      <c r="Q2275" s="13" t="s">
        <v>8331</v>
      </c>
      <c r="R2275" t="s">
        <v>8349</v>
      </c>
      <c r="S2275" s="17">
        <f t="shared" si="182"/>
        <v>42781.549097222218</v>
      </c>
      <c r="T2275" s="17">
        <f t="shared" si="183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80"/>
        <v>120</v>
      </c>
      <c r="P2276">
        <f t="shared" si="181"/>
        <v>30.2</v>
      </c>
      <c r="Q2276" s="13" t="s">
        <v>8331</v>
      </c>
      <c r="R2276" t="s">
        <v>8349</v>
      </c>
      <c r="S2276" s="17">
        <f t="shared" si="182"/>
        <v>41663.500659722224</v>
      </c>
      <c r="T2276" s="17">
        <f t="shared" si="183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80"/>
        <v>408</v>
      </c>
      <c r="P2277">
        <f t="shared" si="181"/>
        <v>33.549999999999997</v>
      </c>
      <c r="Q2277" s="13" t="s">
        <v>8331</v>
      </c>
      <c r="R2277" t="s">
        <v>8349</v>
      </c>
      <c r="S2277" s="17">
        <f t="shared" si="182"/>
        <v>41965.616655092599</v>
      </c>
      <c r="T2277" s="17">
        <f t="shared" si="183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80"/>
        <v>106</v>
      </c>
      <c r="P2278">
        <f t="shared" si="181"/>
        <v>64.75</v>
      </c>
      <c r="Q2278" s="13" t="s">
        <v>8331</v>
      </c>
      <c r="R2278" t="s">
        <v>8349</v>
      </c>
      <c r="S2278" s="17">
        <f t="shared" si="182"/>
        <v>41614.651493055557</v>
      </c>
      <c r="T2278" s="17">
        <f t="shared" si="183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80"/>
        <v>141</v>
      </c>
      <c r="P2279">
        <f t="shared" si="181"/>
        <v>57.93</v>
      </c>
      <c r="Q2279" s="13" t="s">
        <v>8331</v>
      </c>
      <c r="R2279" t="s">
        <v>8349</v>
      </c>
      <c r="S2279" s="17">
        <f t="shared" si="182"/>
        <v>40936.678506944445</v>
      </c>
      <c r="T2279" s="17">
        <f t="shared" si="183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80"/>
        <v>271</v>
      </c>
      <c r="P2280">
        <f t="shared" si="181"/>
        <v>53.08</v>
      </c>
      <c r="Q2280" s="13" t="s">
        <v>8331</v>
      </c>
      <c r="R2280" t="s">
        <v>8349</v>
      </c>
      <c r="S2280" s="17">
        <f t="shared" si="182"/>
        <v>42338.709108796291</v>
      </c>
      <c r="T2280" s="17">
        <f t="shared" si="183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80"/>
        <v>154</v>
      </c>
      <c r="P2281">
        <f t="shared" si="181"/>
        <v>48.06</v>
      </c>
      <c r="Q2281" s="13" t="s">
        <v>8331</v>
      </c>
      <c r="R2281" t="s">
        <v>8349</v>
      </c>
      <c r="S2281" s="17">
        <f t="shared" si="182"/>
        <v>42020.806701388887</v>
      </c>
      <c r="T2281" s="17">
        <f t="shared" si="183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80"/>
        <v>404</v>
      </c>
      <c r="P2282">
        <f t="shared" si="181"/>
        <v>82.4</v>
      </c>
      <c r="Q2282" s="13" t="s">
        <v>8331</v>
      </c>
      <c r="R2282" t="s">
        <v>8349</v>
      </c>
      <c r="S2282" s="17">
        <f t="shared" si="182"/>
        <v>42234.624895833331</v>
      </c>
      <c r="T2282" s="17">
        <f t="shared" si="183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80"/>
        <v>185</v>
      </c>
      <c r="P2283">
        <f t="shared" si="181"/>
        <v>50.45</v>
      </c>
      <c r="Q2283" s="13" t="s">
        <v>8323</v>
      </c>
      <c r="R2283" t="s">
        <v>8324</v>
      </c>
      <c r="S2283" s="17">
        <f t="shared" si="182"/>
        <v>40687.285844907405</v>
      </c>
      <c r="T2283" s="17">
        <f t="shared" si="183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80"/>
        <v>185</v>
      </c>
      <c r="P2284">
        <f t="shared" si="181"/>
        <v>115.83</v>
      </c>
      <c r="Q2284" s="13" t="s">
        <v>8323</v>
      </c>
      <c r="R2284" t="s">
        <v>8324</v>
      </c>
      <c r="S2284" s="17">
        <f t="shared" si="182"/>
        <v>42323.17460648148</v>
      </c>
      <c r="T2284" s="17">
        <f t="shared" si="183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80"/>
        <v>101</v>
      </c>
      <c r="P2285">
        <f t="shared" si="181"/>
        <v>63.03</v>
      </c>
      <c r="Q2285" s="13" t="s">
        <v>8323</v>
      </c>
      <c r="R2285" t="s">
        <v>8324</v>
      </c>
      <c r="S2285" s="17">
        <f t="shared" si="182"/>
        <v>40978.125046296293</v>
      </c>
      <c r="T2285" s="17">
        <f t="shared" si="183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80"/>
        <v>106</v>
      </c>
      <c r="P2286">
        <f t="shared" si="181"/>
        <v>108.02</v>
      </c>
      <c r="Q2286" s="13" t="s">
        <v>8323</v>
      </c>
      <c r="R2286" t="s">
        <v>8324</v>
      </c>
      <c r="S2286" s="17">
        <f t="shared" si="182"/>
        <v>40585.796817129631</v>
      </c>
      <c r="T2286" s="17">
        <f t="shared" si="183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80"/>
        <v>121</v>
      </c>
      <c r="P2287">
        <f t="shared" si="181"/>
        <v>46.09</v>
      </c>
      <c r="Q2287" s="13" t="s">
        <v>8323</v>
      </c>
      <c r="R2287" t="s">
        <v>8324</v>
      </c>
      <c r="S2287" s="17">
        <f t="shared" si="182"/>
        <v>41059.185682870368</v>
      </c>
      <c r="T2287" s="17">
        <f t="shared" si="183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80"/>
        <v>100</v>
      </c>
      <c r="P2288">
        <f t="shared" si="181"/>
        <v>107.21</v>
      </c>
      <c r="Q2288" s="13" t="s">
        <v>8323</v>
      </c>
      <c r="R2288" t="s">
        <v>8324</v>
      </c>
      <c r="S2288" s="17">
        <f t="shared" si="182"/>
        <v>41494.963587962964</v>
      </c>
      <c r="T2288" s="17">
        <f t="shared" si="183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80"/>
        <v>120</v>
      </c>
      <c r="P2289">
        <f t="shared" si="181"/>
        <v>50.93</v>
      </c>
      <c r="Q2289" s="13" t="s">
        <v>8323</v>
      </c>
      <c r="R2289" t="s">
        <v>8324</v>
      </c>
      <c r="S2289" s="17">
        <f t="shared" si="182"/>
        <v>41792.667361111111</v>
      </c>
      <c r="T2289" s="17">
        <f t="shared" si="183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80"/>
        <v>100</v>
      </c>
      <c r="P2290">
        <f t="shared" si="181"/>
        <v>40.04</v>
      </c>
      <c r="Q2290" s="13" t="s">
        <v>8323</v>
      </c>
      <c r="R2290" t="s">
        <v>8324</v>
      </c>
      <c r="S2290" s="17">
        <f t="shared" si="182"/>
        <v>41067.827418981484</v>
      </c>
      <c r="T2290" s="17">
        <f t="shared" si="183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80"/>
        <v>107</v>
      </c>
      <c r="P2291">
        <f t="shared" si="181"/>
        <v>64.44</v>
      </c>
      <c r="Q2291" s="13" t="s">
        <v>8323</v>
      </c>
      <c r="R2291" t="s">
        <v>8324</v>
      </c>
      <c r="S2291" s="17">
        <f t="shared" si="182"/>
        <v>41571.998379629629</v>
      </c>
      <c r="T2291" s="17">
        <f t="shared" si="183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80"/>
        <v>104</v>
      </c>
      <c r="P2292">
        <f t="shared" si="181"/>
        <v>53.83</v>
      </c>
      <c r="Q2292" s="13" t="s">
        <v>8323</v>
      </c>
      <c r="R2292" t="s">
        <v>8324</v>
      </c>
      <c r="S2292" s="17">
        <f t="shared" si="182"/>
        <v>40070.253819444442</v>
      </c>
      <c r="T2292" s="17">
        <f t="shared" si="183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80"/>
        <v>173</v>
      </c>
      <c r="P2293">
        <f t="shared" si="181"/>
        <v>100.47</v>
      </c>
      <c r="Q2293" s="13" t="s">
        <v>8323</v>
      </c>
      <c r="R2293" t="s">
        <v>8324</v>
      </c>
      <c r="S2293" s="17">
        <f t="shared" si="182"/>
        <v>40987.977060185185</v>
      </c>
      <c r="T2293" s="17">
        <f t="shared" si="183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80"/>
        <v>107</v>
      </c>
      <c r="P2294">
        <f t="shared" si="181"/>
        <v>46.63</v>
      </c>
      <c r="Q2294" s="13" t="s">
        <v>8323</v>
      </c>
      <c r="R2294" t="s">
        <v>8324</v>
      </c>
      <c r="S2294" s="17">
        <f t="shared" si="182"/>
        <v>40987.697638888887</v>
      </c>
      <c r="T2294" s="17">
        <f t="shared" si="183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80"/>
        <v>108</v>
      </c>
      <c r="P2295">
        <f t="shared" si="181"/>
        <v>34.07</v>
      </c>
      <c r="Q2295" s="13" t="s">
        <v>8323</v>
      </c>
      <c r="R2295" t="s">
        <v>8324</v>
      </c>
      <c r="S2295" s="17">
        <f t="shared" si="182"/>
        <v>41151.708321759259</v>
      </c>
      <c r="T2295" s="17">
        <f t="shared" si="183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80"/>
        <v>146</v>
      </c>
      <c r="P2296">
        <f t="shared" si="181"/>
        <v>65.209999999999994</v>
      </c>
      <c r="Q2296" s="13" t="s">
        <v>8323</v>
      </c>
      <c r="R2296" t="s">
        <v>8324</v>
      </c>
      <c r="S2296" s="17">
        <f t="shared" si="182"/>
        <v>41264.72314814815</v>
      </c>
      <c r="T2296" s="17">
        <f t="shared" si="183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80"/>
        <v>125</v>
      </c>
      <c r="P2297">
        <f t="shared" si="181"/>
        <v>44.21</v>
      </c>
      <c r="Q2297" s="13" t="s">
        <v>8323</v>
      </c>
      <c r="R2297" t="s">
        <v>8324</v>
      </c>
      <c r="S2297" s="17">
        <f t="shared" si="182"/>
        <v>41270.954351851848</v>
      </c>
      <c r="T2297" s="17">
        <f t="shared" si="183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80"/>
        <v>149</v>
      </c>
      <c r="P2298">
        <f t="shared" si="181"/>
        <v>71.97</v>
      </c>
      <c r="Q2298" s="13" t="s">
        <v>8323</v>
      </c>
      <c r="R2298" t="s">
        <v>8324</v>
      </c>
      <c r="S2298" s="17">
        <f t="shared" si="182"/>
        <v>40927.731782407405</v>
      </c>
      <c r="T2298" s="17">
        <f t="shared" si="183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80"/>
        <v>101</v>
      </c>
      <c r="P2299">
        <f t="shared" si="181"/>
        <v>52.95</v>
      </c>
      <c r="Q2299" s="13" t="s">
        <v>8323</v>
      </c>
      <c r="R2299" t="s">
        <v>8324</v>
      </c>
      <c r="S2299" s="17">
        <f t="shared" si="182"/>
        <v>40948.042233796295</v>
      </c>
      <c r="T2299" s="17">
        <f t="shared" si="183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80"/>
        <v>105</v>
      </c>
      <c r="P2300">
        <f t="shared" si="181"/>
        <v>109.45</v>
      </c>
      <c r="Q2300" s="13" t="s">
        <v>8323</v>
      </c>
      <c r="R2300" t="s">
        <v>8324</v>
      </c>
      <c r="S2300" s="17">
        <f t="shared" si="182"/>
        <v>41694.84065972222</v>
      </c>
      <c r="T2300" s="17">
        <f t="shared" si="183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80"/>
        <v>350</v>
      </c>
      <c r="P2301">
        <f t="shared" si="181"/>
        <v>75.040000000000006</v>
      </c>
      <c r="Q2301" s="13" t="s">
        <v>8323</v>
      </c>
      <c r="R2301" t="s">
        <v>8324</v>
      </c>
      <c r="S2301" s="17">
        <f t="shared" si="182"/>
        <v>40565.032511574071</v>
      </c>
      <c r="T2301" s="17">
        <f t="shared" si="183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80"/>
        <v>101</v>
      </c>
      <c r="P2302">
        <f t="shared" si="181"/>
        <v>115.71</v>
      </c>
      <c r="Q2302" s="13" t="s">
        <v>8323</v>
      </c>
      <c r="R2302" t="s">
        <v>8324</v>
      </c>
      <c r="S2302" s="17">
        <f t="shared" si="182"/>
        <v>41074.727037037039</v>
      </c>
      <c r="T2302" s="17">
        <f t="shared" si="183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80"/>
        <v>134</v>
      </c>
      <c r="P2303">
        <f t="shared" si="181"/>
        <v>31.66</v>
      </c>
      <c r="Q2303" s="13" t="s">
        <v>8323</v>
      </c>
      <c r="R2303" t="s">
        <v>8327</v>
      </c>
      <c r="S2303" s="17">
        <f t="shared" si="182"/>
        <v>41416.146944444445</v>
      </c>
      <c r="T2303" s="17">
        <f t="shared" si="183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80"/>
        <v>171</v>
      </c>
      <c r="P2304">
        <f t="shared" si="181"/>
        <v>46.18</v>
      </c>
      <c r="Q2304" s="13" t="s">
        <v>8323</v>
      </c>
      <c r="R2304" t="s">
        <v>8327</v>
      </c>
      <c r="S2304" s="17">
        <f t="shared" si="182"/>
        <v>41605.868449074071</v>
      </c>
      <c r="T2304" s="17">
        <f t="shared" si="183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80"/>
        <v>109</v>
      </c>
      <c r="P2305">
        <f t="shared" si="181"/>
        <v>68.48</v>
      </c>
      <c r="Q2305" s="13" t="s">
        <v>8323</v>
      </c>
      <c r="R2305" t="s">
        <v>8327</v>
      </c>
      <c r="S2305" s="17">
        <f t="shared" si="182"/>
        <v>40850.111064814817</v>
      </c>
      <c r="T2305" s="17">
        <f t="shared" si="183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80"/>
        <v>101</v>
      </c>
      <c r="P2306">
        <f t="shared" si="181"/>
        <v>53.47</v>
      </c>
      <c r="Q2306" s="13" t="s">
        <v>8323</v>
      </c>
      <c r="R2306" t="s">
        <v>8327</v>
      </c>
      <c r="S2306" s="17">
        <f t="shared" si="182"/>
        <v>40502.815868055557</v>
      </c>
      <c r="T2306" s="17">
        <f t="shared" si="183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>
        <f t="shared" si="181"/>
        <v>109.11</v>
      </c>
      <c r="Q2307" s="13" t="s">
        <v>8323</v>
      </c>
      <c r="R2307" t="s">
        <v>8327</v>
      </c>
      <c r="S2307" s="17">
        <f t="shared" si="182"/>
        <v>41834.695277777777</v>
      </c>
      <c r="T2307" s="17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ref="O2338:O2401" si="185">ROUND(E2338/D2338*100,0)</f>
        <v>521</v>
      </c>
      <c r="P2338">
        <f t="shared" ref="P2338:P2401" si="186">IFERROR(ROUND(E2338/L2338,2),0)</f>
        <v>48.1</v>
      </c>
      <c r="Q2338" s="13" t="s">
        <v>8334</v>
      </c>
      <c r="R2338" t="s">
        <v>8350</v>
      </c>
      <c r="S2338" s="17">
        <f t="shared" ref="S2338:S2401" si="187">(((J2338/60)/60)/24)+DATE(1970,1,1)</f>
        <v>41666.924710648149</v>
      </c>
      <c r="T2338" s="17">
        <f t="shared" ref="T2338:T2401" si="188">(((I2338/60)/60)/24)+DATE(1970,1,1)</f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5"/>
        <v>111</v>
      </c>
      <c r="P2339">
        <f t="shared" si="186"/>
        <v>74.180000000000007</v>
      </c>
      <c r="Q2339" s="13" t="s">
        <v>8334</v>
      </c>
      <c r="R2339" t="s">
        <v>8350</v>
      </c>
      <c r="S2339" s="17">
        <f t="shared" si="187"/>
        <v>41786.640543981484</v>
      </c>
      <c r="T2339" s="17">
        <f t="shared" si="188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5"/>
        <v>101</v>
      </c>
      <c r="P2340">
        <f t="shared" si="186"/>
        <v>123.35</v>
      </c>
      <c r="Q2340" s="13" t="s">
        <v>8334</v>
      </c>
      <c r="R2340" t="s">
        <v>8350</v>
      </c>
      <c r="S2340" s="17">
        <f t="shared" si="187"/>
        <v>41789.896805555552</v>
      </c>
      <c r="T2340" s="17">
        <f t="shared" si="188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5"/>
        <v>294</v>
      </c>
      <c r="P2341">
        <f t="shared" si="186"/>
        <v>66.62</v>
      </c>
      <c r="Q2341" s="13" t="s">
        <v>8334</v>
      </c>
      <c r="R2341" t="s">
        <v>8350</v>
      </c>
      <c r="S2341" s="17">
        <f t="shared" si="187"/>
        <v>42692.79987268518</v>
      </c>
      <c r="T2341" s="17">
        <f t="shared" si="188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5"/>
        <v>106</v>
      </c>
      <c r="P2342">
        <f t="shared" si="186"/>
        <v>104.99</v>
      </c>
      <c r="Q2342" s="13" t="s">
        <v>8334</v>
      </c>
      <c r="R2342" t="s">
        <v>8350</v>
      </c>
      <c r="S2342" s="17">
        <f t="shared" si="187"/>
        <v>42643.642800925925</v>
      </c>
      <c r="T2342" s="17">
        <f t="shared" si="188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5"/>
        <v>0</v>
      </c>
      <c r="P2343">
        <f t="shared" si="186"/>
        <v>0</v>
      </c>
      <c r="Q2343" s="13" t="s">
        <v>8317</v>
      </c>
      <c r="R2343" t="s">
        <v>8318</v>
      </c>
      <c r="S2343" s="17">
        <f t="shared" si="187"/>
        <v>42167.813703703709</v>
      </c>
      <c r="T2343" s="17">
        <f t="shared" si="188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5"/>
        <v>0</v>
      </c>
      <c r="P2344">
        <f t="shared" si="186"/>
        <v>0</v>
      </c>
      <c r="Q2344" s="13" t="s">
        <v>8317</v>
      </c>
      <c r="R2344" t="s">
        <v>8318</v>
      </c>
      <c r="S2344" s="17">
        <f t="shared" si="187"/>
        <v>41897.702199074076</v>
      </c>
      <c r="T2344" s="17">
        <f t="shared" si="188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5"/>
        <v>3</v>
      </c>
      <c r="P2345">
        <f t="shared" si="186"/>
        <v>300</v>
      </c>
      <c r="Q2345" s="13" t="s">
        <v>8317</v>
      </c>
      <c r="R2345" t="s">
        <v>8318</v>
      </c>
      <c r="S2345" s="17">
        <f t="shared" si="187"/>
        <v>42327.825289351851</v>
      </c>
      <c r="T2345" s="17">
        <f t="shared" si="188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5"/>
        <v>0</v>
      </c>
      <c r="P2346">
        <f t="shared" si="186"/>
        <v>1</v>
      </c>
      <c r="Q2346" s="13" t="s">
        <v>8317</v>
      </c>
      <c r="R2346" t="s">
        <v>8318</v>
      </c>
      <c r="S2346" s="17">
        <f t="shared" si="187"/>
        <v>42515.727650462963</v>
      </c>
      <c r="T2346" s="17">
        <f t="shared" si="188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5"/>
        <v>0</v>
      </c>
      <c r="P2347">
        <f t="shared" si="186"/>
        <v>0</v>
      </c>
      <c r="Q2347" s="13" t="s">
        <v>8317</v>
      </c>
      <c r="R2347" t="s">
        <v>8318</v>
      </c>
      <c r="S2347" s="17">
        <f t="shared" si="187"/>
        <v>42060.001805555556</v>
      </c>
      <c r="T2347" s="17">
        <f t="shared" si="188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5"/>
        <v>0</v>
      </c>
      <c r="P2348">
        <f t="shared" si="186"/>
        <v>13</v>
      </c>
      <c r="Q2348" s="13" t="s">
        <v>8317</v>
      </c>
      <c r="R2348" t="s">
        <v>8318</v>
      </c>
      <c r="S2348" s="17">
        <f t="shared" si="187"/>
        <v>42615.79896990741</v>
      </c>
      <c r="T2348" s="17">
        <f t="shared" si="188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5"/>
        <v>2</v>
      </c>
      <c r="P2349">
        <f t="shared" si="186"/>
        <v>15</v>
      </c>
      <c r="Q2349" s="13" t="s">
        <v>8317</v>
      </c>
      <c r="R2349" t="s">
        <v>8318</v>
      </c>
      <c r="S2349" s="17">
        <f t="shared" si="187"/>
        <v>42577.607361111113</v>
      </c>
      <c r="T2349" s="17">
        <f t="shared" si="188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5"/>
        <v>0</v>
      </c>
      <c r="P2350">
        <f t="shared" si="186"/>
        <v>54</v>
      </c>
      <c r="Q2350" s="13" t="s">
        <v>8317</v>
      </c>
      <c r="R2350" t="s">
        <v>8318</v>
      </c>
      <c r="S2350" s="17">
        <f t="shared" si="187"/>
        <v>42360.932152777779</v>
      </c>
      <c r="T2350" s="17">
        <f t="shared" si="188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5"/>
        <v>0</v>
      </c>
      <c r="P2351">
        <f t="shared" si="186"/>
        <v>0</v>
      </c>
      <c r="Q2351" s="13" t="s">
        <v>8317</v>
      </c>
      <c r="R2351" t="s">
        <v>8318</v>
      </c>
      <c r="S2351" s="17">
        <f t="shared" si="187"/>
        <v>42198.775787037041</v>
      </c>
      <c r="T2351" s="17">
        <f t="shared" si="188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5"/>
        <v>0</v>
      </c>
      <c r="P2352">
        <f t="shared" si="186"/>
        <v>0</v>
      </c>
      <c r="Q2352" s="13" t="s">
        <v>8317</v>
      </c>
      <c r="R2352" t="s">
        <v>8318</v>
      </c>
      <c r="S2352" s="17">
        <f t="shared" si="187"/>
        <v>42708.842245370368</v>
      </c>
      <c r="T2352" s="17">
        <f t="shared" si="188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5"/>
        <v>1</v>
      </c>
      <c r="P2353">
        <f t="shared" si="186"/>
        <v>15.43</v>
      </c>
      <c r="Q2353" s="13" t="s">
        <v>8317</v>
      </c>
      <c r="R2353" t="s">
        <v>8318</v>
      </c>
      <c r="S2353" s="17">
        <f t="shared" si="187"/>
        <v>42094.101145833338</v>
      </c>
      <c r="T2353" s="17">
        <f t="shared" si="188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5"/>
        <v>0</v>
      </c>
      <c r="P2354">
        <f t="shared" si="186"/>
        <v>0</v>
      </c>
      <c r="Q2354" s="13" t="s">
        <v>8317</v>
      </c>
      <c r="R2354" t="s">
        <v>8318</v>
      </c>
      <c r="S2354" s="17">
        <f t="shared" si="187"/>
        <v>42101.633703703701</v>
      </c>
      <c r="T2354" s="17">
        <f t="shared" si="188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5"/>
        <v>0</v>
      </c>
      <c r="P2355">
        <f t="shared" si="186"/>
        <v>0</v>
      </c>
      <c r="Q2355" s="13" t="s">
        <v>8317</v>
      </c>
      <c r="R2355" t="s">
        <v>8318</v>
      </c>
      <c r="S2355" s="17">
        <f t="shared" si="187"/>
        <v>42103.676180555558</v>
      </c>
      <c r="T2355" s="17">
        <f t="shared" si="188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5"/>
        <v>0</v>
      </c>
      <c r="P2356">
        <f t="shared" si="186"/>
        <v>25</v>
      </c>
      <c r="Q2356" s="13" t="s">
        <v>8317</v>
      </c>
      <c r="R2356" t="s">
        <v>8318</v>
      </c>
      <c r="S2356" s="17">
        <f t="shared" si="187"/>
        <v>41954.722916666666</v>
      </c>
      <c r="T2356" s="17">
        <f t="shared" si="188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5"/>
        <v>1</v>
      </c>
      <c r="P2357">
        <f t="shared" si="186"/>
        <v>27.5</v>
      </c>
      <c r="Q2357" s="13" t="s">
        <v>8317</v>
      </c>
      <c r="R2357" t="s">
        <v>8318</v>
      </c>
      <c r="S2357" s="17">
        <f t="shared" si="187"/>
        <v>42096.918240740735</v>
      </c>
      <c r="T2357" s="17">
        <f t="shared" si="188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5"/>
        <v>0</v>
      </c>
      <c r="P2358">
        <f t="shared" si="186"/>
        <v>0</v>
      </c>
      <c r="Q2358" s="13" t="s">
        <v>8317</v>
      </c>
      <c r="R2358" t="s">
        <v>8318</v>
      </c>
      <c r="S2358" s="17">
        <f t="shared" si="187"/>
        <v>42130.78361111111</v>
      </c>
      <c r="T2358" s="17">
        <f t="shared" si="188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5"/>
        <v>0</v>
      </c>
      <c r="P2359">
        <f t="shared" si="186"/>
        <v>0</v>
      </c>
      <c r="Q2359" s="13" t="s">
        <v>8317</v>
      </c>
      <c r="R2359" t="s">
        <v>8318</v>
      </c>
      <c r="S2359" s="17">
        <f t="shared" si="187"/>
        <v>42264.620115740734</v>
      </c>
      <c r="T2359" s="17">
        <f t="shared" si="188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5"/>
        <v>0</v>
      </c>
      <c r="P2360">
        <f t="shared" si="186"/>
        <v>0</v>
      </c>
      <c r="Q2360" s="13" t="s">
        <v>8317</v>
      </c>
      <c r="R2360" t="s">
        <v>8318</v>
      </c>
      <c r="S2360" s="17">
        <f t="shared" si="187"/>
        <v>41978.930972222224</v>
      </c>
      <c r="T2360" s="17">
        <f t="shared" si="188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5"/>
        <v>15</v>
      </c>
      <c r="P2361">
        <f t="shared" si="186"/>
        <v>367</v>
      </c>
      <c r="Q2361" s="13" t="s">
        <v>8317</v>
      </c>
      <c r="R2361" t="s">
        <v>8318</v>
      </c>
      <c r="S2361" s="17">
        <f t="shared" si="187"/>
        <v>42159.649583333332</v>
      </c>
      <c r="T2361" s="17">
        <f t="shared" si="188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5"/>
        <v>0</v>
      </c>
      <c r="P2362">
        <f t="shared" si="186"/>
        <v>2</v>
      </c>
      <c r="Q2362" s="13" t="s">
        <v>8317</v>
      </c>
      <c r="R2362" t="s">
        <v>8318</v>
      </c>
      <c r="S2362" s="17">
        <f t="shared" si="187"/>
        <v>42377.70694444445</v>
      </c>
      <c r="T2362" s="17">
        <f t="shared" si="188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5"/>
        <v>0</v>
      </c>
      <c r="P2363">
        <f t="shared" si="186"/>
        <v>0</v>
      </c>
      <c r="Q2363" s="13" t="s">
        <v>8317</v>
      </c>
      <c r="R2363" t="s">
        <v>8318</v>
      </c>
      <c r="S2363" s="17">
        <f t="shared" si="187"/>
        <v>42466.858888888892</v>
      </c>
      <c r="T2363" s="17">
        <f t="shared" si="188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5"/>
        <v>29</v>
      </c>
      <c r="P2364">
        <f t="shared" si="186"/>
        <v>60</v>
      </c>
      <c r="Q2364" s="13" t="s">
        <v>8317</v>
      </c>
      <c r="R2364" t="s">
        <v>8318</v>
      </c>
      <c r="S2364" s="17">
        <f t="shared" si="187"/>
        <v>41954.688310185185</v>
      </c>
      <c r="T2364" s="17">
        <f t="shared" si="188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5"/>
        <v>0</v>
      </c>
      <c r="P2365">
        <f t="shared" si="186"/>
        <v>0</v>
      </c>
      <c r="Q2365" s="13" t="s">
        <v>8317</v>
      </c>
      <c r="R2365" t="s">
        <v>8318</v>
      </c>
      <c r="S2365" s="17">
        <f t="shared" si="187"/>
        <v>42322.011574074073</v>
      </c>
      <c r="T2365" s="17">
        <f t="shared" si="188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5"/>
        <v>0</v>
      </c>
      <c r="P2366">
        <f t="shared" si="186"/>
        <v>0</v>
      </c>
      <c r="Q2366" s="13" t="s">
        <v>8317</v>
      </c>
      <c r="R2366" t="s">
        <v>8318</v>
      </c>
      <c r="S2366" s="17">
        <f t="shared" si="187"/>
        <v>42248.934675925921</v>
      </c>
      <c r="T2366" s="17">
        <f t="shared" si="188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5"/>
        <v>0</v>
      </c>
      <c r="P2367">
        <f t="shared" si="186"/>
        <v>0</v>
      </c>
      <c r="Q2367" s="13" t="s">
        <v>8317</v>
      </c>
      <c r="R2367" t="s">
        <v>8318</v>
      </c>
      <c r="S2367" s="17">
        <f t="shared" si="187"/>
        <v>42346.736400462964</v>
      </c>
      <c r="T2367" s="17">
        <f t="shared" si="188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5"/>
        <v>11</v>
      </c>
      <c r="P2368">
        <f t="shared" si="186"/>
        <v>97.41</v>
      </c>
      <c r="Q2368" s="13" t="s">
        <v>8317</v>
      </c>
      <c r="R2368" t="s">
        <v>8318</v>
      </c>
      <c r="S2368" s="17">
        <f t="shared" si="187"/>
        <v>42268.531631944439</v>
      </c>
      <c r="T2368" s="17">
        <f t="shared" si="188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5"/>
        <v>1</v>
      </c>
      <c r="P2369">
        <f t="shared" si="186"/>
        <v>47.86</v>
      </c>
      <c r="Q2369" s="13" t="s">
        <v>8317</v>
      </c>
      <c r="R2369" t="s">
        <v>8318</v>
      </c>
      <c r="S2369" s="17">
        <f t="shared" si="187"/>
        <v>42425.970092592594</v>
      </c>
      <c r="T2369" s="17">
        <f t="shared" si="188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5"/>
        <v>0</v>
      </c>
      <c r="P2370">
        <f t="shared" si="186"/>
        <v>50</v>
      </c>
      <c r="Q2370" s="13" t="s">
        <v>8317</v>
      </c>
      <c r="R2370" t="s">
        <v>8318</v>
      </c>
      <c r="S2370" s="17">
        <f t="shared" si="187"/>
        <v>42063.721817129626</v>
      </c>
      <c r="T2370" s="17">
        <f t="shared" si="188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>
        <f t="shared" si="186"/>
        <v>0</v>
      </c>
      <c r="Q2371" s="13" t="s">
        <v>8317</v>
      </c>
      <c r="R2371" t="s">
        <v>8318</v>
      </c>
      <c r="S2371" s="17">
        <f t="shared" si="187"/>
        <v>42380.812627314815</v>
      </c>
      <c r="T2371" s="17">
        <f t="shared" si="188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ref="O2402:O2465" si="190">ROUND(E2402/D2402*100,0)</f>
        <v>0</v>
      </c>
      <c r="P2402">
        <f t="shared" ref="P2402:P2465" si="191">IFERROR(ROUND(E2402/L2402,2),0)</f>
        <v>0</v>
      </c>
      <c r="Q2402" s="13" t="s">
        <v>8317</v>
      </c>
      <c r="R2402" t="s">
        <v>8318</v>
      </c>
      <c r="S2402" s="17">
        <f t="shared" ref="S2402:S2465" si="192">(((J2402/60)/60)/24)+DATE(1970,1,1)</f>
        <v>42444.268101851849</v>
      </c>
      <c r="T2402" s="17">
        <f t="shared" ref="T2402:T2465" si="193">(((I2402/60)/60)/24)+DATE(1970,1,1)</f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90"/>
        <v>1</v>
      </c>
      <c r="P2403">
        <f t="shared" si="191"/>
        <v>22.33</v>
      </c>
      <c r="Q2403" s="13" t="s">
        <v>8334</v>
      </c>
      <c r="R2403" t="s">
        <v>8335</v>
      </c>
      <c r="S2403" s="17">
        <f t="shared" si="192"/>
        <v>42374.822870370372</v>
      </c>
      <c r="T2403" s="17">
        <f t="shared" si="193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90"/>
        <v>0</v>
      </c>
      <c r="P2404">
        <f t="shared" si="191"/>
        <v>52</v>
      </c>
      <c r="Q2404" s="13" t="s">
        <v>8334</v>
      </c>
      <c r="R2404" t="s">
        <v>8335</v>
      </c>
      <c r="S2404" s="17">
        <f t="shared" si="192"/>
        <v>42107.679756944446</v>
      </c>
      <c r="T2404" s="17">
        <f t="shared" si="193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90"/>
        <v>17</v>
      </c>
      <c r="P2405">
        <f t="shared" si="191"/>
        <v>16.829999999999998</v>
      </c>
      <c r="Q2405" s="13" t="s">
        <v>8334</v>
      </c>
      <c r="R2405" t="s">
        <v>8335</v>
      </c>
      <c r="S2405" s="17">
        <f t="shared" si="192"/>
        <v>42399.882615740738</v>
      </c>
      <c r="T2405" s="17">
        <f t="shared" si="193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90"/>
        <v>0</v>
      </c>
      <c r="P2406">
        <f t="shared" si="191"/>
        <v>0</v>
      </c>
      <c r="Q2406" s="13" t="s">
        <v>8334</v>
      </c>
      <c r="R2406" t="s">
        <v>8335</v>
      </c>
      <c r="S2406" s="17">
        <f t="shared" si="192"/>
        <v>42342.03943287037</v>
      </c>
      <c r="T2406" s="17">
        <f t="shared" si="193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90"/>
        <v>23</v>
      </c>
      <c r="P2407">
        <f t="shared" si="191"/>
        <v>56.3</v>
      </c>
      <c r="Q2407" s="13" t="s">
        <v>8334</v>
      </c>
      <c r="R2407" t="s">
        <v>8335</v>
      </c>
      <c r="S2407" s="17">
        <f t="shared" si="192"/>
        <v>42595.585358796292</v>
      </c>
      <c r="T2407" s="17">
        <f t="shared" si="193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90"/>
        <v>41</v>
      </c>
      <c r="P2408">
        <f t="shared" si="191"/>
        <v>84.06</v>
      </c>
      <c r="Q2408" s="13" t="s">
        <v>8334</v>
      </c>
      <c r="R2408" t="s">
        <v>8335</v>
      </c>
      <c r="S2408" s="17">
        <f t="shared" si="192"/>
        <v>41983.110995370371</v>
      </c>
      <c r="T2408" s="17">
        <f t="shared" si="193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90"/>
        <v>25</v>
      </c>
      <c r="P2409">
        <f t="shared" si="191"/>
        <v>168.39</v>
      </c>
      <c r="Q2409" s="13" t="s">
        <v>8334</v>
      </c>
      <c r="R2409" t="s">
        <v>8335</v>
      </c>
      <c r="S2409" s="17">
        <f t="shared" si="192"/>
        <v>42082.575555555552</v>
      </c>
      <c r="T2409" s="17">
        <f t="shared" si="193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90"/>
        <v>0</v>
      </c>
      <c r="P2410">
        <f t="shared" si="191"/>
        <v>15</v>
      </c>
      <c r="Q2410" s="13" t="s">
        <v>8334</v>
      </c>
      <c r="R2410" t="s">
        <v>8335</v>
      </c>
      <c r="S2410" s="17">
        <f t="shared" si="192"/>
        <v>41919.140706018516</v>
      </c>
      <c r="T2410" s="17">
        <f t="shared" si="193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90"/>
        <v>2</v>
      </c>
      <c r="P2411">
        <f t="shared" si="191"/>
        <v>76.67</v>
      </c>
      <c r="Q2411" s="13" t="s">
        <v>8334</v>
      </c>
      <c r="R2411" t="s">
        <v>8335</v>
      </c>
      <c r="S2411" s="17">
        <f t="shared" si="192"/>
        <v>42204.875868055555</v>
      </c>
      <c r="T2411" s="17">
        <f t="shared" si="193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90"/>
        <v>0</v>
      </c>
      <c r="P2412">
        <f t="shared" si="191"/>
        <v>0</v>
      </c>
      <c r="Q2412" s="13" t="s">
        <v>8334</v>
      </c>
      <c r="R2412" t="s">
        <v>8335</v>
      </c>
      <c r="S2412" s="17">
        <f t="shared" si="192"/>
        <v>42224.408275462964</v>
      </c>
      <c r="T2412" s="17">
        <f t="shared" si="193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90"/>
        <v>1</v>
      </c>
      <c r="P2413">
        <f t="shared" si="191"/>
        <v>50.33</v>
      </c>
      <c r="Q2413" s="13" t="s">
        <v>8334</v>
      </c>
      <c r="R2413" t="s">
        <v>8335</v>
      </c>
      <c r="S2413" s="17">
        <f t="shared" si="192"/>
        <v>42211.732430555552</v>
      </c>
      <c r="T2413" s="17">
        <f t="shared" si="193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90"/>
        <v>0</v>
      </c>
      <c r="P2414">
        <f t="shared" si="191"/>
        <v>0</v>
      </c>
      <c r="Q2414" s="13" t="s">
        <v>8334</v>
      </c>
      <c r="R2414" t="s">
        <v>8335</v>
      </c>
      <c r="S2414" s="17">
        <f t="shared" si="192"/>
        <v>42655.736956018518</v>
      </c>
      <c r="T2414" s="17">
        <f t="shared" si="193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90"/>
        <v>1</v>
      </c>
      <c r="P2415">
        <f t="shared" si="191"/>
        <v>8.33</v>
      </c>
      <c r="Q2415" s="13" t="s">
        <v>8334</v>
      </c>
      <c r="R2415" t="s">
        <v>8335</v>
      </c>
      <c r="S2415" s="17">
        <f t="shared" si="192"/>
        <v>41760.10974537037</v>
      </c>
      <c r="T2415" s="17">
        <f t="shared" si="193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90"/>
        <v>3</v>
      </c>
      <c r="P2416">
        <f t="shared" si="191"/>
        <v>35.380000000000003</v>
      </c>
      <c r="Q2416" s="13" t="s">
        <v>8334</v>
      </c>
      <c r="R2416" t="s">
        <v>8335</v>
      </c>
      <c r="S2416" s="17">
        <f t="shared" si="192"/>
        <v>42198.695138888885</v>
      </c>
      <c r="T2416" s="17">
        <f t="shared" si="193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90"/>
        <v>1</v>
      </c>
      <c r="P2417">
        <f t="shared" si="191"/>
        <v>55.83</v>
      </c>
      <c r="Q2417" s="13" t="s">
        <v>8334</v>
      </c>
      <c r="R2417" t="s">
        <v>8335</v>
      </c>
      <c r="S2417" s="17">
        <f t="shared" si="192"/>
        <v>42536.862800925926</v>
      </c>
      <c r="T2417" s="17">
        <f t="shared" si="193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90"/>
        <v>0</v>
      </c>
      <c r="P2418">
        <f t="shared" si="191"/>
        <v>5</v>
      </c>
      <c r="Q2418" s="13" t="s">
        <v>8334</v>
      </c>
      <c r="R2418" t="s">
        <v>8335</v>
      </c>
      <c r="S2418" s="17">
        <f t="shared" si="192"/>
        <v>42019.737766203703</v>
      </c>
      <c r="T2418" s="17">
        <f t="shared" si="193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90"/>
        <v>0</v>
      </c>
      <c r="P2419">
        <f t="shared" si="191"/>
        <v>0</v>
      </c>
      <c r="Q2419" s="13" t="s">
        <v>8334</v>
      </c>
      <c r="R2419" t="s">
        <v>8335</v>
      </c>
      <c r="S2419" s="17">
        <f t="shared" si="192"/>
        <v>41831.884108796294</v>
      </c>
      <c r="T2419" s="17">
        <f t="shared" si="193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90"/>
        <v>0</v>
      </c>
      <c r="P2420">
        <f t="shared" si="191"/>
        <v>1</v>
      </c>
      <c r="Q2420" s="13" t="s">
        <v>8334</v>
      </c>
      <c r="R2420" t="s">
        <v>8335</v>
      </c>
      <c r="S2420" s="17">
        <f t="shared" si="192"/>
        <v>42027.856990740736</v>
      </c>
      <c r="T2420" s="17">
        <f t="shared" si="193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90"/>
        <v>0</v>
      </c>
      <c r="P2421">
        <f t="shared" si="191"/>
        <v>0</v>
      </c>
      <c r="Q2421" s="13" t="s">
        <v>8334</v>
      </c>
      <c r="R2421" t="s">
        <v>8335</v>
      </c>
      <c r="S2421" s="17">
        <f t="shared" si="192"/>
        <v>41993.738298611104</v>
      </c>
      <c r="T2421" s="17">
        <f t="shared" si="193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90"/>
        <v>15</v>
      </c>
      <c r="P2422">
        <f t="shared" si="191"/>
        <v>69.47</v>
      </c>
      <c r="Q2422" s="13" t="s">
        <v>8334</v>
      </c>
      <c r="R2422" t="s">
        <v>8335</v>
      </c>
      <c r="S2422" s="17">
        <f t="shared" si="192"/>
        <v>41893.028877314813</v>
      </c>
      <c r="T2422" s="17">
        <f t="shared" si="193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90"/>
        <v>0</v>
      </c>
      <c r="P2423">
        <f t="shared" si="191"/>
        <v>1</v>
      </c>
      <c r="Q2423" s="13" t="s">
        <v>8334</v>
      </c>
      <c r="R2423" t="s">
        <v>8335</v>
      </c>
      <c r="S2423" s="17">
        <f t="shared" si="192"/>
        <v>42026.687453703707</v>
      </c>
      <c r="T2423" s="17">
        <f t="shared" si="193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90"/>
        <v>0</v>
      </c>
      <c r="P2424">
        <f t="shared" si="191"/>
        <v>1</v>
      </c>
      <c r="Q2424" s="13" t="s">
        <v>8334</v>
      </c>
      <c r="R2424" t="s">
        <v>8335</v>
      </c>
      <c r="S2424" s="17">
        <f t="shared" si="192"/>
        <v>42044.724953703699</v>
      </c>
      <c r="T2424" s="17">
        <f t="shared" si="193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90"/>
        <v>0</v>
      </c>
      <c r="P2425">
        <f t="shared" si="191"/>
        <v>8</v>
      </c>
      <c r="Q2425" s="13" t="s">
        <v>8334</v>
      </c>
      <c r="R2425" t="s">
        <v>8335</v>
      </c>
      <c r="S2425" s="17">
        <f t="shared" si="192"/>
        <v>41974.704745370371</v>
      </c>
      <c r="T2425" s="17">
        <f t="shared" si="193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90"/>
        <v>1</v>
      </c>
      <c r="P2426">
        <f t="shared" si="191"/>
        <v>34.44</v>
      </c>
      <c r="Q2426" s="13" t="s">
        <v>8334</v>
      </c>
      <c r="R2426" t="s">
        <v>8335</v>
      </c>
      <c r="S2426" s="17">
        <f t="shared" si="192"/>
        <v>41909.892453703702</v>
      </c>
      <c r="T2426" s="17">
        <f t="shared" si="193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90"/>
        <v>0</v>
      </c>
      <c r="P2427">
        <f t="shared" si="191"/>
        <v>1</v>
      </c>
      <c r="Q2427" s="13" t="s">
        <v>8334</v>
      </c>
      <c r="R2427" t="s">
        <v>8335</v>
      </c>
      <c r="S2427" s="17">
        <f t="shared" si="192"/>
        <v>42502.913761574076</v>
      </c>
      <c r="T2427" s="17">
        <f t="shared" si="193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90"/>
        <v>0</v>
      </c>
      <c r="P2428">
        <f t="shared" si="191"/>
        <v>0</v>
      </c>
      <c r="Q2428" s="13" t="s">
        <v>8334</v>
      </c>
      <c r="R2428" t="s">
        <v>8335</v>
      </c>
      <c r="S2428" s="17">
        <f t="shared" si="192"/>
        <v>42164.170046296291</v>
      </c>
      <c r="T2428" s="17">
        <f t="shared" si="193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90"/>
        <v>0</v>
      </c>
      <c r="P2429">
        <f t="shared" si="191"/>
        <v>1</v>
      </c>
      <c r="Q2429" s="13" t="s">
        <v>8334</v>
      </c>
      <c r="R2429" t="s">
        <v>8335</v>
      </c>
      <c r="S2429" s="17">
        <f t="shared" si="192"/>
        <v>42412.318668981476</v>
      </c>
      <c r="T2429" s="17">
        <f t="shared" si="193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90"/>
        <v>0</v>
      </c>
      <c r="P2430">
        <f t="shared" si="191"/>
        <v>1</v>
      </c>
      <c r="Q2430" s="13" t="s">
        <v>8334</v>
      </c>
      <c r="R2430" t="s">
        <v>8335</v>
      </c>
      <c r="S2430" s="17">
        <f t="shared" si="192"/>
        <v>42045.784155092595</v>
      </c>
      <c r="T2430" s="17">
        <f t="shared" si="193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90"/>
        <v>1</v>
      </c>
      <c r="P2431">
        <f t="shared" si="191"/>
        <v>501.25</v>
      </c>
      <c r="Q2431" s="13" t="s">
        <v>8334</v>
      </c>
      <c r="R2431" t="s">
        <v>8335</v>
      </c>
      <c r="S2431" s="17">
        <f t="shared" si="192"/>
        <v>42734.879236111112</v>
      </c>
      <c r="T2431" s="17">
        <f t="shared" si="193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90"/>
        <v>1</v>
      </c>
      <c r="P2432">
        <f t="shared" si="191"/>
        <v>10.5</v>
      </c>
      <c r="Q2432" s="13" t="s">
        <v>8334</v>
      </c>
      <c r="R2432" t="s">
        <v>8335</v>
      </c>
      <c r="S2432" s="17">
        <f t="shared" si="192"/>
        <v>42382.130833333329</v>
      </c>
      <c r="T2432" s="17">
        <f t="shared" si="193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90"/>
        <v>0</v>
      </c>
      <c r="P2433">
        <f t="shared" si="191"/>
        <v>1</v>
      </c>
      <c r="Q2433" s="13" t="s">
        <v>8334</v>
      </c>
      <c r="R2433" t="s">
        <v>8335</v>
      </c>
      <c r="S2433" s="17">
        <f t="shared" si="192"/>
        <v>42489.099687499998</v>
      </c>
      <c r="T2433" s="17">
        <f t="shared" si="193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90"/>
        <v>0</v>
      </c>
      <c r="P2434">
        <f t="shared" si="191"/>
        <v>1</v>
      </c>
      <c r="Q2434" s="13" t="s">
        <v>8334</v>
      </c>
      <c r="R2434" t="s">
        <v>8335</v>
      </c>
      <c r="S2434" s="17">
        <f t="shared" si="192"/>
        <v>42041.218715277777</v>
      </c>
      <c r="T2434" s="17">
        <f t="shared" si="193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>
        <f t="shared" si="191"/>
        <v>0</v>
      </c>
      <c r="Q2435" s="13" t="s">
        <v>8334</v>
      </c>
      <c r="R2435" t="s">
        <v>8335</v>
      </c>
      <c r="S2435" s="17">
        <f t="shared" si="192"/>
        <v>42397.89980324074</v>
      </c>
      <c r="T2435" s="17">
        <f t="shared" si="193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ref="O2466:O2529" si="195">ROUND(E2466/D2466*100,0)</f>
        <v>111</v>
      </c>
      <c r="P2466">
        <f t="shared" ref="P2466:P2529" si="196">IFERROR(ROUND(E2466/L2466,2),0)</f>
        <v>51.67</v>
      </c>
      <c r="Q2466" s="13" t="s">
        <v>8323</v>
      </c>
      <c r="R2466" t="s">
        <v>8327</v>
      </c>
      <c r="S2466" s="17">
        <f t="shared" ref="S2466:S2529" si="197">(((J2466/60)/60)/24)+DATE(1970,1,1)</f>
        <v>42248.90042824074</v>
      </c>
      <c r="T2466" s="17">
        <f t="shared" ref="T2466:T2529" si="198">(((I2466/60)/60)/24)+DATE(1970,1,1)</f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5"/>
        <v>180</v>
      </c>
      <c r="P2467">
        <f t="shared" si="196"/>
        <v>26.27</v>
      </c>
      <c r="Q2467" s="13" t="s">
        <v>8323</v>
      </c>
      <c r="R2467" t="s">
        <v>8327</v>
      </c>
      <c r="S2467" s="17">
        <f t="shared" si="197"/>
        <v>41145.719305555554</v>
      </c>
      <c r="T2467" s="17">
        <f t="shared" si="198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5"/>
        <v>100</v>
      </c>
      <c r="P2468">
        <f t="shared" si="196"/>
        <v>48.08</v>
      </c>
      <c r="Q2468" s="13" t="s">
        <v>8323</v>
      </c>
      <c r="R2468" t="s">
        <v>8327</v>
      </c>
      <c r="S2468" s="17">
        <f t="shared" si="197"/>
        <v>41373.102465277778</v>
      </c>
      <c r="T2468" s="17">
        <f t="shared" si="198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5"/>
        <v>119</v>
      </c>
      <c r="P2469">
        <f t="shared" si="196"/>
        <v>27.56</v>
      </c>
      <c r="Q2469" s="13" t="s">
        <v>8323</v>
      </c>
      <c r="R2469" t="s">
        <v>8327</v>
      </c>
      <c r="S2469" s="17">
        <f t="shared" si="197"/>
        <v>41025.874201388891</v>
      </c>
      <c r="T2469" s="17">
        <f t="shared" si="198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5"/>
        <v>107</v>
      </c>
      <c r="P2470">
        <f t="shared" si="196"/>
        <v>36.97</v>
      </c>
      <c r="Q2470" s="13" t="s">
        <v>8323</v>
      </c>
      <c r="R2470" t="s">
        <v>8327</v>
      </c>
      <c r="S2470" s="17">
        <f t="shared" si="197"/>
        <v>41174.154178240737</v>
      </c>
      <c r="T2470" s="17">
        <f t="shared" si="198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5"/>
        <v>114</v>
      </c>
      <c r="P2471">
        <f t="shared" si="196"/>
        <v>29.02</v>
      </c>
      <c r="Q2471" s="13" t="s">
        <v>8323</v>
      </c>
      <c r="R2471" t="s">
        <v>8327</v>
      </c>
      <c r="S2471" s="17">
        <f t="shared" si="197"/>
        <v>40557.429733796293</v>
      </c>
      <c r="T2471" s="17">
        <f t="shared" si="198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5"/>
        <v>103</v>
      </c>
      <c r="P2472">
        <f t="shared" si="196"/>
        <v>28.66</v>
      </c>
      <c r="Q2472" s="13" t="s">
        <v>8323</v>
      </c>
      <c r="R2472" t="s">
        <v>8327</v>
      </c>
      <c r="S2472" s="17">
        <f t="shared" si="197"/>
        <v>41023.07471064815</v>
      </c>
      <c r="T2472" s="17">
        <f t="shared" si="198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5"/>
        <v>128</v>
      </c>
      <c r="P2473">
        <f t="shared" si="196"/>
        <v>37.65</v>
      </c>
      <c r="Q2473" s="13" t="s">
        <v>8323</v>
      </c>
      <c r="R2473" t="s">
        <v>8327</v>
      </c>
      <c r="S2473" s="17">
        <f t="shared" si="197"/>
        <v>40893.992962962962</v>
      </c>
      <c r="T2473" s="17">
        <f t="shared" si="198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5"/>
        <v>136</v>
      </c>
      <c r="P2474">
        <f t="shared" si="196"/>
        <v>97.9</v>
      </c>
      <c r="Q2474" s="13" t="s">
        <v>8323</v>
      </c>
      <c r="R2474" t="s">
        <v>8327</v>
      </c>
      <c r="S2474" s="17">
        <f t="shared" si="197"/>
        <v>40354.11550925926</v>
      </c>
      <c r="T2474" s="17">
        <f t="shared" si="198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5"/>
        <v>100</v>
      </c>
      <c r="P2475">
        <f t="shared" si="196"/>
        <v>42.55</v>
      </c>
      <c r="Q2475" s="13" t="s">
        <v>8323</v>
      </c>
      <c r="R2475" t="s">
        <v>8327</v>
      </c>
      <c r="S2475" s="17">
        <f t="shared" si="197"/>
        <v>41193.748483796298</v>
      </c>
      <c r="T2475" s="17">
        <f t="shared" si="198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5"/>
        <v>100</v>
      </c>
      <c r="P2476">
        <f t="shared" si="196"/>
        <v>131.58000000000001</v>
      </c>
      <c r="Q2476" s="13" t="s">
        <v>8323</v>
      </c>
      <c r="R2476" t="s">
        <v>8327</v>
      </c>
      <c r="S2476" s="17">
        <f t="shared" si="197"/>
        <v>40417.011296296296</v>
      </c>
      <c r="T2476" s="17">
        <f t="shared" si="198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5"/>
        <v>105</v>
      </c>
      <c r="P2477">
        <f t="shared" si="196"/>
        <v>32.32</v>
      </c>
      <c r="Q2477" s="13" t="s">
        <v>8323</v>
      </c>
      <c r="R2477" t="s">
        <v>8327</v>
      </c>
      <c r="S2477" s="17">
        <f t="shared" si="197"/>
        <v>40310.287673611114</v>
      </c>
      <c r="T2477" s="17">
        <f t="shared" si="198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5"/>
        <v>105</v>
      </c>
      <c r="P2478">
        <f t="shared" si="196"/>
        <v>61.1</v>
      </c>
      <c r="Q2478" s="13" t="s">
        <v>8323</v>
      </c>
      <c r="R2478" t="s">
        <v>8327</v>
      </c>
      <c r="S2478" s="17">
        <f t="shared" si="197"/>
        <v>41913.328356481477</v>
      </c>
      <c r="T2478" s="17">
        <f t="shared" si="198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5"/>
        <v>171</v>
      </c>
      <c r="P2479">
        <f t="shared" si="196"/>
        <v>31.34</v>
      </c>
      <c r="Q2479" s="13" t="s">
        <v>8323</v>
      </c>
      <c r="R2479" t="s">
        <v>8327</v>
      </c>
      <c r="S2479" s="17">
        <f t="shared" si="197"/>
        <v>41088.691493055558</v>
      </c>
      <c r="T2479" s="17">
        <f t="shared" si="198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5"/>
        <v>128</v>
      </c>
      <c r="P2480">
        <f t="shared" si="196"/>
        <v>129.11000000000001</v>
      </c>
      <c r="Q2480" s="13" t="s">
        <v>8323</v>
      </c>
      <c r="R2480" t="s">
        <v>8327</v>
      </c>
      <c r="S2480" s="17">
        <f t="shared" si="197"/>
        <v>41257.950381944444</v>
      </c>
      <c r="T2480" s="17">
        <f t="shared" si="198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5"/>
        <v>133</v>
      </c>
      <c r="P2481">
        <f t="shared" si="196"/>
        <v>25.02</v>
      </c>
      <c r="Q2481" s="13" t="s">
        <v>8323</v>
      </c>
      <c r="R2481" t="s">
        <v>8327</v>
      </c>
      <c r="S2481" s="17">
        <f t="shared" si="197"/>
        <v>41107.726782407408</v>
      </c>
      <c r="T2481" s="17">
        <f t="shared" si="198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5"/>
        <v>100</v>
      </c>
      <c r="P2482">
        <f t="shared" si="196"/>
        <v>250</v>
      </c>
      <c r="Q2482" s="13" t="s">
        <v>8323</v>
      </c>
      <c r="R2482" t="s">
        <v>8327</v>
      </c>
      <c r="S2482" s="17">
        <f t="shared" si="197"/>
        <v>42227.936157407406</v>
      </c>
      <c r="T2482" s="17">
        <f t="shared" si="198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5"/>
        <v>113</v>
      </c>
      <c r="P2483">
        <f t="shared" si="196"/>
        <v>47.54</v>
      </c>
      <c r="Q2483" s="13" t="s">
        <v>8323</v>
      </c>
      <c r="R2483" t="s">
        <v>8327</v>
      </c>
      <c r="S2483" s="17">
        <f t="shared" si="197"/>
        <v>40999.645925925928</v>
      </c>
      <c r="T2483" s="17">
        <f t="shared" si="198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5"/>
        <v>100</v>
      </c>
      <c r="P2484">
        <f t="shared" si="196"/>
        <v>40.04</v>
      </c>
      <c r="Q2484" s="13" t="s">
        <v>8323</v>
      </c>
      <c r="R2484" t="s">
        <v>8327</v>
      </c>
      <c r="S2484" s="17">
        <f t="shared" si="197"/>
        <v>40711.782210648147</v>
      </c>
      <c r="T2484" s="17">
        <f t="shared" si="198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5"/>
        <v>114</v>
      </c>
      <c r="P2485">
        <f t="shared" si="196"/>
        <v>65.84</v>
      </c>
      <c r="Q2485" s="13" t="s">
        <v>8323</v>
      </c>
      <c r="R2485" t="s">
        <v>8327</v>
      </c>
      <c r="S2485" s="17">
        <f t="shared" si="197"/>
        <v>40970.750034722223</v>
      </c>
      <c r="T2485" s="17">
        <f t="shared" si="198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5"/>
        <v>119</v>
      </c>
      <c r="P2486">
        <f t="shared" si="196"/>
        <v>46.4</v>
      </c>
      <c r="Q2486" s="13" t="s">
        <v>8323</v>
      </c>
      <c r="R2486" t="s">
        <v>8327</v>
      </c>
      <c r="S2486" s="17">
        <f t="shared" si="197"/>
        <v>40771.916701388887</v>
      </c>
      <c r="T2486" s="17">
        <f t="shared" si="198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5"/>
        <v>103</v>
      </c>
      <c r="P2487">
        <f t="shared" si="196"/>
        <v>50.37</v>
      </c>
      <c r="Q2487" s="13" t="s">
        <v>8323</v>
      </c>
      <c r="R2487" t="s">
        <v>8327</v>
      </c>
      <c r="S2487" s="17">
        <f t="shared" si="197"/>
        <v>40793.998599537037</v>
      </c>
      <c r="T2487" s="17">
        <f t="shared" si="198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5"/>
        <v>266</v>
      </c>
      <c r="P2488">
        <f t="shared" si="196"/>
        <v>26.57</v>
      </c>
      <c r="Q2488" s="13" t="s">
        <v>8323</v>
      </c>
      <c r="R2488" t="s">
        <v>8327</v>
      </c>
      <c r="S2488" s="17">
        <f t="shared" si="197"/>
        <v>40991.708055555559</v>
      </c>
      <c r="T2488" s="17">
        <f t="shared" si="198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5"/>
        <v>100</v>
      </c>
      <c r="P2489">
        <f t="shared" si="196"/>
        <v>39.49</v>
      </c>
      <c r="Q2489" s="13" t="s">
        <v>8323</v>
      </c>
      <c r="R2489" t="s">
        <v>8327</v>
      </c>
      <c r="S2489" s="17">
        <f t="shared" si="197"/>
        <v>41026.083298611113</v>
      </c>
      <c r="T2489" s="17">
        <f t="shared" si="198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5"/>
        <v>107</v>
      </c>
      <c r="P2490">
        <f t="shared" si="196"/>
        <v>49.25</v>
      </c>
      <c r="Q2490" s="13" t="s">
        <v>8323</v>
      </c>
      <c r="R2490" t="s">
        <v>8327</v>
      </c>
      <c r="S2490" s="17">
        <f t="shared" si="197"/>
        <v>40833.633194444446</v>
      </c>
      <c r="T2490" s="17">
        <f t="shared" si="198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5"/>
        <v>134</v>
      </c>
      <c r="P2491">
        <f t="shared" si="196"/>
        <v>62.38</v>
      </c>
      <c r="Q2491" s="13" t="s">
        <v>8323</v>
      </c>
      <c r="R2491" t="s">
        <v>8327</v>
      </c>
      <c r="S2491" s="17">
        <f t="shared" si="197"/>
        <v>41373.690266203703</v>
      </c>
      <c r="T2491" s="17">
        <f t="shared" si="198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5"/>
        <v>121</v>
      </c>
      <c r="P2492">
        <f t="shared" si="196"/>
        <v>37.94</v>
      </c>
      <c r="Q2492" s="13" t="s">
        <v>8323</v>
      </c>
      <c r="R2492" t="s">
        <v>8327</v>
      </c>
      <c r="S2492" s="17">
        <f t="shared" si="197"/>
        <v>41023.227731481478</v>
      </c>
      <c r="T2492" s="17">
        <f t="shared" si="198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5"/>
        <v>103</v>
      </c>
      <c r="P2493">
        <f t="shared" si="196"/>
        <v>51.6</v>
      </c>
      <c r="Q2493" s="13" t="s">
        <v>8323</v>
      </c>
      <c r="R2493" t="s">
        <v>8327</v>
      </c>
      <c r="S2493" s="17">
        <f t="shared" si="197"/>
        <v>40542.839282407411</v>
      </c>
      <c r="T2493" s="17">
        <f t="shared" si="198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5"/>
        <v>125</v>
      </c>
      <c r="P2494">
        <f t="shared" si="196"/>
        <v>27.78</v>
      </c>
      <c r="Q2494" s="13" t="s">
        <v>8323</v>
      </c>
      <c r="R2494" t="s">
        <v>8327</v>
      </c>
      <c r="S2494" s="17">
        <f t="shared" si="197"/>
        <v>41024.985972222225</v>
      </c>
      <c r="T2494" s="17">
        <f t="shared" si="198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5"/>
        <v>129</v>
      </c>
      <c r="P2495">
        <f t="shared" si="196"/>
        <v>99.38</v>
      </c>
      <c r="Q2495" s="13" t="s">
        <v>8323</v>
      </c>
      <c r="R2495" t="s">
        <v>8327</v>
      </c>
      <c r="S2495" s="17">
        <f t="shared" si="197"/>
        <v>41348.168287037035</v>
      </c>
      <c r="T2495" s="17">
        <f t="shared" si="198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5"/>
        <v>101</v>
      </c>
      <c r="P2496">
        <f t="shared" si="196"/>
        <v>38.85</v>
      </c>
      <c r="Q2496" s="13" t="s">
        <v>8323</v>
      </c>
      <c r="R2496" t="s">
        <v>8327</v>
      </c>
      <c r="S2496" s="17">
        <f t="shared" si="197"/>
        <v>41022.645185185182</v>
      </c>
      <c r="T2496" s="17">
        <f t="shared" si="198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5"/>
        <v>128</v>
      </c>
      <c r="P2497">
        <f t="shared" si="196"/>
        <v>45.55</v>
      </c>
      <c r="Q2497" s="13" t="s">
        <v>8323</v>
      </c>
      <c r="R2497" t="s">
        <v>8327</v>
      </c>
      <c r="S2497" s="17">
        <f t="shared" si="197"/>
        <v>41036.946469907409</v>
      </c>
      <c r="T2497" s="17">
        <f t="shared" si="198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5"/>
        <v>100</v>
      </c>
      <c r="P2498">
        <f t="shared" si="196"/>
        <v>600</v>
      </c>
      <c r="Q2498" s="13" t="s">
        <v>8323</v>
      </c>
      <c r="R2498" t="s">
        <v>8327</v>
      </c>
      <c r="S2498" s="17">
        <f t="shared" si="197"/>
        <v>41327.996435185189</v>
      </c>
      <c r="T2498" s="17">
        <f t="shared" si="198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>
        <f t="shared" si="196"/>
        <v>80.55</v>
      </c>
      <c r="Q2499" s="13" t="s">
        <v>8323</v>
      </c>
      <c r="R2499" t="s">
        <v>8327</v>
      </c>
      <c r="S2499" s="17">
        <f t="shared" si="197"/>
        <v>40730.878912037035</v>
      </c>
      <c r="T2499" s="17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ref="O2530:O2593" si="200">ROUND(E2530/D2530*100,0)</f>
        <v>107</v>
      </c>
      <c r="P2530">
        <f t="shared" ref="P2530:P2593" si="201">IFERROR(ROUND(E2530/L2530,2),0)</f>
        <v>52.96</v>
      </c>
      <c r="Q2530" s="13" t="s">
        <v>8323</v>
      </c>
      <c r="R2530" t="s">
        <v>8352</v>
      </c>
      <c r="S2530" s="17">
        <f t="shared" ref="S2530:S2593" si="202">(((J2530/60)/60)/24)+DATE(1970,1,1)</f>
        <v>42217.834525462968</v>
      </c>
      <c r="T2530" s="17">
        <f t="shared" ref="T2530:T2593" si="203">(((I2530/60)/60)/24)+DATE(1970,1,1)</f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200"/>
        <v>104</v>
      </c>
      <c r="P2531">
        <f t="shared" si="201"/>
        <v>82.33</v>
      </c>
      <c r="Q2531" s="13" t="s">
        <v>8323</v>
      </c>
      <c r="R2531" t="s">
        <v>8352</v>
      </c>
      <c r="S2531" s="17">
        <f t="shared" si="202"/>
        <v>40948.080729166664</v>
      </c>
      <c r="T2531" s="17">
        <f t="shared" si="203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200"/>
        <v>100</v>
      </c>
      <c r="P2532">
        <f t="shared" si="201"/>
        <v>135.41999999999999</v>
      </c>
      <c r="Q2532" s="13" t="s">
        <v>8323</v>
      </c>
      <c r="R2532" t="s">
        <v>8352</v>
      </c>
      <c r="S2532" s="17">
        <f t="shared" si="202"/>
        <v>42081.864641203705</v>
      </c>
      <c r="T2532" s="17">
        <f t="shared" si="203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200"/>
        <v>100</v>
      </c>
      <c r="P2533">
        <f t="shared" si="201"/>
        <v>74.069999999999993</v>
      </c>
      <c r="Q2533" s="13" t="s">
        <v>8323</v>
      </c>
      <c r="R2533" t="s">
        <v>8352</v>
      </c>
      <c r="S2533" s="17">
        <f t="shared" si="202"/>
        <v>42208.680023148147</v>
      </c>
      <c r="T2533" s="17">
        <f t="shared" si="203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200"/>
        <v>126</v>
      </c>
      <c r="P2534">
        <f t="shared" si="201"/>
        <v>84.08</v>
      </c>
      <c r="Q2534" s="13" t="s">
        <v>8323</v>
      </c>
      <c r="R2534" t="s">
        <v>8352</v>
      </c>
      <c r="S2534" s="17">
        <f t="shared" si="202"/>
        <v>41107.849143518521</v>
      </c>
      <c r="T2534" s="17">
        <f t="shared" si="203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200"/>
        <v>111</v>
      </c>
      <c r="P2535">
        <f t="shared" si="201"/>
        <v>61.03</v>
      </c>
      <c r="Q2535" s="13" t="s">
        <v>8323</v>
      </c>
      <c r="R2535" t="s">
        <v>8352</v>
      </c>
      <c r="S2535" s="17">
        <f t="shared" si="202"/>
        <v>41304.751284722224</v>
      </c>
      <c r="T2535" s="17">
        <f t="shared" si="203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200"/>
        <v>105</v>
      </c>
      <c r="P2536">
        <f t="shared" si="201"/>
        <v>150</v>
      </c>
      <c r="Q2536" s="13" t="s">
        <v>8323</v>
      </c>
      <c r="R2536" t="s">
        <v>8352</v>
      </c>
      <c r="S2536" s="17">
        <f t="shared" si="202"/>
        <v>40127.700370370374</v>
      </c>
      <c r="T2536" s="17">
        <f t="shared" si="203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200"/>
        <v>104</v>
      </c>
      <c r="P2537">
        <f t="shared" si="201"/>
        <v>266.08999999999997</v>
      </c>
      <c r="Q2537" s="13" t="s">
        <v>8323</v>
      </c>
      <c r="R2537" t="s">
        <v>8352</v>
      </c>
      <c r="S2537" s="17">
        <f t="shared" si="202"/>
        <v>41943.791030092594</v>
      </c>
      <c r="T2537" s="17">
        <f t="shared" si="203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200"/>
        <v>116</v>
      </c>
      <c r="P2538">
        <f t="shared" si="201"/>
        <v>7.25</v>
      </c>
      <c r="Q2538" s="13" t="s">
        <v>8323</v>
      </c>
      <c r="R2538" t="s">
        <v>8352</v>
      </c>
      <c r="S2538" s="17">
        <f t="shared" si="202"/>
        <v>41464.106087962966</v>
      </c>
      <c r="T2538" s="17">
        <f t="shared" si="203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200"/>
        <v>110</v>
      </c>
      <c r="P2539">
        <f t="shared" si="201"/>
        <v>100</v>
      </c>
      <c r="Q2539" s="13" t="s">
        <v>8323</v>
      </c>
      <c r="R2539" t="s">
        <v>8352</v>
      </c>
      <c r="S2539" s="17">
        <f t="shared" si="202"/>
        <v>40696.648784722223</v>
      </c>
      <c r="T2539" s="17">
        <f t="shared" si="203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200"/>
        <v>113</v>
      </c>
      <c r="P2540">
        <f t="shared" si="201"/>
        <v>109.96</v>
      </c>
      <c r="Q2540" s="13" t="s">
        <v>8323</v>
      </c>
      <c r="R2540" t="s">
        <v>8352</v>
      </c>
      <c r="S2540" s="17">
        <f t="shared" si="202"/>
        <v>41298.509965277779</v>
      </c>
      <c r="T2540" s="17">
        <f t="shared" si="203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200"/>
        <v>100</v>
      </c>
      <c r="P2541">
        <f t="shared" si="201"/>
        <v>169.92</v>
      </c>
      <c r="Q2541" s="13" t="s">
        <v>8323</v>
      </c>
      <c r="R2541" t="s">
        <v>8352</v>
      </c>
      <c r="S2541" s="17">
        <f t="shared" si="202"/>
        <v>41977.902222222227</v>
      </c>
      <c r="T2541" s="17">
        <f t="shared" si="203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200"/>
        <v>103</v>
      </c>
      <c r="P2542">
        <f t="shared" si="201"/>
        <v>95.74</v>
      </c>
      <c r="Q2542" s="13" t="s">
        <v>8323</v>
      </c>
      <c r="R2542" t="s">
        <v>8352</v>
      </c>
      <c r="S2542" s="17">
        <f t="shared" si="202"/>
        <v>40785.675011574072</v>
      </c>
      <c r="T2542" s="17">
        <f t="shared" si="203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200"/>
        <v>107</v>
      </c>
      <c r="P2543">
        <f t="shared" si="201"/>
        <v>59.46</v>
      </c>
      <c r="Q2543" s="13" t="s">
        <v>8323</v>
      </c>
      <c r="R2543" t="s">
        <v>8352</v>
      </c>
      <c r="S2543" s="17">
        <f t="shared" si="202"/>
        <v>41483.449282407404</v>
      </c>
      <c r="T2543" s="17">
        <f t="shared" si="203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200"/>
        <v>104</v>
      </c>
      <c r="P2544">
        <f t="shared" si="201"/>
        <v>55.77</v>
      </c>
      <c r="Q2544" s="13" t="s">
        <v>8323</v>
      </c>
      <c r="R2544" t="s">
        <v>8352</v>
      </c>
      <c r="S2544" s="17">
        <f t="shared" si="202"/>
        <v>41509.426585648151</v>
      </c>
      <c r="T2544" s="17">
        <f t="shared" si="203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200"/>
        <v>156</v>
      </c>
      <c r="P2545">
        <f t="shared" si="201"/>
        <v>30.08</v>
      </c>
      <c r="Q2545" s="13" t="s">
        <v>8323</v>
      </c>
      <c r="R2545" t="s">
        <v>8352</v>
      </c>
      <c r="S2545" s="17">
        <f t="shared" si="202"/>
        <v>40514.107615740737</v>
      </c>
      <c r="T2545" s="17">
        <f t="shared" si="203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200"/>
        <v>101</v>
      </c>
      <c r="P2546">
        <f t="shared" si="201"/>
        <v>88.44</v>
      </c>
      <c r="Q2546" s="13" t="s">
        <v>8323</v>
      </c>
      <c r="R2546" t="s">
        <v>8352</v>
      </c>
      <c r="S2546" s="17">
        <f t="shared" si="202"/>
        <v>41068.520474537036</v>
      </c>
      <c r="T2546" s="17">
        <f t="shared" si="203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200"/>
        <v>195</v>
      </c>
      <c r="P2547">
        <f t="shared" si="201"/>
        <v>64.03</v>
      </c>
      <c r="Q2547" s="13" t="s">
        <v>8323</v>
      </c>
      <c r="R2547" t="s">
        <v>8352</v>
      </c>
      <c r="S2547" s="17">
        <f t="shared" si="202"/>
        <v>42027.13817129629</v>
      </c>
      <c r="T2547" s="17">
        <f t="shared" si="203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200"/>
        <v>112</v>
      </c>
      <c r="P2548">
        <f t="shared" si="201"/>
        <v>60.15</v>
      </c>
      <c r="Q2548" s="13" t="s">
        <v>8323</v>
      </c>
      <c r="R2548" t="s">
        <v>8352</v>
      </c>
      <c r="S2548" s="17">
        <f t="shared" si="202"/>
        <v>41524.858553240738</v>
      </c>
      <c r="T2548" s="17">
        <f t="shared" si="203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200"/>
        <v>120</v>
      </c>
      <c r="P2549">
        <f t="shared" si="201"/>
        <v>49.19</v>
      </c>
      <c r="Q2549" s="13" t="s">
        <v>8323</v>
      </c>
      <c r="R2549" t="s">
        <v>8352</v>
      </c>
      <c r="S2549" s="17">
        <f t="shared" si="202"/>
        <v>40973.773182870369</v>
      </c>
      <c r="T2549" s="17">
        <f t="shared" si="203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200"/>
        <v>102</v>
      </c>
      <c r="P2550">
        <f t="shared" si="201"/>
        <v>165.16</v>
      </c>
      <c r="Q2550" s="13" t="s">
        <v>8323</v>
      </c>
      <c r="R2550" t="s">
        <v>8352</v>
      </c>
      <c r="S2550" s="17">
        <f t="shared" si="202"/>
        <v>42618.625428240746</v>
      </c>
      <c r="T2550" s="17">
        <f t="shared" si="203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200"/>
        <v>103</v>
      </c>
      <c r="P2551">
        <f t="shared" si="201"/>
        <v>43.62</v>
      </c>
      <c r="Q2551" s="13" t="s">
        <v>8323</v>
      </c>
      <c r="R2551" t="s">
        <v>8352</v>
      </c>
      <c r="S2551" s="17">
        <f t="shared" si="202"/>
        <v>41390.757754629631</v>
      </c>
      <c r="T2551" s="17">
        <f t="shared" si="203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200"/>
        <v>101</v>
      </c>
      <c r="P2552">
        <f t="shared" si="201"/>
        <v>43.7</v>
      </c>
      <c r="Q2552" s="13" t="s">
        <v>8323</v>
      </c>
      <c r="R2552" t="s">
        <v>8352</v>
      </c>
      <c r="S2552" s="17">
        <f t="shared" si="202"/>
        <v>42228.634328703702</v>
      </c>
      <c r="T2552" s="17">
        <f t="shared" si="203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200"/>
        <v>103</v>
      </c>
      <c r="P2553">
        <f t="shared" si="201"/>
        <v>67.42</v>
      </c>
      <c r="Q2553" s="13" t="s">
        <v>8323</v>
      </c>
      <c r="R2553" t="s">
        <v>8352</v>
      </c>
      <c r="S2553" s="17">
        <f t="shared" si="202"/>
        <v>40961.252141203702</v>
      </c>
      <c r="T2553" s="17">
        <f t="shared" si="203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200"/>
        <v>107</v>
      </c>
      <c r="P2554">
        <f t="shared" si="201"/>
        <v>177.5</v>
      </c>
      <c r="Q2554" s="13" t="s">
        <v>8323</v>
      </c>
      <c r="R2554" t="s">
        <v>8352</v>
      </c>
      <c r="S2554" s="17">
        <f t="shared" si="202"/>
        <v>42769.809965277775</v>
      </c>
      <c r="T2554" s="17">
        <f t="shared" si="203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200"/>
        <v>156</v>
      </c>
      <c r="P2555">
        <f t="shared" si="201"/>
        <v>38.880000000000003</v>
      </c>
      <c r="Q2555" s="13" t="s">
        <v>8323</v>
      </c>
      <c r="R2555" t="s">
        <v>8352</v>
      </c>
      <c r="S2555" s="17">
        <f t="shared" si="202"/>
        <v>41113.199155092596</v>
      </c>
      <c r="T2555" s="17">
        <f t="shared" si="203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200"/>
        <v>123</v>
      </c>
      <c r="P2556">
        <f t="shared" si="201"/>
        <v>54.99</v>
      </c>
      <c r="Q2556" s="13" t="s">
        <v>8323</v>
      </c>
      <c r="R2556" t="s">
        <v>8352</v>
      </c>
      <c r="S2556" s="17">
        <f t="shared" si="202"/>
        <v>42125.078275462962</v>
      </c>
      <c r="T2556" s="17">
        <f t="shared" si="203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200"/>
        <v>107</v>
      </c>
      <c r="P2557">
        <f t="shared" si="201"/>
        <v>61.34</v>
      </c>
      <c r="Q2557" s="13" t="s">
        <v>8323</v>
      </c>
      <c r="R2557" t="s">
        <v>8352</v>
      </c>
      <c r="S2557" s="17">
        <f t="shared" si="202"/>
        <v>41026.655011574076</v>
      </c>
      <c r="T2557" s="17">
        <f t="shared" si="203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200"/>
        <v>106</v>
      </c>
      <c r="P2558">
        <f t="shared" si="201"/>
        <v>23.12</v>
      </c>
      <c r="Q2558" s="13" t="s">
        <v>8323</v>
      </c>
      <c r="R2558" t="s">
        <v>8352</v>
      </c>
      <c r="S2558" s="17">
        <f t="shared" si="202"/>
        <v>41222.991400462961</v>
      </c>
      <c r="T2558" s="17">
        <f t="shared" si="203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200"/>
        <v>118</v>
      </c>
      <c r="P2559">
        <f t="shared" si="201"/>
        <v>29.61</v>
      </c>
      <c r="Q2559" s="13" t="s">
        <v>8323</v>
      </c>
      <c r="R2559" t="s">
        <v>8352</v>
      </c>
      <c r="S2559" s="17">
        <f t="shared" si="202"/>
        <v>41744.745208333334</v>
      </c>
      <c r="T2559" s="17">
        <f t="shared" si="203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200"/>
        <v>109</v>
      </c>
      <c r="P2560">
        <f t="shared" si="201"/>
        <v>75.61</v>
      </c>
      <c r="Q2560" s="13" t="s">
        <v>8323</v>
      </c>
      <c r="R2560" t="s">
        <v>8352</v>
      </c>
      <c r="S2560" s="17">
        <f t="shared" si="202"/>
        <v>42093.860023148154</v>
      </c>
      <c r="T2560" s="17">
        <f t="shared" si="203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200"/>
        <v>111</v>
      </c>
      <c r="P2561">
        <f t="shared" si="201"/>
        <v>35.6</v>
      </c>
      <c r="Q2561" s="13" t="s">
        <v>8323</v>
      </c>
      <c r="R2561" t="s">
        <v>8352</v>
      </c>
      <c r="S2561" s="17">
        <f t="shared" si="202"/>
        <v>40829.873657407406</v>
      </c>
      <c r="T2561" s="17">
        <f t="shared" si="203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200"/>
        <v>100</v>
      </c>
      <c r="P2562">
        <f t="shared" si="201"/>
        <v>143</v>
      </c>
      <c r="Q2562" s="13" t="s">
        <v>8323</v>
      </c>
      <c r="R2562" t="s">
        <v>8352</v>
      </c>
      <c r="S2562" s="17">
        <f t="shared" si="202"/>
        <v>42039.951087962967</v>
      </c>
      <c r="T2562" s="17">
        <f t="shared" si="203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>
        <f t="shared" si="201"/>
        <v>0</v>
      </c>
      <c r="Q2563" s="13" t="s">
        <v>8334</v>
      </c>
      <c r="R2563" t="s">
        <v>8335</v>
      </c>
      <c r="S2563" s="17">
        <f t="shared" si="202"/>
        <v>42260.528807870374</v>
      </c>
      <c r="T2563" s="17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ref="O2594:O2657" si="205">ROUND(E2594/D2594*100,0)</f>
        <v>0</v>
      </c>
      <c r="P2594">
        <f t="shared" ref="P2594:P2657" si="206">IFERROR(ROUND(E2594/L2594,2),0)</f>
        <v>50</v>
      </c>
      <c r="Q2594" s="13" t="s">
        <v>8334</v>
      </c>
      <c r="R2594" t="s">
        <v>8335</v>
      </c>
      <c r="S2594" s="17">
        <f t="shared" ref="S2594:S2657" si="207">(((J2594/60)/60)/24)+DATE(1970,1,1)</f>
        <v>41887.801168981481</v>
      </c>
      <c r="T2594" s="17">
        <f t="shared" ref="T2594:T2657" si="208">(((I2594/60)/60)/24)+DATE(1970,1,1)</f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5"/>
        <v>0</v>
      </c>
      <c r="P2595">
        <f t="shared" si="206"/>
        <v>0</v>
      </c>
      <c r="Q2595" s="13" t="s">
        <v>8334</v>
      </c>
      <c r="R2595" t="s">
        <v>8335</v>
      </c>
      <c r="S2595" s="17">
        <f t="shared" si="207"/>
        <v>42089.84520833334</v>
      </c>
      <c r="T2595" s="17">
        <f t="shared" si="208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5"/>
        <v>0</v>
      </c>
      <c r="P2596">
        <f t="shared" si="206"/>
        <v>1</v>
      </c>
      <c r="Q2596" s="13" t="s">
        <v>8334</v>
      </c>
      <c r="R2596" t="s">
        <v>8335</v>
      </c>
      <c r="S2596" s="17">
        <f t="shared" si="207"/>
        <v>41828.967916666668</v>
      </c>
      <c r="T2596" s="17">
        <f t="shared" si="208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5"/>
        <v>12</v>
      </c>
      <c r="P2597">
        <f t="shared" si="206"/>
        <v>96.05</v>
      </c>
      <c r="Q2597" s="13" t="s">
        <v>8334</v>
      </c>
      <c r="R2597" t="s">
        <v>8335</v>
      </c>
      <c r="S2597" s="17">
        <f t="shared" si="207"/>
        <v>42760.244212962964</v>
      </c>
      <c r="T2597" s="17">
        <f t="shared" si="208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5"/>
        <v>24</v>
      </c>
      <c r="P2598">
        <f t="shared" si="206"/>
        <v>305.77999999999997</v>
      </c>
      <c r="Q2598" s="13" t="s">
        <v>8334</v>
      </c>
      <c r="R2598" t="s">
        <v>8335</v>
      </c>
      <c r="S2598" s="17">
        <f t="shared" si="207"/>
        <v>41828.664456018516</v>
      </c>
      <c r="T2598" s="17">
        <f t="shared" si="208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5"/>
        <v>6</v>
      </c>
      <c r="P2599">
        <f t="shared" si="206"/>
        <v>12.14</v>
      </c>
      <c r="Q2599" s="13" t="s">
        <v>8334</v>
      </c>
      <c r="R2599" t="s">
        <v>8335</v>
      </c>
      <c r="S2599" s="17">
        <f t="shared" si="207"/>
        <v>42510.341631944444</v>
      </c>
      <c r="T2599" s="17">
        <f t="shared" si="208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5"/>
        <v>39</v>
      </c>
      <c r="P2600">
        <f t="shared" si="206"/>
        <v>83.57</v>
      </c>
      <c r="Q2600" s="13" t="s">
        <v>8334</v>
      </c>
      <c r="R2600" t="s">
        <v>8335</v>
      </c>
      <c r="S2600" s="17">
        <f t="shared" si="207"/>
        <v>42240.840289351851</v>
      </c>
      <c r="T2600" s="17">
        <f t="shared" si="208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5"/>
        <v>1</v>
      </c>
      <c r="P2601">
        <f t="shared" si="206"/>
        <v>18</v>
      </c>
      <c r="Q2601" s="13" t="s">
        <v>8334</v>
      </c>
      <c r="R2601" t="s">
        <v>8335</v>
      </c>
      <c r="S2601" s="17">
        <f t="shared" si="207"/>
        <v>41809.754016203704</v>
      </c>
      <c r="T2601" s="17">
        <f t="shared" si="208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5"/>
        <v>7</v>
      </c>
      <c r="P2602">
        <f t="shared" si="206"/>
        <v>115.53</v>
      </c>
      <c r="Q2602" s="13" t="s">
        <v>8334</v>
      </c>
      <c r="R2602" t="s">
        <v>8335</v>
      </c>
      <c r="S2602" s="17">
        <f t="shared" si="207"/>
        <v>42394.900462962964</v>
      </c>
      <c r="T2602" s="17">
        <f t="shared" si="208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5"/>
        <v>661</v>
      </c>
      <c r="P2603">
        <f t="shared" si="206"/>
        <v>21.9</v>
      </c>
      <c r="Q2603" s="13" t="s">
        <v>8317</v>
      </c>
      <c r="R2603" t="s">
        <v>8353</v>
      </c>
      <c r="S2603" s="17">
        <f t="shared" si="207"/>
        <v>41150.902187499996</v>
      </c>
      <c r="T2603" s="17">
        <f t="shared" si="208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5"/>
        <v>326</v>
      </c>
      <c r="P2604">
        <f t="shared" si="206"/>
        <v>80.02</v>
      </c>
      <c r="Q2604" s="13" t="s">
        <v>8317</v>
      </c>
      <c r="R2604" t="s">
        <v>8353</v>
      </c>
      <c r="S2604" s="17">
        <f t="shared" si="207"/>
        <v>41915.747314814813</v>
      </c>
      <c r="T2604" s="17">
        <f t="shared" si="208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5"/>
        <v>101</v>
      </c>
      <c r="P2605">
        <f t="shared" si="206"/>
        <v>35.520000000000003</v>
      </c>
      <c r="Q2605" s="13" t="s">
        <v>8317</v>
      </c>
      <c r="R2605" t="s">
        <v>8353</v>
      </c>
      <c r="S2605" s="17">
        <f t="shared" si="207"/>
        <v>41617.912662037037</v>
      </c>
      <c r="T2605" s="17">
        <f t="shared" si="208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5"/>
        <v>104</v>
      </c>
      <c r="P2606">
        <f t="shared" si="206"/>
        <v>64.930000000000007</v>
      </c>
      <c r="Q2606" s="13" t="s">
        <v>8317</v>
      </c>
      <c r="R2606" t="s">
        <v>8353</v>
      </c>
      <c r="S2606" s="17">
        <f t="shared" si="207"/>
        <v>40998.051192129627</v>
      </c>
      <c r="T2606" s="17">
        <f t="shared" si="208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5"/>
        <v>107</v>
      </c>
      <c r="P2607">
        <f t="shared" si="206"/>
        <v>60.97</v>
      </c>
      <c r="Q2607" s="13" t="s">
        <v>8317</v>
      </c>
      <c r="R2607" t="s">
        <v>8353</v>
      </c>
      <c r="S2607" s="17">
        <f t="shared" si="207"/>
        <v>42508.541550925926</v>
      </c>
      <c r="T2607" s="17">
        <f t="shared" si="208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5"/>
        <v>110</v>
      </c>
      <c r="P2608">
        <f t="shared" si="206"/>
        <v>31.44</v>
      </c>
      <c r="Q2608" s="13" t="s">
        <v>8317</v>
      </c>
      <c r="R2608" t="s">
        <v>8353</v>
      </c>
      <c r="S2608" s="17">
        <f t="shared" si="207"/>
        <v>41726.712754629632</v>
      </c>
      <c r="T2608" s="17">
        <f t="shared" si="208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5"/>
        <v>408</v>
      </c>
      <c r="P2609">
        <f t="shared" si="206"/>
        <v>81.95</v>
      </c>
      <c r="Q2609" s="13" t="s">
        <v>8317</v>
      </c>
      <c r="R2609" t="s">
        <v>8353</v>
      </c>
      <c r="S2609" s="17">
        <f t="shared" si="207"/>
        <v>42184.874675925923</v>
      </c>
      <c r="T2609" s="17">
        <f t="shared" si="208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5"/>
        <v>224</v>
      </c>
      <c r="P2610">
        <f t="shared" si="206"/>
        <v>58.93</v>
      </c>
      <c r="Q2610" s="13" t="s">
        <v>8317</v>
      </c>
      <c r="R2610" t="s">
        <v>8353</v>
      </c>
      <c r="S2610" s="17">
        <f t="shared" si="207"/>
        <v>42767.801712962959</v>
      </c>
      <c r="T2610" s="17">
        <f t="shared" si="208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5"/>
        <v>304</v>
      </c>
      <c r="P2611">
        <f t="shared" si="206"/>
        <v>157.29</v>
      </c>
      <c r="Q2611" s="13" t="s">
        <v>8317</v>
      </c>
      <c r="R2611" t="s">
        <v>8353</v>
      </c>
      <c r="S2611" s="17">
        <f t="shared" si="207"/>
        <v>41075.237858796296</v>
      </c>
      <c r="T2611" s="17">
        <f t="shared" si="208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5"/>
        <v>141</v>
      </c>
      <c r="P2612">
        <f t="shared" si="206"/>
        <v>55.76</v>
      </c>
      <c r="Q2612" s="13" t="s">
        <v>8317</v>
      </c>
      <c r="R2612" t="s">
        <v>8353</v>
      </c>
      <c r="S2612" s="17">
        <f t="shared" si="207"/>
        <v>42564.881076388891</v>
      </c>
      <c r="T2612" s="17">
        <f t="shared" si="208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5"/>
        <v>2791</v>
      </c>
      <c r="P2613">
        <f t="shared" si="206"/>
        <v>83.8</v>
      </c>
      <c r="Q2613" s="13" t="s">
        <v>8317</v>
      </c>
      <c r="R2613" t="s">
        <v>8353</v>
      </c>
      <c r="S2613" s="17">
        <f t="shared" si="207"/>
        <v>42704.335810185185</v>
      </c>
      <c r="T2613" s="17">
        <f t="shared" si="208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5"/>
        <v>172</v>
      </c>
      <c r="P2614">
        <f t="shared" si="206"/>
        <v>58.42</v>
      </c>
      <c r="Q2614" s="13" t="s">
        <v>8317</v>
      </c>
      <c r="R2614" t="s">
        <v>8353</v>
      </c>
      <c r="S2614" s="17">
        <f t="shared" si="207"/>
        <v>41982.143171296295</v>
      </c>
      <c r="T2614" s="17">
        <f t="shared" si="208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5"/>
        <v>101</v>
      </c>
      <c r="P2615">
        <f t="shared" si="206"/>
        <v>270.57</v>
      </c>
      <c r="Q2615" s="13" t="s">
        <v>8317</v>
      </c>
      <c r="R2615" t="s">
        <v>8353</v>
      </c>
      <c r="S2615" s="17">
        <f t="shared" si="207"/>
        <v>41143.81821759259</v>
      </c>
      <c r="T2615" s="17">
        <f t="shared" si="208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5"/>
        <v>102</v>
      </c>
      <c r="P2616">
        <f t="shared" si="206"/>
        <v>107.1</v>
      </c>
      <c r="Q2616" s="13" t="s">
        <v>8317</v>
      </c>
      <c r="R2616" t="s">
        <v>8353</v>
      </c>
      <c r="S2616" s="17">
        <f t="shared" si="207"/>
        <v>41730.708472222221</v>
      </c>
      <c r="T2616" s="17">
        <f t="shared" si="208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5"/>
        <v>170</v>
      </c>
      <c r="P2617">
        <f t="shared" si="206"/>
        <v>47.18</v>
      </c>
      <c r="Q2617" s="13" t="s">
        <v>8317</v>
      </c>
      <c r="R2617" t="s">
        <v>8353</v>
      </c>
      <c r="S2617" s="17">
        <f t="shared" si="207"/>
        <v>42453.49726851852</v>
      </c>
      <c r="T2617" s="17">
        <f t="shared" si="208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5"/>
        <v>115</v>
      </c>
      <c r="P2618">
        <f t="shared" si="206"/>
        <v>120.31</v>
      </c>
      <c r="Q2618" s="13" t="s">
        <v>8317</v>
      </c>
      <c r="R2618" t="s">
        <v>8353</v>
      </c>
      <c r="S2618" s="17">
        <f t="shared" si="207"/>
        <v>42211.99454861111</v>
      </c>
      <c r="T2618" s="17">
        <f t="shared" si="208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5"/>
        <v>878</v>
      </c>
      <c r="P2619">
        <f t="shared" si="206"/>
        <v>27.6</v>
      </c>
      <c r="Q2619" s="13" t="s">
        <v>8317</v>
      </c>
      <c r="R2619" t="s">
        <v>8353</v>
      </c>
      <c r="S2619" s="17">
        <f t="shared" si="207"/>
        <v>41902.874432870369</v>
      </c>
      <c r="T2619" s="17">
        <f t="shared" si="208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5"/>
        <v>105</v>
      </c>
      <c r="P2620">
        <f t="shared" si="206"/>
        <v>205.3</v>
      </c>
      <c r="Q2620" s="13" t="s">
        <v>8317</v>
      </c>
      <c r="R2620" t="s">
        <v>8353</v>
      </c>
      <c r="S2620" s="17">
        <f t="shared" si="207"/>
        <v>42279.792372685188</v>
      </c>
      <c r="T2620" s="17">
        <f t="shared" si="208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5"/>
        <v>188</v>
      </c>
      <c r="P2621">
        <f t="shared" si="206"/>
        <v>35.549999999999997</v>
      </c>
      <c r="Q2621" s="13" t="s">
        <v>8317</v>
      </c>
      <c r="R2621" t="s">
        <v>8353</v>
      </c>
      <c r="S2621" s="17">
        <f t="shared" si="207"/>
        <v>42273.884305555555</v>
      </c>
      <c r="T2621" s="17">
        <f t="shared" si="208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5"/>
        <v>144</v>
      </c>
      <c r="P2622">
        <f t="shared" si="206"/>
        <v>74.64</v>
      </c>
      <c r="Q2622" s="13" t="s">
        <v>8317</v>
      </c>
      <c r="R2622" t="s">
        <v>8353</v>
      </c>
      <c r="S2622" s="17">
        <f t="shared" si="207"/>
        <v>42251.16715277778</v>
      </c>
      <c r="T2622" s="17">
        <f t="shared" si="208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5"/>
        <v>146</v>
      </c>
      <c r="P2623">
        <f t="shared" si="206"/>
        <v>47.06</v>
      </c>
      <c r="Q2623" s="13" t="s">
        <v>8317</v>
      </c>
      <c r="R2623" t="s">
        <v>8353</v>
      </c>
      <c r="S2623" s="17">
        <f t="shared" si="207"/>
        <v>42115.74754629629</v>
      </c>
      <c r="T2623" s="17">
        <f t="shared" si="208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5"/>
        <v>131</v>
      </c>
      <c r="P2624">
        <f t="shared" si="206"/>
        <v>26.59</v>
      </c>
      <c r="Q2624" s="13" t="s">
        <v>8317</v>
      </c>
      <c r="R2624" t="s">
        <v>8353</v>
      </c>
      <c r="S2624" s="17">
        <f t="shared" si="207"/>
        <v>42689.74324074074</v>
      </c>
      <c r="T2624" s="17">
        <f t="shared" si="208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5"/>
        <v>114</v>
      </c>
      <c r="P2625">
        <f t="shared" si="206"/>
        <v>36.770000000000003</v>
      </c>
      <c r="Q2625" s="13" t="s">
        <v>8317</v>
      </c>
      <c r="R2625" t="s">
        <v>8353</v>
      </c>
      <c r="S2625" s="17">
        <f t="shared" si="207"/>
        <v>42692.256550925929</v>
      </c>
      <c r="T2625" s="17">
        <f t="shared" si="208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5"/>
        <v>1379</v>
      </c>
      <c r="P2626">
        <f t="shared" si="206"/>
        <v>31.82</v>
      </c>
      <c r="Q2626" s="13" t="s">
        <v>8317</v>
      </c>
      <c r="R2626" t="s">
        <v>8353</v>
      </c>
      <c r="S2626" s="17">
        <f t="shared" si="207"/>
        <v>41144.42155092593</v>
      </c>
      <c r="T2626" s="17">
        <f t="shared" si="208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>
        <f t="shared" si="206"/>
        <v>27.58</v>
      </c>
      <c r="Q2627" s="13" t="s">
        <v>8317</v>
      </c>
      <c r="R2627" t="s">
        <v>8353</v>
      </c>
      <c r="S2627" s="17">
        <f t="shared" si="207"/>
        <v>42658.810277777782</v>
      </c>
      <c r="T2627" s="17">
        <f t="shared" si="208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ref="O2658:O2721" si="210">ROUND(E2658/D2658*100,0)</f>
        <v>11</v>
      </c>
      <c r="P2658">
        <f t="shared" ref="P2658:P2721" si="211">IFERROR(ROUND(E2658/L2658,2),0)</f>
        <v>112.86</v>
      </c>
      <c r="Q2658" s="13" t="s">
        <v>8317</v>
      </c>
      <c r="R2658" t="s">
        <v>8353</v>
      </c>
      <c r="S2658" s="17">
        <f t="shared" ref="S2658:S2721" si="212">(((J2658/60)/60)/24)+DATE(1970,1,1)</f>
        <v>42767.688518518517</v>
      </c>
      <c r="T2658" s="17">
        <f t="shared" ref="T2658:T2721" si="213">(((I2658/60)/60)/24)+DATE(1970,1,1)</f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10"/>
        <v>19</v>
      </c>
      <c r="P2659">
        <f t="shared" si="211"/>
        <v>95.28</v>
      </c>
      <c r="Q2659" s="13" t="s">
        <v>8317</v>
      </c>
      <c r="R2659" t="s">
        <v>8353</v>
      </c>
      <c r="S2659" s="17">
        <f t="shared" si="212"/>
        <v>42551.928854166668</v>
      </c>
      <c r="T2659" s="17">
        <f t="shared" si="213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10"/>
        <v>0</v>
      </c>
      <c r="P2660">
        <f t="shared" si="211"/>
        <v>22.75</v>
      </c>
      <c r="Q2660" s="13" t="s">
        <v>8317</v>
      </c>
      <c r="R2660" t="s">
        <v>8353</v>
      </c>
      <c r="S2660" s="17">
        <f t="shared" si="212"/>
        <v>42551.884189814817</v>
      </c>
      <c r="T2660" s="17">
        <f t="shared" si="213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10"/>
        <v>3</v>
      </c>
      <c r="P2661">
        <f t="shared" si="211"/>
        <v>133.30000000000001</v>
      </c>
      <c r="Q2661" s="13" t="s">
        <v>8317</v>
      </c>
      <c r="R2661" t="s">
        <v>8353</v>
      </c>
      <c r="S2661" s="17">
        <f t="shared" si="212"/>
        <v>42082.069560185191</v>
      </c>
      <c r="T2661" s="17">
        <f t="shared" si="213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10"/>
        <v>0</v>
      </c>
      <c r="P2662">
        <f t="shared" si="211"/>
        <v>3.8</v>
      </c>
      <c r="Q2662" s="13" t="s">
        <v>8317</v>
      </c>
      <c r="R2662" t="s">
        <v>8353</v>
      </c>
      <c r="S2662" s="17">
        <f t="shared" si="212"/>
        <v>42272.713171296295</v>
      </c>
      <c r="T2662" s="17">
        <f t="shared" si="213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10"/>
        <v>103</v>
      </c>
      <c r="P2663">
        <f t="shared" si="211"/>
        <v>85.75</v>
      </c>
      <c r="Q2663" s="13" t="s">
        <v>8317</v>
      </c>
      <c r="R2663" t="s">
        <v>8354</v>
      </c>
      <c r="S2663" s="17">
        <f t="shared" si="212"/>
        <v>41542.958449074074</v>
      </c>
      <c r="T2663" s="17">
        <f t="shared" si="213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10"/>
        <v>107</v>
      </c>
      <c r="P2664">
        <f t="shared" si="211"/>
        <v>267</v>
      </c>
      <c r="Q2664" s="13" t="s">
        <v>8317</v>
      </c>
      <c r="R2664" t="s">
        <v>8354</v>
      </c>
      <c r="S2664" s="17">
        <f t="shared" si="212"/>
        <v>42207.746678240743</v>
      </c>
      <c r="T2664" s="17">
        <f t="shared" si="213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10"/>
        <v>105</v>
      </c>
      <c r="P2665">
        <f t="shared" si="211"/>
        <v>373.56</v>
      </c>
      <c r="Q2665" s="13" t="s">
        <v>8317</v>
      </c>
      <c r="R2665" t="s">
        <v>8354</v>
      </c>
      <c r="S2665" s="17">
        <f t="shared" si="212"/>
        <v>42222.622766203705</v>
      </c>
      <c r="T2665" s="17">
        <f t="shared" si="213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10"/>
        <v>103</v>
      </c>
      <c r="P2666">
        <f t="shared" si="211"/>
        <v>174.04</v>
      </c>
      <c r="Q2666" s="13" t="s">
        <v>8317</v>
      </c>
      <c r="R2666" t="s">
        <v>8354</v>
      </c>
      <c r="S2666" s="17">
        <f t="shared" si="212"/>
        <v>42313.02542824074</v>
      </c>
      <c r="T2666" s="17">
        <f t="shared" si="213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10"/>
        <v>123</v>
      </c>
      <c r="P2667">
        <f t="shared" si="211"/>
        <v>93.7</v>
      </c>
      <c r="Q2667" s="13" t="s">
        <v>8317</v>
      </c>
      <c r="R2667" t="s">
        <v>8354</v>
      </c>
      <c r="S2667" s="17">
        <f t="shared" si="212"/>
        <v>42083.895532407405</v>
      </c>
      <c r="T2667" s="17">
        <f t="shared" si="213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10"/>
        <v>159</v>
      </c>
      <c r="P2668">
        <f t="shared" si="211"/>
        <v>77.33</v>
      </c>
      <c r="Q2668" s="13" t="s">
        <v>8317</v>
      </c>
      <c r="R2668" t="s">
        <v>8354</v>
      </c>
      <c r="S2668" s="17">
        <f t="shared" si="212"/>
        <v>42235.764340277776</v>
      </c>
      <c r="T2668" s="17">
        <f t="shared" si="213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10"/>
        <v>111</v>
      </c>
      <c r="P2669">
        <f t="shared" si="211"/>
        <v>92.22</v>
      </c>
      <c r="Q2669" s="13" t="s">
        <v>8317</v>
      </c>
      <c r="R2669" t="s">
        <v>8354</v>
      </c>
      <c r="S2669" s="17">
        <f t="shared" si="212"/>
        <v>42380.926111111112</v>
      </c>
      <c r="T2669" s="17">
        <f t="shared" si="213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10"/>
        <v>171</v>
      </c>
      <c r="P2670">
        <f t="shared" si="211"/>
        <v>60.96</v>
      </c>
      <c r="Q2670" s="13" t="s">
        <v>8317</v>
      </c>
      <c r="R2670" t="s">
        <v>8354</v>
      </c>
      <c r="S2670" s="17">
        <f t="shared" si="212"/>
        <v>42275.588715277772</v>
      </c>
      <c r="T2670" s="17">
        <f t="shared" si="213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10"/>
        <v>125</v>
      </c>
      <c r="P2671">
        <f t="shared" si="211"/>
        <v>91</v>
      </c>
      <c r="Q2671" s="13" t="s">
        <v>8317</v>
      </c>
      <c r="R2671" t="s">
        <v>8354</v>
      </c>
      <c r="S2671" s="17">
        <f t="shared" si="212"/>
        <v>42319.035833333335</v>
      </c>
      <c r="T2671" s="17">
        <f t="shared" si="213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10"/>
        <v>6</v>
      </c>
      <c r="P2672">
        <f t="shared" si="211"/>
        <v>41.58</v>
      </c>
      <c r="Q2672" s="13" t="s">
        <v>8317</v>
      </c>
      <c r="R2672" t="s">
        <v>8354</v>
      </c>
      <c r="S2672" s="17">
        <f t="shared" si="212"/>
        <v>41821.020601851851</v>
      </c>
      <c r="T2672" s="17">
        <f t="shared" si="213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10"/>
        <v>11</v>
      </c>
      <c r="P2673">
        <f t="shared" si="211"/>
        <v>33.76</v>
      </c>
      <c r="Q2673" s="13" t="s">
        <v>8317</v>
      </c>
      <c r="R2673" t="s">
        <v>8354</v>
      </c>
      <c r="S2673" s="17">
        <f t="shared" si="212"/>
        <v>41962.749027777783</v>
      </c>
      <c r="T2673" s="17">
        <f t="shared" si="213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10"/>
        <v>33</v>
      </c>
      <c r="P2674">
        <f t="shared" si="211"/>
        <v>70.62</v>
      </c>
      <c r="Q2674" s="13" t="s">
        <v>8317</v>
      </c>
      <c r="R2674" t="s">
        <v>8354</v>
      </c>
      <c r="S2674" s="17">
        <f t="shared" si="212"/>
        <v>42344.884143518517</v>
      </c>
      <c r="T2674" s="17">
        <f t="shared" si="213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10"/>
        <v>28</v>
      </c>
      <c r="P2675">
        <f t="shared" si="211"/>
        <v>167.15</v>
      </c>
      <c r="Q2675" s="13" t="s">
        <v>8317</v>
      </c>
      <c r="R2675" t="s">
        <v>8354</v>
      </c>
      <c r="S2675" s="17">
        <f t="shared" si="212"/>
        <v>41912.541655092595</v>
      </c>
      <c r="T2675" s="17">
        <f t="shared" si="213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10"/>
        <v>63</v>
      </c>
      <c r="P2676">
        <f t="shared" si="211"/>
        <v>128.62</v>
      </c>
      <c r="Q2676" s="13" t="s">
        <v>8317</v>
      </c>
      <c r="R2676" t="s">
        <v>8354</v>
      </c>
      <c r="S2676" s="17">
        <f t="shared" si="212"/>
        <v>42529.632754629631</v>
      </c>
      <c r="T2676" s="17">
        <f t="shared" si="213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10"/>
        <v>8</v>
      </c>
      <c r="P2677">
        <f t="shared" si="211"/>
        <v>65.41</v>
      </c>
      <c r="Q2677" s="13" t="s">
        <v>8317</v>
      </c>
      <c r="R2677" t="s">
        <v>8354</v>
      </c>
      <c r="S2677" s="17">
        <f t="shared" si="212"/>
        <v>41923.857511574075</v>
      </c>
      <c r="T2677" s="17">
        <f t="shared" si="213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10"/>
        <v>50</v>
      </c>
      <c r="P2678">
        <f t="shared" si="211"/>
        <v>117.56</v>
      </c>
      <c r="Q2678" s="13" t="s">
        <v>8317</v>
      </c>
      <c r="R2678" t="s">
        <v>8354</v>
      </c>
      <c r="S2678" s="17">
        <f t="shared" si="212"/>
        <v>42482.624699074076</v>
      </c>
      <c r="T2678" s="17">
        <f t="shared" si="213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10"/>
        <v>18</v>
      </c>
      <c r="P2679">
        <f t="shared" si="211"/>
        <v>126.48</v>
      </c>
      <c r="Q2679" s="13" t="s">
        <v>8317</v>
      </c>
      <c r="R2679" t="s">
        <v>8354</v>
      </c>
      <c r="S2679" s="17">
        <f t="shared" si="212"/>
        <v>41793.029432870368</v>
      </c>
      <c r="T2679" s="17">
        <f t="shared" si="213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10"/>
        <v>0</v>
      </c>
      <c r="P2680">
        <f t="shared" si="211"/>
        <v>550</v>
      </c>
      <c r="Q2680" s="13" t="s">
        <v>8317</v>
      </c>
      <c r="R2680" t="s">
        <v>8354</v>
      </c>
      <c r="S2680" s="17">
        <f t="shared" si="212"/>
        <v>42241.798206018517</v>
      </c>
      <c r="T2680" s="17">
        <f t="shared" si="213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10"/>
        <v>0</v>
      </c>
      <c r="P2681">
        <f t="shared" si="211"/>
        <v>44</v>
      </c>
      <c r="Q2681" s="13" t="s">
        <v>8317</v>
      </c>
      <c r="R2681" t="s">
        <v>8354</v>
      </c>
      <c r="S2681" s="17">
        <f t="shared" si="212"/>
        <v>42033.001087962963</v>
      </c>
      <c r="T2681" s="17">
        <f t="shared" si="213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10"/>
        <v>1</v>
      </c>
      <c r="P2682">
        <f t="shared" si="211"/>
        <v>69</v>
      </c>
      <c r="Q2682" s="13" t="s">
        <v>8317</v>
      </c>
      <c r="R2682" t="s">
        <v>8354</v>
      </c>
      <c r="S2682" s="17">
        <f t="shared" si="212"/>
        <v>42436.211701388893</v>
      </c>
      <c r="T2682" s="17">
        <f t="shared" si="213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10"/>
        <v>1</v>
      </c>
      <c r="P2683">
        <f t="shared" si="211"/>
        <v>27.5</v>
      </c>
      <c r="Q2683" s="13" t="s">
        <v>8334</v>
      </c>
      <c r="R2683" t="s">
        <v>8335</v>
      </c>
      <c r="S2683" s="17">
        <f t="shared" si="212"/>
        <v>41805.895254629628</v>
      </c>
      <c r="T2683" s="17">
        <f t="shared" si="213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10"/>
        <v>28</v>
      </c>
      <c r="P2684">
        <f t="shared" si="211"/>
        <v>84.9</v>
      </c>
      <c r="Q2684" s="13" t="s">
        <v>8334</v>
      </c>
      <c r="R2684" t="s">
        <v>8335</v>
      </c>
      <c r="S2684" s="17">
        <f t="shared" si="212"/>
        <v>41932.871990740743</v>
      </c>
      <c r="T2684" s="17">
        <f t="shared" si="213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10"/>
        <v>0</v>
      </c>
      <c r="P2685">
        <f t="shared" si="211"/>
        <v>12</v>
      </c>
      <c r="Q2685" s="13" t="s">
        <v>8334</v>
      </c>
      <c r="R2685" t="s">
        <v>8335</v>
      </c>
      <c r="S2685" s="17">
        <f t="shared" si="212"/>
        <v>42034.75509259259</v>
      </c>
      <c r="T2685" s="17">
        <f t="shared" si="213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10"/>
        <v>1</v>
      </c>
      <c r="P2686">
        <f t="shared" si="211"/>
        <v>200</v>
      </c>
      <c r="Q2686" s="13" t="s">
        <v>8334</v>
      </c>
      <c r="R2686" t="s">
        <v>8335</v>
      </c>
      <c r="S2686" s="17">
        <f t="shared" si="212"/>
        <v>41820.914641203701</v>
      </c>
      <c r="T2686" s="17">
        <f t="shared" si="213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10"/>
        <v>0</v>
      </c>
      <c r="P2687">
        <f t="shared" si="211"/>
        <v>10</v>
      </c>
      <c r="Q2687" s="13" t="s">
        <v>8334</v>
      </c>
      <c r="R2687" t="s">
        <v>8335</v>
      </c>
      <c r="S2687" s="17">
        <f t="shared" si="212"/>
        <v>42061.69594907407</v>
      </c>
      <c r="T2687" s="17">
        <f t="shared" si="213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10"/>
        <v>0</v>
      </c>
      <c r="P2688">
        <f t="shared" si="211"/>
        <v>0</v>
      </c>
      <c r="Q2688" s="13" t="s">
        <v>8334</v>
      </c>
      <c r="R2688" t="s">
        <v>8335</v>
      </c>
      <c r="S2688" s="17">
        <f t="shared" si="212"/>
        <v>41892.974803240737</v>
      </c>
      <c r="T2688" s="17">
        <f t="shared" si="213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10"/>
        <v>0</v>
      </c>
      <c r="P2689">
        <f t="shared" si="211"/>
        <v>0</v>
      </c>
      <c r="Q2689" s="13" t="s">
        <v>8334</v>
      </c>
      <c r="R2689" t="s">
        <v>8335</v>
      </c>
      <c r="S2689" s="17">
        <f t="shared" si="212"/>
        <v>42154.64025462963</v>
      </c>
      <c r="T2689" s="17">
        <f t="shared" si="213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10"/>
        <v>0</v>
      </c>
      <c r="P2690">
        <f t="shared" si="211"/>
        <v>5.29</v>
      </c>
      <c r="Q2690" s="13" t="s">
        <v>8334</v>
      </c>
      <c r="R2690" t="s">
        <v>8335</v>
      </c>
      <c r="S2690" s="17">
        <f t="shared" si="212"/>
        <v>42028.118865740747</v>
      </c>
      <c r="T2690" s="17">
        <f t="shared" si="213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si="211"/>
        <v>1</v>
      </c>
      <c r="Q2691" s="13" t="s">
        <v>8334</v>
      </c>
      <c r="R2691" t="s">
        <v>8335</v>
      </c>
      <c r="S2691" s="17">
        <f t="shared" si="212"/>
        <v>42551.961689814809</v>
      </c>
      <c r="T2691" s="17">
        <f t="shared" si="213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ref="O2722:O2785" si="215">ROUND(E2722/D2722*100,0)</f>
        <v>118</v>
      </c>
      <c r="P2722">
        <f t="shared" ref="P2722:P2785" si="216">IFERROR(ROUND(E2722/L2722,2),0)</f>
        <v>170.7</v>
      </c>
      <c r="Q2722" s="13" t="s">
        <v>8315</v>
      </c>
      <c r="R2722" t="s">
        <v>8355</v>
      </c>
      <c r="S2722" s="17">
        <f t="shared" ref="S2722:S2785" si="217">(((J2722/60)/60)/24)+DATE(1970,1,1)</f>
        <v>42655.465891203698</v>
      </c>
      <c r="T2722" s="17">
        <f t="shared" ref="T2722:T2785" si="218">(((I2722/60)/60)/24)+DATE(1970,1,1)</f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5"/>
        <v>1462</v>
      </c>
      <c r="P2723">
        <f t="shared" si="216"/>
        <v>40.76</v>
      </c>
      <c r="Q2723" s="13" t="s">
        <v>8317</v>
      </c>
      <c r="R2723" t="s">
        <v>8347</v>
      </c>
      <c r="S2723" s="17">
        <f t="shared" si="217"/>
        <v>41493.543958333335</v>
      </c>
      <c r="T2723" s="17">
        <f t="shared" si="218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5"/>
        <v>253</v>
      </c>
      <c r="P2724">
        <f t="shared" si="216"/>
        <v>68.25</v>
      </c>
      <c r="Q2724" s="13" t="s">
        <v>8317</v>
      </c>
      <c r="R2724" t="s">
        <v>8347</v>
      </c>
      <c r="S2724" s="17">
        <f t="shared" si="217"/>
        <v>42704.857094907406</v>
      </c>
      <c r="T2724" s="17">
        <f t="shared" si="218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5"/>
        <v>140</v>
      </c>
      <c r="P2725">
        <f t="shared" si="216"/>
        <v>95.49</v>
      </c>
      <c r="Q2725" s="13" t="s">
        <v>8317</v>
      </c>
      <c r="R2725" t="s">
        <v>8347</v>
      </c>
      <c r="S2725" s="17">
        <f t="shared" si="217"/>
        <v>41944.83898148148</v>
      </c>
      <c r="T2725" s="17">
        <f t="shared" si="218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5"/>
        <v>297</v>
      </c>
      <c r="P2726">
        <f t="shared" si="216"/>
        <v>7.19</v>
      </c>
      <c r="Q2726" s="13" t="s">
        <v>8317</v>
      </c>
      <c r="R2726" t="s">
        <v>8347</v>
      </c>
      <c r="S2726" s="17">
        <f t="shared" si="217"/>
        <v>42199.32707175926</v>
      </c>
      <c r="T2726" s="17">
        <f t="shared" si="218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5"/>
        <v>145</v>
      </c>
      <c r="P2727">
        <f t="shared" si="216"/>
        <v>511.65</v>
      </c>
      <c r="Q2727" s="13" t="s">
        <v>8317</v>
      </c>
      <c r="R2727" t="s">
        <v>8347</v>
      </c>
      <c r="S2727" s="17">
        <f t="shared" si="217"/>
        <v>42745.744618055556</v>
      </c>
      <c r="T2727" s="17">
        <f t="shared" si="218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5"/>
        <v>106</v>
      </c>
      <c r="P2728">
        <f t="shared" si="216"/>
        <v>261.75</v>
      </c>
      <c r="Q2728" s="13" t="s">
        <v>8317</v>
      </c>
      <c r="R2728" t="s">
        <v>8347</v>
      </c>
      <c r="S2728" s="17">
        <f t="shared" si="217"/>
        <v>42452.579988425925</v>
      </c>
      <c r="T2728" s="17">
        <f t="shared" si="218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5"/>
        <v>493</v>
      </c>
      <c r="P2729">
        <f t="shared" si="216"/>
        <v>69.760000000000005</v>
      </c>
      <c r="Q2729" s="13" t="s">
        <v>8317</v>
      </c>
      <c r="R2729" t="s">
        <v>8347</v>
      </c>
      <c r="S2729" s="17">
        <f t="shared" si="217"/>
        <v>42198.676655092597</v>
      </c>
      <c r="T2729" s="17">
        <f t="shared" si="218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5"/>
        <v>202</v>
      </c>
      <c r="P2730">
        <f t="shared" si="216"/>
        <v>77.23</v>
      </c>
      <c r="Q2730" s="13" t="s">
        <v>8317</v>
      </c>
      <c r="R2730" t="s">
        <v>8347</v>
      </c>
      <c r="S2730" s="17">
        <f t="shared" si="217"/>
        <v>42333.59993055556</v>
      </c>
      <c r="T2730" s="17">
        <f t="shared" si="218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5"/>
        <v>104</v>
      </c>
      <c r="P2731">
        <f t="shared" si="216"/>
        <v>340.57</v>
      </c>
      <c r="Q2731" s="13" t="s">
        <v>8317</v>
      </c>
      <c r="R2731" t="s">
        <v>8347</v>
      </c>
      <c r="S2731" s="17">
        <f t="shared" si="217"/>
        <v>42095.240706018521</v>
      </c>
      <c r="T2731" s="17">
        <f t="shared" si="218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5"/>
        <v>170</v>
      </c>
      <c r="P2732">
        <f t="shared" si="216"/>
        <v>67.42</v>
      </c>
      <c r="Q2732" s="13" t="s">
        <v>8317</v>
      </c>
      <c r="R2732" t="s">
        <v>8347</v>
      </c>
      <c r="S2732" s="17">
        <f t="shared" si="217"/>
        <v>41351.541377314818</v>
      </c>
      <c r="T2732" s="17">
        <f t="shared" si="218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5"/>
        <v>104</v>
      </c>
      <c r="P2733">
        <f t="shared" si="216"/>
        <v>845.7</v>
      </c>
      <c r="Q2733" s="13" t="s">
        <v>8317</v>
      </c>
      <c r="R2733" t="s">
        <v>8347</v>
      </c>
      <c r="S2733" s="17">
        <f t="shared" si="217"/>
        <v>41872.525717592594</v>
      </c>
      <c r="T2733" s="17">
        <f t="shared" si="218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5"/>
        <v>118</v>
      </c>
      <c r="P2734">
        <f t="shared" si="216"/>
        <v>97.19</v>
      </c>
      <c r="Q2734" s="13" t="s">
        <v>8317</v>
      </c>
      <c r="R2734" t="s">
        <v>8347</v>
      </c>
      <c r="S2734" s="17">
        <f t="shared" si="217"/>
        <v>41389.808194444442</v>
      </c>
      <c r="T2734" s="17">
        <f t="shared" si="218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5"/>
        <v>108</v>
      </c>
      <c r="P2735">
        <f t="shared" si="216"/>
        <v>451.84</v>
      </c>
      <c r="Q2735" s="13" t="s">
        <v>8317</v>
      </c>
      <c r="R2735" t="s">
        <v>8347</v>
      </c>
      <c r="S2735" s="17">
        <f t="shared" si="217"/>
        <v>42044.272847222222</v>
      </c>
      <c r="T2735" s="17">
        <f t="shared" si="218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5"/>
        <v>2260300</v>
      </c>
      <c r="P2736">
        <f t="shared" si="216"/>
        <v>138.66999999999999</v>
      </c>
      <c r="Q2736" s="13" t="s">
        <v>8317</v>
      </c>
      <c r="R2736" t="s">
        <v>8347</v>
      </c>
      <c r="S2736" s="17">
        <f t="shared" si="217"/>
        <v>42626.668888888889</v>
      </c>
      <c r="T2736" s="17">
        <f t="shared" si="218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5"/>
        <v>978</v>
      </c>
      <c r="P2737">
        <f t="shared" si="216"/>
        <v>21.64</v>
      </c>
      <c r="Q2737" s="13" t="s">
        <v>8317</v>
      </c>
      <c r="R2737" t="s">
        <v>8347</v>
      </c>
      <c r="S2737" s="17">
        <f t="shared" si="217"/>
        <v>41316.120949074073</v>
      </c>
      <c r="T2737" s="17">
        <f t="shared" si="218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5"/>
        <v>123</v>
      </c>
      <c r="P2738">
        <f t="shared" si="216"/>
        <v>169.52</v>
      </c>
      <c r="Q2738" s="13" t="s">
        <v>8317</v>
      </c>
      <c r="R2738" t="s">
        <v>8347</v>
      </c>
      <c r="S2738" s="17">
        <f t="shared" si="217"/>
        <v>41722.666354166664</v>
      </c>
      <c r="T2738" s="17">
        <f t="shared" si="218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5"/>
        <v>246</v>
      </c>
      <c r="P2739">
        <f t="shared" si="216"/>
        <v>161.88</v>
      </c>
      <c r="Q2739" s="13" t="s">
        <v>8317</v>
      </c>
      <c r="R2739" t="s">
        <v>8347</v>
      </c>
      <c r="S2739" s="17">
        <f t="shared" si="217"/>
        <v>41611.917673611111</v>
      </c>
      <c r="T2739" s="17">
        <f t="shared" si="218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5"/>
        <v>148</v>
      </c>
      <c r="P2740">
        <f t="shared" si="216"/>
        <v>493.13</v>
      </c>
      <c r="Q2740" s="13" t="s">
        <v>8317</v>
      </c>
      <c r="R2740" t="s">
        <v>8347</v>
      </c>
      <c r="S2740" s="17">
        <f t="shared" si="217"/>
        <v>42620.143564814818</v>
      </c>
      <c r="T2740" s="17">
        <f t="shared" si="218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5"/>
        <v>384</v>
      </c>
      <c r="P2741">
        <f t="shared" si="216"/>
        <v>22.12</v>
      </c>
      <c r="Q2741" s="13" t="s">
        <v>8317</v>
      </c>
      <c r="R2741" t="s">
        <v>8347</v>
      </c>
      <c r="S2741" s="17">
        <f t="shared" si="217"/>
        <v>41719.887928240743</v>
      </c>
      <c r="T2741" s="17">
        <f t="shared" si="218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5"/>
        <v>103</v>
      </c>
      <c r="P2742">
        <f t="shared" si="216"/>
        <v>18.239999999999998</v>
      </c>
      <c r="Q2742" s="13" t="s">
        <v>8317</v>
      </c>
      <c r="R2742" t="s">
        <v>8347</v>
      </c>
      <c r="S2742" s="17">
        <f t="shared" si="217"/>
        <v>42045.031851851847</v>
      </c>
      <c r="T2742" s="17">
        <f t="shared" si="218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5"/>
        <v>0</v>
      </c>
      <c r="P2743">
        <f t="shared" si="216"/>
        <v>8.75</v>
      </c>
      <c r="Q2743" s="13" t="s">
        <v>8320</v>
      </c>
      <c r="R2743" t="s">
        <v>8356</v>
      </c>
      <c r="S2743" s="17">
        <f t="shared" si="217"/>
        <v>41911.657430555555</v>
      </c>
      <c r="T2743" s="17">
        <f t="shared" si="218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5"/>
        <v>29</v>
      </c>
      <c r="P2744">
        <f t="shared" si="216"/>
        <v>40.61</v>
      </c>
      <c r="Q2744" s="13" t="s">
        <v>8320</v>
      </c>
      <c r="R2744" t="s">
        <v>8356</v>
      </c>
      <c r="S2744" s="17">
        <f t="shared" si="217"/>
        <v>41030.719756944447</v>
      </c>
      <c r="T2744" s="17">
        <f t="shared" si="218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5"/>
        <v>0</v>
      </c>
      <c r="P2745">
        <f t="shared" si="216"/>
        <v>0</v>
      </c>
      <c r="Q2745" s="13" t="s">
        <v>8320</v>
      </c>
      <c r="R2745" t="s">
        <v>8356</v>
      </c>
      <c r="S2745" s="17">
        <f t="shared" si="217"/>
        <v>42632.328784722224</v>
      </c>
      <c r="T2745" s="17">
        <f t="shared" si="218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5"/>
        <v>5</v>
      </c>
      <c r="P2746">
        <f t="shared" si="216"/>
        <v>37.950000000000003</v>
      </c>
      <c r="Q2746" s="13" t="s">
        <v>8320</v>
      </c>
      <c r="R2746" t="s">
        <v>8356</v>
      </c>
      <c r="S2746" s="17">
        <f t="shared" si="217"/>
        <v>40938.062476851854</v>
      </c>
      <c r="T2746" s="17">
        <f t="shared" si="218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5"/>
        <v>22</v>
      </c>
      <c r="P2747">
        <f t="shared" si="216"/>
        <v>35.729999999999997</v>
      </c>
      <c r="Q2747" s="13" t="s">
        <v>8320</v>
      </c>
      <c r="R2747" t="s">
        <v>8356</v>
      </c>
      <c r="S2747" s="17">
        <f t="shared" si="217"/>
        <v>41044.988055555557</v>
      </c>
      <c r="T2747" s="17">
        <f t="shared" si="218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5"/>
        <v>27</v>
      </c>
      <c r="P2748">
        <f t="shared" si="216"/>
        <v>42.16</v>
      </c>
      <c r="Q2748" s="13" t="s">
        <v>8320</v>
      </c>
      <c r="R2748" t="s">
        <v>8356</v>
      </c>
      <c r="S2748" s="17">
        <f t="shared" si="217"/>
        <v>41850.781377314815</v>
      </c>
      <c r="T2748" s="17">
        <f t="shared" si="218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5"/>
        <v>28</v>
      </c>
      <c r="P2749">
        <f t="shared" si="216"/>
        <v>35</v>
      </c>
      <c r="Q2749" s="13" t="s">
        <v>8320</v>
      </c>
      <c r="R2749" t="s">
        <v>8356</v>
      </c>
      <c r="S2749" s="17">
        <f t="shared" si="217"/>
        <v>41044.64811342593</v>
      </c>
      <c r="T2749" s="17">
        <f t="shared" si="218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5"/>
        <v>1</v>
      </c>
      <c r="P2750">
        <f t="shared" si="216"/>
        <v>13.25</v>
      </c>
      <c r="Q2750" s="13" t="s">
        <v>8320</v>
      </c>
      <c r="R2750" t="s">
        <v>8356</v>
      </c>
      <c r="S2750" s="17">
        <f t="shared" si="217"/>
        <v>42585.7106712963</v>
      </c>
      <c r="T2750" s="17">
        <f t="shared" si="218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5"/>
        <v>1</v>
      </c>
      <c r="P2751">
        <f t="shared" si="216"/>
        <v>55</v>
      </c>
      <c r="Q2751" s="13" t="s">
        <v>8320</v>
      </c>
      <c r="R2751" t="s">
        <v>8356</v>
      </c>
      <c r="S2751" s="17">
        <f t="shared" si="217"/>
        <v>42068.799039351856</v>
      </c>
      <c r="T2751" s="17">
        <f t="shared" si="218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5"/>
        <v>0</v>
      </c>
      <c r="P2752">
        <f t="shared" si="216"/>
        <v>0</v>
      </c>
      <c r="Q2752" s="13" t="s">
        <v>8320</v>
      </c>
      <c r="R2752" t="s">
        <v>8356</v>
      </c>
      <c r="S2752" s="17">
        <f t="shared" si="217"/>
        <v>41078.899826388886</v>
      </c>
      <c r="T2752" s="17">
        <f t="shared" si="218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5"/>
        <v>0</v>
      </c>
      <c r="P2753">
        <f t="shared" si="216"/>
        <v>0</v>
      </c>
      <c r="Q2753" s="13" t="s">
        <v>8320</v>
      </c>
      <c r="R2753" t="s">
        <v>8356</v>
      </c>
      <c r="S2753" s="17">
        <f t="shared" si="217"/>
        <v>41747.887060185189</v>
      </c>
      <c r="T2753" s="17">
        <f t="shared" si="218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5"/>
        <v>11</v>
      </c>
      <c r="P2754">
        <f t="shared" si="216"/>
        <v>39.29</v>
      </c>
      <c r="Q2754" s="13" t="s">
        <v>8320</v>
      </c>
      <c r="R2754" t="s">
        <v>8356</v>
      </c>
      <c r="S2754" s="17">
        <f t="shared" si="217"/>
        <v>40855.765092592592</v>
      </c>
      <c r="T2754" s="17">
        <f t="shared" si="218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>
        <f t="shared" si="216"/>
        <v>47.5</v>
      </c>
      <c r="Q2755" s="13" t="s">
        <v>8320</v>
      </c>
      <c r="R2755" t="s">
        <v>8356</v>
      </c>
      <c r="S2755" s="17">
        <f t="shared" si="217"/>
        <v>41117.900729166664</v>
      </c>
      <c r="T2755" s="17">
        <f t="shared" si="218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ref="O2786:O2849" si="220">ROUND(E2786/D2786*100,0)</f>
        <v>119</v>
      </c>
      <c r="P2786">
        <f t="shared" ref="P2786:P2849" si="221">IFERROR(ROUND(E2786/L2786,2),0)</f>
        <v>66.11</v>
      </c>
      <c r="Q2786" s="13" t="s">
        <v>8315</v>
      </c>
      <c r="R2786" t="s">
        <v>8316</v>
      </c>
      <c r="S2786" s="17">
        <f t="shared" ref="S2786:S2849" si="222">(((J2786/60)/60)/24)+DATE(1970,1,1)</f>
        <v>41920.787534722222</v>
      </c>
      <c r="T2786" s="17">
        <f t="shared" ref="T2786:T2849" si="223">(((I2786/60)/60)/24)+DATE(1970,1,1)</f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20"/>
        <v>105</v>
      </c>
      <c r="P2787">
        <f t="shared" si="221"/>
        <v>36.86</v>
      </c>
      <c r="Q2787" s="13" t="s">
        <v>8315</v>
      </c>
      <c r="R2787" t="s">
        <v>8316</v>
      </c>
      <c r="S2787" s="17">
        <f t="shared" si="222"/>
        <v>42558.189432870371</v>
      </c>
      <c r="T2787" s="17">
        <f t="shared" si="223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20"/>
        <v>118</v>
      </c>
      <c r="P2788">
        <f t="shared" si="221"/>
        <v>39.81</v>
      </c>
      <c r="Q2788" s="13" t="s">
        <v>8315</v>
      </c>
      <c r="R2788" t="s">
        <v>8316</v>
      </c>
      <c r="S2788" s="17">
        <f t="shared" si="222"/>
        <v>41815.569212962961</v>
      </c>
      <c r="T2788" s="17">
        <f t="shared" si="223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20"/>
        <v>120</v>
      </c>
      <c r="P2789">
        <f t="shared" si="221"/>
        <v>31.5</v>
      </c>
      <c r="Q2789" s="13" t="s">
        <v>8315</v>
      </c>
      <c r="R2789" t="s">
        <v>8316</v>
      </c>
      <c r="S2789" s="17">
        <f t="shared" si="222"/>
        <v>41808.198518518519</v>
      </c>
      <c r="T2789" s="17">
        <f t="shared" si="223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20"/>
        <v>103</v>
      </c>
      <c r="P2790">
        <f t="shared" si="221"/>
        <v>102.5</v>
      </c>
      <c r="Q2790" s="13" t="s">
        <v>8315</v>
      </c>
      <c r="R2790" t="s">
        <v>8316</v>
      </c>
      <c r="S2790" s="17">
        <f t="shared" si="222"/>
        <v>42550.701886574068</v>
      </c>
      <c r="T2790" s="17">
        <f t="shared" si="223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20"/>
        <v>101</v>
      </c>
      <c r="P2791">
        <f t="shared" si="221"/>
        <v>126.46</v>
      </c>
      <c r="Q2791" s="13" t="s">
        <v>8315</v>
      </c>
      <c r="R2791" t="s">
        <v>8316</v>
      </c>
      <c r="S2791" s="17">
        <f t="shared" si="222"/>
        <v>42056.013124999998</v>
      </c>
      <c r="T2791" s="17">
        <f t="shared" si="223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20"/>
        <v>105</v>
      </c>
      <c r="P2792">
        <f t="shared" si="221"/>
        <v>47.88</v>
      </c>
      <c r="Q2792" s="13" t="s">
        <v>8315</v>
      </c>
      <c r="R2792" t="s">
        <v>8316</v>
      </c>
      <c r="S2792" s="17">
        <f t="shared" si="222"/>
        <v>42016.938692129625</v>
      </c>
      <c r="T2792" s="17">
        <f t="shared" si="223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20"/>
        <v>103</v>
      </c>
      <c r="P2793">
        <f t="shared" si="221"/>
        <v>73.209999999999994</v>
      </c>
      <c r="Q2793" s="13" t="s">
        <v>8315</v>
      </c>
      <c r="R2793" t="s">
        <v>8316</v>
      </c>
      <c r="S2793" s="17">
        <f t="shared" si="222"/>
        <v>42591.899988425925</v>
      </c>
      <c r="T2793" s="17">
        <f t="shared" si="223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20"/>
        <v>108</v>
      </c>
      <c r="P2794">
        <f t="shared" si="221"/>
        <v>89.67</v>
      </c>
      <c r="Q2794" s="13" t="s">
        <v>8315</v>
      </c>
      <c r="R2794" t="s">
        <v>8316</v>
      </c>
      <c r="S2794" s="17">
        <f t="shared" si="222"/>
        <v>42183.231006944443</v>
      </c>
      <c r="T2794" s="17">
        <f t="shared" si="223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20"/>
        <v>111</v>
      </c>
      <c r="P2795">
        <f t="shared" si="221"/>
        <v>151.46</v>
      </c>
      <c r="Q2795" s="13" t="s">
        <v>8315</v>
      </c>
      <c r="R2795" t="s">
        <v>8316</v>
      </c>
      <c r="S2795" s="17">
        <f t="shared" si="222"/>
        <v>42176.419039351851</v>
      </c>
      <c r="T2795" s="17">
        <f t="shared" si="223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20"/>
        <v>150</v>
      </c>
      <c r="P2796">
        <f t="shared" si="221"/>
        <v>25</v>
      </c>
      <c r="Q2796" s="13" t="s">
        <v>8315</v>
      </c>
      <c r="R2796" t="s">
        <v>8316</v>
      </c>
      <c r="S2796" s="17">
        <f t="shared" si="222"/>
        <v>42416.691655092596</v>
      </c>
      <c r="T2796" s="17">
        <f t="shared" si="223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20"/>
        <v>104</v>
      </c>
      <c r="P2797">
        <f t="shared" si="221"/>
        <v>36.5</v>
      </c>
      <c r="Q2797" s="13" t="s">
        <v>8315</v>
      </c>
      <c r="R2797" t="s">
        <v>8316</v>
      </c>
      <c r="S2797" s="17">
        <f t="shared" si="222"/>
        <v>41780.525937500002</v>
      </c>
      <c r="T2797" s="17">
        <f t="shared" si="223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20"/>
        <v>116</v>
      </c>
      <c r="P2798">
        <f t="shared" si="221"/>
        <v>44</v>
      </c>
      <c r="Q2798" s="13" t="s">
        <v>8315</v>
      </c>
      <c r="R2798" t="s">
        <v>8316</v>
      </c>
      <c r="S2798" s="17">
        <f t="shared" si="222"/>
        <v>41795.528101851851</v>
      </c>
      <c r="T2798" s="17">
        <f t="shared" si="223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20"/>
        <v>103</v>
      </c>
      <c r="P2799">
        <f t="shared" si="221"/>
        <v>87.36</v>
      </c>
      <c r="Q2799" s="13" t="s">
        <v>8315</v>
      </c>
      <c r="R2799" t="s">
        <v>8316</v>
      </c>
      <c r="S2799" s="17">
        <f t="shared" si="222"/>
        <v>41798.94027777778</v>
      </c>
      <c r="T2799" s="17">
        <f t="shared" si="223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20"/>
        <v>101</v>
      </c>
      <c r="P2800">
        <f t="shared" si="221"/>
        <v>36.47</v>
      </c>
      <c r="Q2800" s="13" t="s">
        <v>8315</v>
      </c>
      <c r="R2800" t="s">
        <v>8316</v>
      </c>
      <c r="S2800" s="17">
        <f t="shared" si="222"/>
        <v>42201.675011574072</v>
      </c>
      <c r="T2800" s="17">
        <f t="shared" si="223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20"/>
        <v>117</v>
      </c>
      <c r="P2801">
        <f t="shared" si="221"/>
        <v>44.86</v>
      </c>
      <c r="Q2801" s="13" t="s">
        <v>8315</v>
      </c>
      <c r="R2801" t="s">
        <v>8316</v>
      </c>
      <c r="S2801" s="17">
        <f t="shared" si="222"/>
        <v>42507.264699074076</v>
      </c>
      <c r="T2801" s="17">
        <f t="shared" si="223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20"/>
        <v>133</v>
      </c>
      <c r="P2802">
        <f t="shared" si="221"/>
        <v>42.9</v>
      </c>
      <c r="Q2802" s="13" t="s">
        <v>8315</v>
      </c>
      <c r="R2802" t="s">
        <v>8316</v>
      </c>
      <c r="S2802" s="17">
        <f t="shared" si="222"/>
        <v>41948.552847222221</v>
      </c>
      <c r="T2802" s="17">
        <f t="shared" si="223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20"/>
        <v>133</v>
      </c>
      <c r="P2803">
        <f t="shared" si="221"/>
        <v>51.23</v>
      </c>
      <c r="Q2803" s="13" t="s">
        <v>8315</v>
      </c>
      <c r="R2803" t="s">
        <v>8316</v>
      </c>
      <c r="S2803" s="17">
        <f t="shared" si="222"/>
        <v>41900.243159722224</v>
      </c>
      <c r="T2803" s="17">
        <f t="shared" si="223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20"/>
        <v>102</v>
      </c>
      <c r="P2804">
        <f t="shared" si="221"/>
        <v>33.94</v>
      </c>
      <c r="Q2804" s="13" t="s">
        <v>8315</v>
      </c>
      <c r="R2804" t="s">
        <v>8316</v>
      </c>
      <c r="S2804" s="17">
        <f t="shared" si="222"/>
        <v>42192.64707175926</v>
      </c>
      <c r="T2804" s="17">
        <f t="shared" si="223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20"/>
        <v>128</v>
      </c>
      <c r="P2805">
        <f t="shared" si="221"/>
        <v>90.74</v>
      </c>
      <c r="Q2805" s="13" t="s">
        <v>8315</v>
      </c>
      <c r="R2805" t="s">
        <v>8316</v>
      </c>
      <c r="S2805" s="17">
        <f t="shared" si="222"/>
        <v>42158.065694444449</v>
      </c>
      <c r="T2805" s="17">
        <f t="shared" si="223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20"/>
        <v>115</v>
      </c>
      <c r="P2806">
        <f t="shared" si="221"/>
        <v>50</v>
      </c>
      <c r="Q2806" s="13" t="s">
        <v>8315</v>
      </c>
      <c r="R2806" t="s">
        <v>8316</v>
      </c>
      <c r="S2806" s="17">
        <f t="shared" si="222"/>
        <v>41881.453587962962</v>
      </c>
      <c r="T2806" s="17">
        <f t="shared" si="223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20"/>
        <v>110</v>
      </c>
      <c r="P2807">
        <f t="shared" si="221"/>
        <v>24.44</v>
      </c>
      <c r="Q2807" s="13" t="s">
        <v>8315</v>
      </c>
      <c r="R2807" t="s">
        <v>8316</v>
      </c>
      <c r="S2807" s="17">
        <f t="shared" si="222"/>
        <v>42213.505474537036</v>
      </c>
      <c r="T2807" s="17">
        <f t="shared" si="223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20"/>
        <v>112</v>
      </c>
      <c r="P2808">
        <f t="shared" si="221"/>
        <v>44.25</v>
      </c>
      <c r="Q2808" s="13" t="s">
        <v>8315</v>
      </c>
      <c r="R2808" t="s">
        <v>8316</v>
      </c>
      <c r="S2808" s="17">
        <f t="shared" si="222"/>
        <v>42185.267245370371</v>
      </c>
      <c r="T2808" s="17">
        <f t="shared" si="223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20"/>
        <v>126</v>
      </c>
      <c r="P2809">
        <f t="shared" si="221"/>
        <v>67.739999999999995</v>
      </c>
      <c r="Q2809" s="13" t="s">
        <v>8315</v>
      </c>
      <c r="R2809" t="s">
        <v>8316</v>
      </c>
      <c r="S2809" s="17">
        <f t="shared" si="222"/>
        <v>42154.873124999998</v>
      </c>
      <c r="T2809" s="17">
        <f t="shared" si="223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20"/>
        <v>100</v>
      </c>
      <c r="P2810">
        <f t="shared" si="221"/>
        <v>65.38</v>
      </c>
      <c r="Q2810" s="13" t="s">
        <v>8315</v>
      </c>
      <c r="R2810" t="s">
        <v>8316</v>
      </c>
      <c r="S2810" s="17">
        <f t="shared" si="222"/>
        <v>42208.84646990741</v>
      </c>
      <c r="T2810" s="17">
        <f t="shared" si="223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20"/>
        <v>102</v>
      </c>
      <c r="P2811">
        <f t="shared" si="221"/>
        <v>121.9</v>
      </c>
      <c r="Q2811" s="13" t="s">
        <v>8315</v>
      </c>
      <c r="R2811" t="s">
        <v>8316</v>
      </c>
      <c r="S2811" s="17">
        <f t="shared" si="222"/>
        <v>42451.496817129635</v>
      </c>
      <c r="T2811" s="17">
        <f t="shared" si="223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20"/>
        <v>108</v>
      </c>
      <c r="P2812">
        <f t="shared" si="221"/>
        <v>47.46</v>
      </c>
      <c r="Q2812" s="13" t="s">
        <v>8315</v>
      </c>
      <c r="R2812" t="s">
        <v>8316</v>
      </c>
      <c r="S2812" s="17">
        <f t="shared" si="222"/>
        <v>41759.13962962963</v>
      </c>
      <c r="T2812" s="17">
        <f t="shared" si="223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20"/>
        <v>100</v>
      </c>
      <c r="P2813">
        <f t="shared" si="221"/>
        <v>92.84</v>
      </c>
      <c r="Q2813" s="13" t="s">
        <v>8315</v>
      </c>
      <c r="R2813" t="s">
        <v>8316</v>
      </c>
      <c r="S2813" s="17">
        <f t="shared" si="222"/>
        <v>42028.496562500004</v>
      </c>
      <c r="T2813" s="17">
        <f t="shared" si="223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20"/>
        <v>113</v>
      </c>
      <c r="P2814">
        <f t="shared" si="221"/>
        <v>68.25</v>
      </c>
      <c r="Q2814" s="13" t="s">
        <v>8315</v>
      </c>
      <c r="R2814" t="s">
        <v>8316</v>
      </c>
      <c r="S2814" s="17">
        <f t="shared" si="222"/>
        <v>42054.74418981481</v>
      </c>
      <c r="T2814" s="17">
        <f t="shared" si="223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20"/>
        <v>128</v>
      </c>
      <c r="P2815">
        <f t="shared" si="221"/>
        <v>37.21</v>
      </c>
      <c r="Q2815" s="13" t="s">
        <v>8315</v>
      </c>
      <c r="R2815" t="s">
        <v>8316</v>
      </c>
      <c r="S2815" s="17">
        <f t="shared" si="222"/>
        <v>42693.742604166662</v>
      </c>
      <c r="T2815" s="17">
        <f t="shared" si="223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20"/>
        <v>108</v>
      </c>
      <c r="P2816">
        <f t="shared" si="221"/>
        <v>25.25</v>
      </c>
      <c r="Q2816" s="13" t="s">
        <v>8315</v>
      </c>
      <c r="R2816" t="s">
        <v>8316</v>
      </c>
      <c r="S2816" s="17">
        <f t="shared" si="222"/>
        <v>42103.399479166663</v>
      </c>
      <c r="T2816" s="17">
        <f t="shared" si="223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20"/>
        <v>242</v>
      </c>
      <c r="P2817">
        <f t="shared" si="221"/>
        <v>43.21</v>
      </c>
      <c r="Q2817" s="13" t="s">
        <v>8315</v>
      </c>
      <c r="R2817" t="s">
        <v>8316</v>
      </c>
      <c r="S2817" s="17">
        <f t="shared" si="222"/>
        <v>42559.776724537034</v>
      </c>
      <c r="T2817" s="17">
        <f t="shared" si="223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20"/>
        <v>142</v>
      </c>
      <c r="P2818">
        <f t="shared" si="221"/>
        <v>25.13</v>
      </c>
      <c r="Q2818" s="13" t="s">
        <v>8315</v>
      </c>
      <c r="R2818" t="s">
        <v>8316</v>
      </c>
      <c r="S2818" s="17">
        <f t="shared" si="222"/>
        <v>42188.467499999999</v>
      </c>
      <c r="T2818" s="17">
        <f t="shared" si="223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>
        <f t="shared" si="221"/>
        <v>23.64</v>
      </c>
      <c r="Q2819" s="13" t="s">
        <v>8315</v>
      </c>
      <c r="R2819" t="s">
        <v>8316</v>
      </c>
      <c r="S2819" s="17">
        <f t="shared" si="222"/>
        <v>42023.634976851856</v>
      </c>
      <c r="T2819" s="17">
        <f t="shared" si="223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ref="O2850:O2913" si="225">ROUND(E2850/D2850*100,0)</f>
        <v>0</v>
      </c>
      <c r="P2850">
        <f t="shared" ref="P2850:P2913" si="226">IFERROR(ROUND(E2850/L2850,2),0)</f>
        <v>23.33</v>
      </c>
      <c r="Q2850" s="13" t="s">
        <v>8315</v>
      </c>
      <c r="R2850" t="s">
        <v>8316</v>
      </c>
      <c r="S2850" s="17">
        <f t="shared" ref="S2850:S2913" si="227">(((J2850/60)/60)/24)+DATE(1970,1,1)</f>
        <v>42123.648831018523</v>
      </c>
      <c r="T2850" s="17">
        <f t="shared" ref="T2850:T2913" si="228">(((I2850/60)/60)/24)+DATE(1970,1,1)</f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5"/>
        <v>1</v>
      </c>
      <c r="P2851">
        <f t="shared" si="226"/>
        <v>5</v>
      </c>
      <c r="Q2851" s="13" t="s">
        <v>8315</v>
      </c>
      <c r="R2851" t="s">
        <v>8316</v>
      </c>
      <c r="S2851" s="17">
        <f t="shared" si="227"/>
        <v>42453.428240740745</v>
      </c>
      <c r="T2851" s="17">
        <f t="shared" si="228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5"/>
        <v>4</v>
      </c>
      <c r="P2852">
        <f t="shared" si="226"/>
        <v>23.92</v>
      </c>
      <c r="Q2852" s="13" t="s">
        <v>8315</v>
      </c>
      <c r="R2852" t="s">
        <v>8316</v>
      </c>
      <c r="S2852" s="17">
        <f t="shared" si="227"/>
        <v>41858.007071759261</v>
      </c>
      <c r="T2852" s="17">
        <f t="shared" si="228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5"/>
        <v>0</v>
      </c>
      <c r="P2853">
        <f t="shared" si="226"/>
        <v>0</v>
      </c>
      <c r="Q2853" s="13" t="s">
        <v>8315</v>
      </c>
      <c r="R2853" t="s">
        <v>8316</v>
      </c>
      <c r="S2853" s="17">
        <f t="shared" si="227"/>
        <v>42390.002650462964</v>
      </c>
      <c r="T2853" s="17">
        <f t="shared" si="228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5"/>
        <v>2</v>
      </c>
      <c r="P2854">
        <f t="shared" si="226"/>
        <v>15.83</v>
      </c>
      <c r="Q2854" s="13" t="s">
        <v>8315</v>
      </c>
      <c r="R2854" t="s">
        <v>8316</v>
      </c>
      <c r="S2854" s="17">
        <f t="shared" si="227"/>
        <v>41781.045173611114</v>
      </c>
      <c r="T2854" s="17">
        <f t="shared" si="228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5"/>
        <v>0</v>
      </c>
      <c r="P2855">
        <f t="shared" si="226"/>
        <v>0</v>
      </c>
      <c r="Q2855" s="13" t="s">
        <v>8315</v>
      </c>
      <c r="R2855" t="s">
        <v>8316</v>
      </c>
      <c r="S2855" s="17">
        <f t="shared" si="227"/>
        <v>41836.190937499996</v>
      </c>
      <c r="T2855" s="17">
        <f t="shared" si="228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5"/>
        <v>42</v>
      </c>
      <c r="P2856">
        <f t="shared" si="226"/>
        <v>29.79</v>
      </c>
      <c r="Q2856" s="13" t="s">
        <v>8315</v>
      </c>
      <c r="R2856" t="s">
        <v>8316</v>
      </c>
      <c r="S2856" s="17">
        <f t="shared" si="227"/>
        <v>42111.71665509259</v>
      </c>
      <c r="T2856" s="17">
        <f t="shared" si="228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5"/>
        <v>50</v>
      </c>
      <c r="P2857">
        <f t="shared" si="226"/>
        <v>60</v>
      </c>
      <c r="Q2857" s="13" t="s">
        <v>8315</v>
      </c>
      <c r="R2857" t="s">
        <v>8316</v>
      </c>
      <c r="S2857" s="17">
        <f t="shared" si="227"/>
        <v>42370.007766203707</v>
      </c>
      <c r="T2857" s="17">
        <f t="shared" si="228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5"/>
        <v>5</v>
      </c>
      <c r="P2858">
        <f t="shared" si="226"/>
        <v>24.33</v>
      </c>
      <c r="Q2858" s="13" t="s">
        <v>8315</v>
      </c>
      <c r="R2858" t="s">
        <v>8316</v>
      </c>
      <c r="S2858" s="17">
        <f t="shared" si="227"/>
        <v>42165.037581018521</v>
      </c>
      <c r="T2858" s="17">
        <f t="shared" si="228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5"/>
        <v>20</v>
      </c>
      <c r="P2859">
        <f t="shared" si="226"/>
        <v>500</v>
      </c>
      <c r="Q2859" s="13" t="s">
        <v>8315</v>
      </c>
      <c r="R2859" t="s">
        <v>8316</v>
      </c>
      <c r="S2859" s="17">
        <f t="shared" si="227"/>
        <v>42726.920081018514</v>
      </c>
      <c r="T2859" s="17">
        <f t="shared" si="228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5"/>
        <v>0</v>
      </c>
      <c r="P2860">
        <f t="shared" si="226"/>
        <v>0</v>
      </c>
      <c r="Q2860" s="13" t="s">
        <v>8315</v>
      </c>
      <c r="R2860" t="s">
        <v>8316</v>
      </c>
      <c r="S2860" s="17">
        <f t="shared" si="227"/>
        <v>41954.545081018514</v>
      </c>
      <c r="T2860" s="17">
        <f t="shared" si="228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5"/>
        <v>2</v>
      </c>
      <c r="P2861">
        <f t="shared" si="226"/>
        <v>35</v>
      </c>
      <c r="Q2861" s="13" t="s">
        <v>8315</v>
      </c>
      <c r="R2861" t="s">
        <v>8316</v>
      </c>
      <c r="S2861" s="17">
        <f t="shared" si="227"/>
        <v>42233.362314814818</v>
      </c>
      <c r="T2861" s="17">
        <f t="shared" si="228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5"/>
        <v>7</v>
      </c>
      <c r="P2862">
        <f t="shared" si="226"/>
        <v>29.56</v>
      </c>
      <c r="Q2862" s="13" t="s">
        <v>8315</v>
      </c>
      <c r="R2862" t="s">
        <v>8316</v>
      </c>
      <c r="S2862" s="17">
        <f t="shared" si="227"/>
        <v>42480.800648148142</v>
      </c>
      <c r="T2862" s="17">
        <f t="shared" si="228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5"/>
        <v>32</v>
      </c>
      <c r="P2863">
        <f t="shared" si="226"/>
        <v>26.67</v>
      </c>
      <c r="Q2863" s="13" t="s">
        <v>8315</v>
      </c>
      <c r="R2863" t="s">
        <v>8316</v>
      </c>
      <c r="S2863" s="17">
        <f t="shared" si="227"/>
        <v>42257.590833333335</v>
      </c>
      <c r="T2863" s="17">
        <f t="shared" si="228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5"/>
        <v>0</v>
      </c>
      <c r="P2864">
        <f t="shared" si="226"/>
        <v>18.329999999999998</v>
      </c>
      <c r="Q2864" s="13" t="s">
        <v>8315</v>
      </c>
      <c r="R2864" t="s">
        <v>8316</v>
      </c>
      <c r="S2864" s="17">
        <f t="shared" si="227"/>
        <v>41784.789687500001</v>
      </c>
      <c r="T2864" s="17">
        <f t="shared" si="228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5"/>
        <v>0</v>
      </c>
      <c r="P2865">
        <f t="shared" si="226"/>
        <v>20</v>
      </c>
      <c r="Q2865" s="13" t="s">
        <v>8315</v>
      </c>
      <c r="R2865" t="s">
        <v>8316</v>
      </c>
      <c r="S2865" s="17">
        <f t="shared" si="227"/>
        <v>41831.675034722226</v>
      </c>
      <c r="T2865" s="17">
        <f t="shared" si="228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5"/>
        <v>2</v>
      </c>
      <c r="P2866">
        <f t="shared" si="226"/>
        <v>13.33</v>
      </c>
      <c r="Q2866" s="13" t="s">
        <v>8315</v>
      </c>
      <c r="R2866" t="s">
        <v>8316</v>
      </c>
      <c r="S2866" s="17">
        <f t="shared" si="227"/>
        <v>42172.613506944443</v>
      </c>
      <c r="T2866" s="17">
        <f t="shared" si="228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5"/>
        <v>0</v>
      </c>
      <c r="P2867">
        <f t="shared" si="226"/>
        <v>0</v>
      </c>
      <c r="Q2867" s="13" t="s">
        <v>8315</v>
      </c>
      <c r="R2867" t="s">
        <v>8316</v>
      </c>
      <c r="S2867" s="17">
        <f t="shared" si="227"/>
        <v>41950.114108796297</v>
      </c>
      <c r="T2867" s="17">
        <f t="shared" si="228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5"/>
        <v>1</v>
      </c>
      <c r="P2868">
        <f t="shared" si="226"/>
        <v>22.5</v>
      </c>
      <c r="Q2868" s="13" t="s">
        <v>8315</v>
      </c>
      <c r="R2868" t="s">
        <v>8316</v>
      </c>
      <c r="S2868" s="17">
        <f t="shared" si="227"/>
        <v>42627.955104166671</v>
      </c>
      <c r="T2868" s="17">
        <f t="shared" si="228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5"/>
        <v>20</v>
      </c>
      <c r="P2869">
        <f t="shared" si="226"/>
        <v>50.4</v>
      </c>
      <c r="Q2869" s="13" t="s">
        <v>8315</v>
      </c>
      <c r="R2869" t="s">
        <v>8316</v>
      </c>
      <c r="S2869" s="17">
        <f t="shared" si="227"/>
        <v>42531.195277777777</v>
      </c>
      <c r="T2869" s="17">
        <f t="shared" si="228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5"/>
        <v>42</v>
      </c>
      <c r="P2870">
        <f t="shared" si="226"/>
        <v>105.03</v>
      </c>
      <c r="Q2870" s="13" t="s">
        <v>8315</v>
      </c>
      <c r="R2870" t="s">
        <v>8316</v>
      </c>
      <c r="S2870" s="17">
        <f t="shared" si="227"/>
        <v>42618.827013888891</v>
      </c>
      <c r="T2870" s="17">
        <f t="shared" si="228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5"/>
        <v>1</v>
      </c>
      <c r="P2871">
        <f t="shared" si="226"/>
        <v>35.4</v>
      </c>
      <c r="Q2871" s="13" t="s">
        <v>8315</v>
      </c>
      <c r="R2871" t="s">
        <v>8316</v>
      </c>
      <c r="S2871" s="17">
        <f t="shared" si="227"/>
        <v>42540.593530092592</v>
      </c>
      <c r="T2871" s="17">
        <f t="shared" si="228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5"/>
        <v>15</v>
      </c>
      <c r="P2872">
        <f t="shared" si="226"/>
        <v>83.33</v>
      </c>
      <c r="Q2872" s="13" t="s">
        <v>8315</v>
      </c>
      <c r="R2872" t="s">
        <v>8316</v>
      </c>
      <c r="S2872" s="17">
        <f t="shared" si="227"/>
        <v>41746.189409722225</v>
      </c>
      <c r="T2872" s="17">
        <f t="shared" si="228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5"/>
        <v>5</v>
      </c>
      <c r="P2873">
        <f t="shared" si="226"/>
        <v>35.92</v>
      </c>
      <c r="Q2873" s="13" t="s">
        <v>8315</v>
      </c>
      <c r="R2873" t="s">
        <v>8316</v>
      </c>
      <c r="S2873" s="17">
        <f t="shared" si="227"/>
        <v>41974.738576388889</v>
      </c>
      <c r="T2873" s="17">
        <f t="shared" si="228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5"/>
        <v>0</v>
      </c>
      <c r="P2874">
        <f t="shared" si="226"/>
        <v>0</v>
      </c>
      <c r="Q2874" s="13" t="s">
        <v>8315</v>
      </c>
      <c r="R2874" t="s">
        <v>8316</v>
      </c>
      <c r="S2874" s="17">
        <f t="shared" si="227"/>
        <v>42115.11618055556</v>
      </c>
      <c r="T2874" s="17">
        <f t="shared" si="228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5"/>
        <v>38</v>
      </c>
      <c r="P2875">
        <f t="shared" si="226"/>
        <v>119.13</v>
      </c>
      <c r="Q2875" s="13" t="s">
        <v>8315</v>
      </c>
      <c r="R2875" t="s">
        <v>8316</v>
      </c>
      <c r="S2875" s="17">
        <f t="shared" si="227"/>
        <v>42002.817488425921</v>
      </c>
      <c r="T2875" s="17">
        <f t="shared" si="228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5"/>
        <v>5</v>
      </c>
      <c r="P2876">
        <f t="shared" si="226"/>
        <v>90.33</v>
      </c>
      <c r="Q2876" s="13" t="s">
        <v>8315</v>
      </c>
      <c r="R2876" t="s">
        <v>8316</v>
      </c>
      <c r="S2876" s="17">
        <f t="shared" si="227"/>
        <v>42722.84474537037</v>
      </c>
      <c r="T2876" s="17">
        <f t="shared" si="228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5"/>
        <v>0</v>
      </c>
      <c r="P2877">
        <f t="shared" si="226"/>
        <v>2.33</v>
      </c>
      <c r="Q2877" s="13" t="s">
        <v>8315</v>
      </c>
      <c r="R2877" t="s">
        <v>8316</v>
      </c>
      <c r="S2877" s="17">
        <f t="shared" si="227"/>
        <v>42465.128391203703</v>
      </c>
      <c r="T2877" s="17">
        <f t="shared" si="228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5"/>
        <v>0</v>
      </c>
      <c r="P2878">
        <f t="shared" si="226"/>
        <v>0</v>
      </c>
      <c r="Q2878" s="13" t="s">
        <v>8315</v>
      </c>
      <c r="R2878" t="s">
        <v>8316</v>
      </c>
      <c r="S2878" s="17">
        <f t="shared" si="227"/>
        <v>42171.743969907402</v>
      </c>
      <c r="T2878" s="17">
        <f t="shared" si="228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5"/>
        <v>11</v>
      </c>
      <c r="P2879">
        <f t="shared" si="226"/>
        <v>108.33</v>
      </c>
      <c r="Q2879" s="13" t="s">
        <v>8315</v>
      </c>
      <c r="R2879" t="s">
        <v>8316</v>
      </c>
      <c r="S2879" s="17">
        <f t="shared" si="227"/>
        <v>42672.955138888887</v>
      </c>
      <c r="T2879" s="17">
        <f t="shared" si="228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5"/>
        <v>2</v>
      </c>
      <c r="P2880">
        <f t="shared" si="226"/>
        <v>15.75</v>
      </c>
      <c r="Q2880" s="13" t="s">
        <v>8315</v>
      </c>
      <c r="R2880" t="s">
        <v>8316</v>
      </c>
      <c r="S2880" s="17">
        <f t="shared" si="227"/>
        <v>42128.615682870368</v>
      </c>
      <c r="T2880" s="17">
        <f t="shared" si="228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5"/>
        <v>0</v>
      </c>
      <c r="P2881">
        <f t="shared" si="226"/>
        <v>29</v>
      </c>
      <c r="Q2881" s="13" t="s">
        <v>8315</v>
      </c>
      <c r="R2881" t="s">
        <v>8316</v>
      </c>
      <c r="S2881" s="17">
        <f t="shared" si="227"/>
        <v>42359.725243055553</v>
      </c>
      <c r="T2881" s="17">
        <f t="shared" si="228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5"/>
        <v>23</v>
      </c>
      <c r="P2882">
        <f t="shared" si="226"/>
        <v>96.55</v>
      </c>
      <c r="Q2882" s="13" t="s">
        <v>8315</v>
      </c>
      <c r="R2882" t="s">
        <v>8316</v>
      </c>
      <c r="S2882" s="17">
        <f t="shared" si="227"/>
        <v>42192.905694444446</v>
      </c>
      <c r="T2882" s="17">
        <f t="shared" si="228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>
        <f t="shared" si="226"/>
        <v>0</v>
      </c>
      <c r="Q2883" s="13" t="s">
        <v>8315</v>
      </c>
      <c r="R2883" t="s">
        <v>8316</v>
      </c>
      <c r="S2883" s="17">
        <f t="shared" si="227"/>
        <v>41916.597638888888</v>
      </c>
      <c r="T2883" s="17">
        <f t="shared" si="228"/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ref="O2914:O2977" si="230">ROUND(E2914/D2914*100,0)</f>
        <v>14</v>
      </c>
      <c r="P2914">
        <f t="shared" ref="P2914:P2977" si="231">IFERROR(ROUND(E2914/L2914,2),0)</f>
        <v>78.08</v>
      </c>
      <c r="Q2914" s="13" t="s">
        <v>8315</v>
      </c>
      <c r="R2914" t="s">
        <v>8316</v>
      </c>
      <c r="S2914" s="17">
        <f t="shared" ref="S2914:S2977" si="232">(((J2914/60)/60)/24)+DATE(1970,1,1)</f>
        <v>42354.131643518514</v>
      </c>
      <c r="T2914" s="17">
        <f t="shared" ref="T2914:T2977" si="233">(((I2914/60)/60)/24)+DATE(1970,1,1)</f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30"/>
        <v>0</v>
      </c>
      <c r="P2915">
        <f t="shared" si="231"/>
        <v>1</v>
      </c>
      <c r="Q2915" s="13" t="s">
        <v>8315</v>
      </c>
      <c r="R2915" t="s">
        <v>8316</v>
      </c>
      <c r="S2915" s="17">
        <f t="shared" si="232"/>
        <v>41828.922905092593</v>
      </c>
      <c r="T2915" s="17">
        <f t="shared" si="233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30"/>
        <v>0</v>
      </c>
      <c r="P2916">
        <f t="shared" si="231"/>
        <v>1</v>
      </c>
      <c r="Q2916" s="13" t="s">
        <v>8315</v>
      </c>
      <c r="R2916" t="s">
        <v>8316</v>
      </c>
      <c r="S2916" s="17">
        <f t="shared" si="232"/>
        <v>42017.907337962963</v>
      </c>
      <c r="T2916" s="17">
        <f t="shared" si="233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30"/>
        <v>61</v>
      </c>
      <c r="P2917">
        <f t="shared" si="231"/>
        <v>203.67</v>
      </c>
      <c r="Q2917" s="13" t="s">
        <v>8315</v>
      </c>
      <c r="R2917" t="s">
        <v>8316</v>
      </c>
      <c r="S2917" s="17">
        <f t="shared" si="232"/>
        <v>42415.398032407407</v>
      </c>
      <c r="T2917" s="17">
        <f t="shared" si="233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30"/>
        <v>8</v>
      </c>
      <c r="P2918">
        <f t="shared" si="231"/>
        <v>20.71</v>
      </c>
      <c r="Q2918" s="13" t="s">
        <v>8315</v>
      </c>
      <c r="R2918" t="s">
        <v>8316</v>
      </c>
      <c r="S2918" s="17">
        <f t="shared" si="232"/>
        <v>41755.476724537039</v>
      </c>
      <c r="T2918" s="17">
        <f t="shared" si="233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30"/>
        <v>22</v>
      </c>
      <c r="P2919">
        <f t="shared" si="231"/>
        <v>48.56</v>
      </c>
      <c r="Q2919" s="13" t="s">
        <v>8315</v>
      </c>
      <c r="R2919" t="s">
        <v>8316</v>
      </c>
      <c r="S2919" s="17">
        <f t="shared" si="232"/>
        <v>42245.234340277777</v>
      </c>
      <c r="T2919" s="17">
        <f t="shared" si="233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30"/>
        <v>27</v>
      </c>
      <c r="P2920">
        <f t="shared" si="231"/>
        <v>68.099999999999994</v>
      </c>
      <c r="Q2920" s="13" t="s">
        <v>8315</v>
      </c>
      <c r="R2920" t="s">
        <v>8316</v>
      </c>
      <c r="S2920" s="17">
        <f t="shared" si="232"/>
        <v>42278.629710648151</v>
      </c>
      <c r="T2920" s="17">
        <f t="shared" si="233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30"/>
        <v>9</v>
      </c>
      <c r="P2921">
        <f t="shared" si="231"/>
        <v>8.5</v>
      </c>
      <c r="Q2921" s="13" t="s">
        <v>8315</v>
      </c>
      <c r="R2921" t="s">
        <v>8316</v>
      </c>
      <c r="S2921" s="17">
        <f t="shared" si="232"/>
        <v>41826.61954861111</v>
      </c>
      <c r="T2921" s="17">
        <f t="shared" si="233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30"/>
        <v>27</v>
      </c>
      <c r="P2922">
        <f t="shared" si="231"/>
        <v>51.62</v>
      </c>
      <c r="Q2922" s="13" t="s">
        <v>8315</v>
      </c>
      <c r="R2922" t="s">
        <v>8316</v>
      </c>
      <c r="S2922" s="17">
        <f t="shared" si="232"/>
        <v>42058.792476851857</v>
      </c>
      <c r="T2922" s="17">
        <f t="shared" si="233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30"/>
        <v>129</v>
      </c>
      <c r="P2923">
        <f t="shared" si="231"/>
        <v>43</v>
      </c>
      <c r="Q2923" s="13" t="s">
        <v>8315</v>
      </c>
      <c r="R2923" t="s">
        <v>8357</v>
      </c>
      <c r="S2923" s="17">
        <f t="shared" si="232"/>
        <v>41877.886620370373</v>
      </c>
      <c r="T2923" s="17">
        <f t="shared" si="233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30"/>
        <v>100</v>
      </c>
      <c r="P2924">
        <f t="shared" si="231"/>
        <v>83.33</v>
      </c>
      <c r="Q2924" s="13" t="s">
        <v>8315</v>
      </c>
      <c r="R2924" t="s">
        <v>8357</v>
      </c>
      <c r="S2924" s="17">
        <f t="shared" si="232"/>
        <v>42097.874155092592</v>
      </c>
      <c r="T2924" s="17">
        <f t="shared" si="233"/>
        <v>42142.874155092592</v>
      </c>
      <c r="U2924">
        <f>YEAR(S2)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30"/>
        <v>100</v>
      </c>
      <c r="P2925">
        <f t="shared" si="231"/>
        <v>30</v>
      </c>
      <c r="Q2925" s="13" t="s">
        <v>8315</v>
      </c>
      <c r="R2925" t="s">
        <v>8357</v>
      </c>
      <c r="S2925" s="17">
        <f t="shared" si="232"/>
        <v>42013.15253472222</v>
      </c>
      <c r="T2925" s="17">
        <f t="shared" si="233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30"/>
        <v>103</v>
      </c>
      <c r="P2926">
        <f t="shared" si="231"/>
        <v>175.51</v>
      </c>
      <c r="Q2926" s="13" t="s">
        <v>8315</v>
      </c>
      <c r="R2926" t="s">
        <v>8357</v>
      </c>
      <c r="S2926" s="17">
        <f t="shared" si="232"/>
        <v>42103.556828703702</v>
      </c>
      <c r="T2926" s="17">
        <f t="shared" si="233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30"/>
        <v>102</v>
      </c>
      <c r="P2927">
        <f t="shared" si="231"/>
        <v>231.66</v>
      </c>
      <c r="Q2927" s="13" t="s">
        <v>8315</v>
      </c>
      <c r="R2927" t="s">
        <v>8357</v>
      </c>
      <c r="S2927" s="17">
        <f t="shared" si="232"/>
        <v>41863.584120370368</v>
      </c>
      <c r="T2927" s="17">
        <f t="shared" si="233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30"/>
        <v>125</v>
      </c>
      <c r="P2928">
        <f t="shared" si="231"/>
        <v>75</v>
      </c>
      <c r="Q2928" s="13" t="s">
        <v>8315</v>
      </c>
      <c r="R2928" t="s">
        <v>8357</v>
      </c>
      <c r="S2928" s="17">
        <f t="shared" si="232"/>
        <v>42044.765960648147</v>
      </c>
      <c r="T2928" s="17">
        <f t="shared" si="233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30"/>
        <v>131</v>
      </c>
      <c r="P2929">
        <f t="shared" si="231"/>
        <v>112.14</v>
      </c>
      <c r="Q2929" s="13" t="s">
        <v>8315</v>
      </c>
      <c r="R2929" t="s">
        <v>8357</v>
      </c>
      <c r="S2929" s="17">
        <f t="shared" si="232"/>
        <v>41806.669317129628</v>
      </c>
      <c r="T2929" s="17">
        <f t="shared" si="233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30"/>
        <v>100</v>
      </c>
      <c r="P2930">
        <f t="shared" si="231"/>
        <v>41.67</v>
      </c>
      <c r="Q2930" s="13" t="s">
        <v>8315</v>
      </c>
      <c r="R2930" t="s">
        <v>8357</v>
      </c>
      <c r="S2930" s="17">
        <f t="shared" si="232"/>
        <v>42403.998217592598</v>
      </c>
      <c r="T2930" s="17">
        <f t="shared" si="233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30"/>
        <v>102</v>
      </c>
      <c r="P2931">
        <f t="shared" si="231"/>
        <v>255.17</v>
      </c>
      <c r="Q2931" s="13" t="s">
        <v>8315</v>
      </c>
      <c r="R2931" t="s">
        <v>8357</v>
      </c>
      <c r="S2931" s="17">
        <f t="shared" si="232"/>
        <v>41754.564328703702</v>
      </c>
      <c r="T2931" s="17">
        <f t="shared" si="233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30"/>
        <v>101</v>
      </c>
      <c r="P2932">
        <f t="shared" si="231"/>
        <v>162.77000000000001</v>
      </c>
      <c r="Q2932" s="13" t="s">
        <v>8315</v>
      </c>
      <c r="R2932" t="s">
        <v>8357</v>
      </c>
      <c r="S2932" s="17">
        <f t="shared" si="232"/>
        <v>42101.584074074075</v>
      </c>
      <c r="T2932" s="17">
        <f t="shared" si="233"/>
        <v>42131.584074074075</v>
      </c>
      <c r="U2932">
        <f>YEAR(S10)</f>
        <v>2016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30"/>
        <v>106</v>
      </c>
      <c r="P2933">
        <f t="shared" si="231"/>
        <v>88.33</v>
      </c>
      <c r="Q2933" s="13" t="s">
        <v>8315</v>
      </c>
      <c r="R2933" t="s">
        <v>8357</v>
      </c>
      <c r="S2933" s="17">
        <f t="shared" si="232"/>
        <v>41872.291238425925</v>
      </c>
      <c r="T2933" s="17">
        <f t="shared" si="233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30"/>
        <v>105</v>
      </c>
      <c r="P2934">
        <f t="shared" si="231"/>
        <v>85.74</v>
      </c>
      <c r="Q2934" s="13" t="s">
        <v>8315</v>
      </c>
      <c r="R2934" t="s">
        <v>8357</v>
      </c>
      <c r="S2934" s="17">
        <f t="shared" si="232"/>
        <v>42025.164780092593</v>
      </c>
      <c r="T2934" s="17">
        <f t="shared" si="233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30"/>
        <v>103</v>
      </c>
      <c r="P2935">
        <f t="shared" si="231"/>
        <v>47.57</v>
      </c>
      <c r="Q2935" s="13" t="s">
        <v>8315</v>
      </c>
      <c r="R2935" t="s">
        <v>8357</v>
      </c>
      <c r="S2935" s="17">
        <f t="shared" si="232"/>
        <v>42495.956631944442</v>
      </c>
      <c r="T2935" s="17">
        <f t="shared" si="233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30"/>
        <v>108</v>
      </c>
      <c r="P2936">
        <f t="shared" si="231"/>
        <v>72.97</v>
      </c>
      <c r="Q2936" s="13" t="s">
        <v>8315</v>
      </c>
      <c r="R2936" t="s">
        <v>8357</v>
      </c>
      <c r="S2936" s="17">
        <f t="shared" si="232"/>
        <v>41775.636157407411</v>
      </c>
      <c r="T2936" s="17">
        <f t="shared" si="233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30"/>
        <v>101</v>
      </c>
      <c r="P2937">
        <f t="shared" si="231"/>
        <v>90.54</v>
      </c>
      <c r="Q2937" s="13" t="s">
        <v>8315</v>
      </c>
      <c r="R2937" t="s">
        <v>8357</v>
      </c>
      <c r="S2937" s="17">
        <f t="shared" si="232"/>
        <v>42553.583425925928</v>
      </c>
      <c r="T2937" s="17">
        <f t="shared" si="233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30"/>
        <v>128</v>
      </c>
      <c r="P2938">
        <f t="shared" si="231"/>
        <v>37.65</v>
      </c>
      <c r="Q2938" s="13" t="s">
        <v>8315</v>
      </c>
      <c r="R2938" t="s">
        <v>8357</v>
      </c>
      <c r="S2938" s="17">
        <f t="shared" si="232"/>
        <v>41912.650729166664</v>
      </c>
      <c r="T2938" s="17">
        <f t="shared" si="233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30"/>
        <v>133</v>
      </c>
      <c r="P2939">
        <f t="shared" si="231"/>
        <v>36.36</v>
      </c>
      <c r="Q2939" s="13" t="s">
        <v>8315</v>
      </c>
      <c r="R2939" t="s">
        <v>8357</v>
      </c>
      <c r="S2939" s="17">
        <f t="shared" si="232"/>
        <v>41803.457326388889</v>
      </c>
      <c r="T2939" s="17">
        <f t="shared" si="233"/>
        <v>41833.457326388889</v>
      </c>
      <c r="U2939">
        <f>YEAR(S17)</f>
        <v>2015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30"/>
        <v>101</v>
      </c>
      <c r="P2940">
        <f t="shared" si="231"/>
        <v>126.72</v>
      </c>
      <c r="Q2940" s="13" t="s">
        <v>8315</v>
      </c>
      <c r="R2940" t="s">
        <v>8357</v>
      </c>
      <c r="S2940" s="17">
        <f t="shared" si="232"/>
        <v>42004.703865740739</v>
      </c>
      <c r="T2940" s="17">
        <f t="shared" si="233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30"/>
        <v>103</v>
      </c>
      <c r="P2941">
        <f t="shared" si="231"/>
        <v>329.2</v>
      </c>
      <c r="Q2941" s="13" t="s">
        <v>8315</v>
      </c>
      <c r="R2941" t="s">
        <v>8357</v>
      </c>
      <c r="S2941" s="17">
        <f t="shared" si="232"/>
        <v>41845.809166666666</v>
      </c>
      <c r="T2941" s="17">
        <f t="shared" si="233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30"/>
        <v>107</v>
      </c>
      <c r="P2942">
        <f t="shared" si="231"/>
        <v>81.239999999999995</v>
      </c>
      <c r="Q2942" s="13" t="s">
        <v>8315</v>
      </c>
      <c r="R2942" t="s">
        <v>8357</v>
      </c>
      <c r="S2942" s="17">
        <f t="shared" si="232"/>
        <v>41982.773356481484</v>
      </c>
      <c r="T2942" s="17">
        <f t="shared" si="233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30"/>
        <v>0</v>
      </c>
      <c r="P2943">
        <f t="shared" si="231"/>
        <v>1</v>
      </c>
      <c r="Q2943" s="13" t="s">
        <v>8315</v>
      </c>
      <c r="R2943" t="s">
        <v>8355</v>
      </c>
      <c r="S2943" s="17">
        <f t="shared" si="232"/>
        <v>42034.960127314815</v>
      </c>
      <c r="T2943" s="17">
        <f t="shared" si="233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30"/>
        <v>20</v>
      </c>
      <c r="P2944">
        <f t="shared" si="231"/>
        <v>202.23</v>
      </c>
      <c r="Q2944" s="13" t="s">
        <v>8315</v>
      </c>
      <c r="R2944" t="s">
        <v>8355</v>
      </c>
      <c r="S2944" s="17">
        <f t="shared" si="232"/>
        <v>42334.803923611107</v>
      </c>
      <c r="T2944" s="17">
        <f t="shared" si="23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30"/>
        <v>0</v>
      </c>
      <c r="P2945">
        <f t="shared" si="231"/>
        <v>0</v>
      </c>
      <c r="Q2945" s="13" t="s">
        <v>8315</v>
      </c>
      <c r="R2945" t="s">
        <v>8355</v>
      </c>
      <c r="S2945" s="17">
        <f t="shared" si="232"/>
        <v>42077.129398148143</v>
      </c>
      <c r="T2945" s="17">
        <f t="shared" si="23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30"/>
        <v>1</v>
      </c>
      <c r="P2946">
        <f t="shared" si="231"/>
        <v>100</v>
      </c>
      <c r="Q2946" s="13" t="s">
        <v>8315</v>
      </c>
      <c r="R2946" t="s">
        <v>8355</v>
      </c>
      <c r="S2946" s="17">
        <f t="shared" si="232"/>
        <v>42132.9143287037</v>
      </c>
      <c r="T2946" s="17">
        <f t="shared" si="23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>
        <f t="shared" si="231"/>
        <v>0</v>
      </c>
      <c r="Q2947" s="13" t="s">
        <v>8315</v>
      </c>
      <c r="R2947" t="s">
        <v>8355</v>
      </c>
      <c r="S2947" s="17">
        <f t="shared" si="232"/>
        <v>42118.139583333337</v>
      </c>
      <c r="T2947" s="17">
        <f t="shared" si="23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ref="O2978:O3041" si="234">ROUND(E2978/D2978*100,0)</f>
        <v>171</v>
      </c>
      <c r="P2978">
        <f t="shared" ref="P2978:P3041" si="235">IFERROR(ROUND(E2978/L2978,2),0)</f>
        <v>8.57</v>
      </c>
      <c r="Q2978" s="13" t="s">
        <v>8315</v>
      </c>
      <c r="R2978" t="s">
        <v>8316</v>
      </c>
      <c r="S2978" s="17">
        <f t="shared" ref="S2978:S3041" si="236">(((J2978/60)/60)/24)+DATE(1970,1,1)</f>
        <v>42425.730671296296</v>
      </c>
      <c r="T2978" s="17">
        <f t="shared" ref="T2978:T3041" si="237"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4"/>
        <v>114</v>
      </c>
      <c r="P2979">
        <f t="shared" si="235"/>
        <v>113.57</v>
      </c>
      <c r="Q2979" s="13" t="s">
        <v>8315</v>
      </c>
      <c r="R2979" t="s">
        <v>8316</v>
      </c>
      <c r="S2979" s="17">
        <f t="shared" si="236"/>
        <v>42026.88118055556</v>
      </c>
      <c r="T2979" s="17">
        <f t="shared" si="23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4"/>
        <v>129</v>
      </c>
      <c r="P2980">
        <f t="shared" si="235"/>
        <v>60.69</v>
      </c>
      <c r="Q2980" s="13" t="s">
        <v>8315</v>
      </c>
      <c r="R2980" t="s">
        <v>8316</v>
      </c>
      <c r="S2980" s="17">
        <f t="shared" si="236"/>
        <v>41922.640590277777</v>
      </c>
      <c r="T2980" s="17">
        <f t="shared" si="23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4"/>
        <v>101</v>
      </c>
      <c r="P2981">
        <f t="shared" si="235"/>
        <v>110.22</v>
      </c>
      <c r="Q2981" s="13" t="s">
        <v>8315</v>
      </c>
      <c r="R2981" t="s">
        <v>8316</v>
      </c>
      <c r="S2981" s="17">
        <f t="shared" si="236"/>
        <v>41993.824340277773</v>
      </c>
      <c r="T2981" s="17">
        <f t="shared" si="23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4"/>
        <v>109</v>
      </c>
      <c r="P2982">
        <f t="shared" si="235"/>
        <v>136.46</v>
      </c>
      <c r="Q2982" s="13" t="s">
        <v>8315</v>
      </c>
      <c r="R2982" t="s">
        <v>8316</v>
      </c>
      <c r="S2982" s="17">
        <f t="shared" si="236"/>
        <v>42219.915856481486</v>
      </c>
      <c r="T2982" s="17">
        <f t="shared" si="23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4"/>
        <v>129</v>
      </c>
      <c r="P2983">
        <f t="shared" si="235"/>
        <v>53.16</v>
      </c>
      <c r="Q2983" s="13" t="s">
        <v>8315</v>
      </c>
      <c r="R2983" t="s">
        <v>8355</v>
      </c>
      <c r="S2983" s="17">
        <f t="shared" si="236"/>
        <v>42225.559675925921</v>
      </c>
      <c r="T2983" s="17">
        <f t="shared" si="23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4"/>
        <v>102</v>
      </c>
      <c r="P2984">
        <f t="shared" si="235"/>
        <v>86.49</v>
      </c>
      <c r="Q2984" s="13" t="s">
        <v>8315</v>
      </c>
      <c r="R2984" t="s">
        <v>8355</v>
      </c>
      <c r="S2984" s="17">
        <f t="shared" si="236"/>
        <v>42381.686840277776</v>
      </c>
      <c r="T2984" s="17">
        <f t="shared" si="23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4"/>
        <v>147</v>
      </c>
      <c r="P2985">
        <f t="shared" si="235"/>
        <v>155.24</v>
      </c>
      <c r="Q2985" s="13" t="s">
        <v>8315</v>
      </c>
      <c r="R2985" t="s">
        <v>8355</v>
      </c>
      <c r="S2985" s="17">
        <f t="shared" si="236"/>
        <v>41894.632361111115</v>
      </c>
      <c r="T2985" s="17">
        <f t="shared" si="23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4"/>
        <v>100</v>
      </c>
      <c r="P2986">
        <f t="shared" si="235"/>
        <v>115.08</v>
      </c>
      <c r="Q2986" s="13" t="s">
        <v>8315</v>
      </c>
      <c r="R2986" t="s">
        <v>8355</v>
      </c>
      <c r="S2986" s="17">
        <f t="shared" si="236"/>
        <v>42576.278715277775</v>
      </c>
      <c r="T2986" s="17">
        <f t="shared" si="23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4"/>
        <v>122</v>
      </c>
      <c r="P2987">
        <f t="shared" si="235"/>
        <v>109.59</v>
      </c>
      <c r="Q2987" s="13" t="s">
        <v>8315</v>
      </c>
      <c r="R2987" t="s">
        <v>8355</v>
      </c>
      <c r="S2987" s="17">
        <f t="shared" si="236"/>
        <v>42654.973703703698</v>
      </c>
      <c r="T2987" s="17">
        <f t="shared" si="23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4"/>
        <v>106</v>
      </c>
      <c r="P2988">
        <f t="shared" si="235"/>
        <v>45.21</v>
      </c>
      <c r="Q2988" s="13" t="s">
        <v>8315</v>
      </c>
      <c r="R2988" t="s">
        <v>8355</v>
      </c>
      <c r="S2988" s="17">
        <f t="shared" si="236"/>
        <v>42431.500069444446</v>
      </c>
      <c r="T2988" s="17">
        <f t="shared" si="23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4"/>
        <v>110</v>
      </c>
      <c r="P2989">
        <f t="shared" si="235"/>
        <v>104.15</v>
      </c>
      <c r="Q2989" s="13" t="s">
        <v>8315</v>
      </c>
      <c r="R2989" t="s">
        <v>8355</v>
      </c>
      <c r="S2989" s="17">
        <f t="shared" si="236"/>
        <v>42627.307303240741</v>
      </c>
      <c r="T2989" s="17">
        <f t="shared" si="23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4"/>
        <v>100</v>
      </c>
      <c r="P2990">
        <f t="shared" si="235"/>
        <v>35.71</v>
      </c>
      <c r="Q2990" s="13" t="s">
        <v>8315</v>
      </c>
      <c r="R2990" t="s">
        <v>8355</v>
      </c>
      <c r="S2990" s="17">
        <f t="shared" si="236"/>
        <v>42511.362048611118</v>
      </c>
      <c r="T2990" s="17">
        <f t="shared" si="23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4"/>
        <v>177</v>
      </c>
      <c r="P2991">
        <f t="shared" si="235"/>
        <v>97</v>
      </c>
      <c r="Q2991" s="13" t="s">
        <v>8315</v>
      </c>
      <c r="R2991" t="s">
        <v>8355</v>
      </c>
      <c r="S2991" s="17">
        <f t="shared" si="236"/>
        <v>42337.02039351852</v>
      </c>
      <c r="T2991" s="17">
        <f t="shared" si="23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4"/>
        <v>100</v>
      </c>
      <c r="P2992">
        <f t="shared" si="235"/>
        <v>370.37</v>
      </c>
      <c r="Q2992" s="13" t="s">
        <v>8315</v>
      </c>
      <c r="R2992" t="s">
        <v>8355</v>
      </c>
      <c r="S2992" s="17">
        <f t="shared" si="236"/>
        <v>42341.57430555555</v>
      </c>
      <c r="T2992" s="17">
        <f t="shared" si="23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4"/>
        <v>103</v>
      </c>
      <c r="P2993">
        <f t="shared" si="235"/>
        <v>94.41</v>
      </c>
      <c r="Q2993" s="13" t="s">
        <v>8315</v>
      </c>
      <c r="R2993" t="s">
        <v>8355</v>
      </c>
      <c r="S2993" s="17">
        <f t="shared" si="236"/>
        <v>42740.837152777778</v>
      </c>
      <c r="T2993" s="17">
        <f t="shared" si="23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4"/>
        <v>105</v>
      </c>
      <c r="P2994">
        <f t="shared" si="235"/>
        <v>48.98</v>
      </c>
      <c r="Q2994" s="13" t="s">
        <v>8315</v>
      </c>
      <c r="R2994" t="s">
        <v>8355</v>
      </c>
      <c r="S2994" s="17">
        <f t="shared" si="236"/>
        <v>42622.767476851848</v>
      </c>
      <c r="T2994" s="17">
        <f t="shared" si="23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4"/>
        <v>100</v>
      </c>
      <c r="P2995">
        <f t="shared" si="235"/>
        <v>45.59</v>
      </c>
      <c r="Q2995" s="13" t="s">
        <v>8315</v>
      </c>
      <c r="R2995" t="s">
        <v>8355</v>
      </c>
      <c r="S2995" s="17">
        <f t="shared" si="236"/>
        <v>42390.838738425926</v>
      </c>
      <c r="T2995" s="17">
        <f t="shared" si="23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4"/>
        <v>458</v>
      </c>
      <c r="P2996">
        <f t="shared" si="235"/>
        <v>23.28</v>
      </c>
      <c r="Q2996" s="13" t="s">
        <v>8315</v>
      </c>
      <c r="R2996" t="s">
        <v>8355</v>
      </c>
      <c r="S2996" s="17">
        <f t="shared" si="236"/>
        <v>41885.478842592594</v>
      </c>
      <c r="T2996" s="17">
        <f t="shared" si="23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4"/>
        <v>105</v>
      </c>
      <c r="P2997">
        <f t="shared" si="235"/>
        <v>63.23</v>
      </c>
      <c r="Q2997" s="13" t="s">
        <v>8315</v>
      </c>
      <c r="R2997" t="s">
        <v>8355</v>
      </c>
      <c r="S2997" s="17">
        <f t="shared" si="236"/>
        <v>42724.665173611109</v>
      </c>
      <c r="T2997" s="17">
        <f t="shared" si="23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4"/>
        <v>172</v>
      </c>
      <c r="P2998">
        <f t="shared" si="235"/>
        <v>153.52000000000001</v>
      </c>
      <c r="Q2998" s="13" t="s">
        <v>8315</v>
      </c>
      <c r="R2998" t="s">
        <v>8355</v>
      </c>
      <c r="S2998" s="17">
        <f t="shared" si="236"/>
        <v>42090.912500000006</v>
      </c>
      <c r="T2998" s="17">
        <f t="shared" si="23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4"/>
        <v>104</v>
      </c>
      <c r="P2999">
        <f t="shared" si="235"/>
        <v>90.2</v>
      </c>
      <c r="Q2999" s="13" t="s">
        <v>8315</v>
      </c>
      <c r="R2999" t="s">
        <v>8355</v>
      </c>
      <c r="S2999" s="17">
        <f t="shared" si="236"/>
        <v>42775.733715277776</v>
      </c>
      <c r="T2999" s="17">
        <f t="shared" si="23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4"/>
        <v>103</v>
      </c>
      <c r="P3000">
        <f t="shared" si="235"/>
        <v>118.97</v>
      </c>
      <c r="Q3000" s="13" t="s">
        <v>8315</v>
      </c>
      <c r="R3000" t="s">
        <v>8355</v>
      </c>
      <c r="S3000" s="17">
        <f t="shared" si="236"/>
        <v>41778.193622685183</v>
      </c>
      <c r="T3000" s="17">
        <f t="shared" si="23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4"/>
        <v>119</v>
      </c>
      <c r="P3001">
        <f t="shared" si="235"/>
        <v>80.25</v>
      </c>
      <c r="Q3001" s="13" t="s">
        <v>8315</v>
      </c>
      <c r="R3001" t="s">
        <v>8355</v>
      </c>
      <c r="S3001" s="17">
        <f t="shared" si="236"/>
        <v>42780.740277777775</v>
      </c>
      <c r="T3001" s="17">
        <f t="shared" si="23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4"/>
        <v>100</v>
      </c>
      <c r="P3002">
        <f t="shared" si="235"/>
        <v>62.5</v>
      </c>
      <c r="Q3002" s="13" t="s">
        <v>8315</v>
      </c>
      <c r="R3002" t="s">
        <v>8355</v>
      </c>
      <c r="S3002" s="17">
        <f t="shared" si="236"/>
        <v>42752.827199074076</v>
      </c>
      <c r="T3002" s="17">
        <f t="shared" si="23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4"/>
        <v>319</v>
      </c>
      <c r="P3003">
        <f t="shared" si="235"/>
        <v>131.38</v>
      </c>
      <c r="Q3003" s="13" t="s">
        <v>8315</v>
      </c>
      <c r="R3003" t="s">
        <v>8355</v>
      </c>
      <c r="S3003" s="17">
        <f t="shared" si="236"/>
        <v>42534.895625000005</v>
      </c>
      <c r="T3003" s="17">
        <f t="shared" si="23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4"/>
        <v>109</v>
      </c>
      <c r="P3004">
        <f t="shared" si="235"/>
        <v>73.03</v>
      </c>
      <c r="Q3004" s="13" t="s">
        <v>8315</v>
      </c>
      <c r="R3004" t="s">
        <v>8355</v>
      </c>
      <c r="S3004" s="17">
        <f t="shared" si="236"/>
        <v>41239.83625</v>
      </c>
      <c r="T3004" s="17">
        <f t="shared" si="23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4"/>
        <v>101</v>
      </c>
      <c r="P3005">
        <f t="shared" si="235"/>
        <v>178.53</v>
      </c>
      <c r="Q3005" s="13" t="s">
        <v>8315</v>
      </c>
      <c r="R3005" t="s">
        <v>8355</v>
      </c>
      <c r="S3005" s="17">
        <f t="shared" si="236"/>
        <v>42398.849259259259</v>
      </c>
      <c r="T3005" s="17">
        <f t="shared" si="23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4"/>
        <v>113</v>
      </c>
      <c r="P3006">
        <f t="shared" si="235"/>
        <v>162.91</v>
      </c>
      <c r="Q3006" s="13" t="s">
        <v>8315</v>
      </c>
      <c r="R3006" t="s">
        <v>8355</v>
      </c>
      <c r="S3006" s="17">
        <f t="shared" si="236"/>
        <v>41928.881064814814</v>
      </c>
      <c r="T3006" s="17">
        <f t="shared" si="23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4"/>
        <v>120</v>
      </c>
      <c r="P3007">
        <f t="shared" si="235"/>
        <v>108.24</v>
      </c>
      <c r="Q3007" s="13" t="s">
        <v>8315</v>
      </c>
      <c r="R3007" t="s">
        <v>8355</v>
      </c>
      <c r="S3007" s="17">
        <f t="shared" si="236"/>
        <v>41888.674826388888</v>
      </c>
      <c r="T3007" s="17">
        <f t="shared" si="23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4"/>
        <v>108</v>
      </c>
      <c r="P3008">
        <f t="shared" si="235"/>
        <v>88.87</v>
      </c>
      <c r="Q3008" s="13" t="s">
        <v>8315</v>
      </c>
      <c r="R3008" t="s">
        <v>8355</v>
      </c>
      <c r="S3008" s="17">
        <f t="shared" si="236"/>
        <v>41957.756840277783</v>
      </c>
      <c r="T3008" s="17">
        <f t="shared" si="23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4"/>
        <v>180</v>
      </c>
      <c r="P3009">
        <f t="shared" si="235"/>
        <v>54</v>
      </c>
      <c r="Q3009" s="13" t="s">
        <v>8315</v>
      </c>
      <c r="R3009" t="s">
        <v>8355</v>
      </c>
      <c r="S3009" s="17">
        <f t="shared" si="236"/>
        <v>42098.216238425928</v>
      </c>
      <c r="T3009" s="17">
        <f t="shared" si="23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4"/>
        <v>101</v>
      </c>
      <c r="P3010">
        <f t="shared" si="235"/>
        <v>116.73</v>
      </c>
      <c r="Q3010" s="13" t="s">
        <v>8315</v>
      </c>
      <c r="R3010" t="s">
        <v>8355</v>
      </c>
      <c r="S3010" s="17">
        <f t="shared" si="236"/>
        <v>42360.212025462963</v>
      </c>
      <c r="T3010" s="17">
        <f t="shared" si="23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4"/>
        <v>120</v>
      </c>
      <c r="P3011">
        <f t="shared" si="235"/>
        <v>233.9</v>
      </c>
      <c r="Q3011" s="13" t="s">
        <v>8315</v>
      </c>
      <c r="R3011" t="s">
        <v>8355</v>
      </c>
      <c r="S3011" s="17">
        <f t="shared" si="236"/>
        <v>41939.569907407407</v>
      </c>
      <c r="T3011" s="17">
        <f t="shared" si="23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4"/>
        <v>158</v>
      </c>
      <c r="P3012">
        <f t="shared" si="235"/>
        <v>158</v>
      </c>
      <c r="Q3012" s="13" t="s">
        <v>8315</v>
      </c>
      <c r="R3012" t="s">
        <v>8355</v>
      </c>
      <c r="S3012" s="17">
        <f t="shared" si="236"/>
        <v>41996.832395833335</v>
      </c>
      <c r="T3012" s="17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4"/>
        <v>124</v>
      </c>
      <c r="P3013">
        <f t="shared" si="235"/>
        <v>14.84</v>
      </c>
      <c r="Q3013" s="13" t="s">
        <v>8315</v>
      </c>
      <c r="R3013" t="s">
        <v>8355</v>
      </c>
      <c r="S3013" s="17">
        <f t="shared" si="236"/>
        <v>42334.468935185185</v>
      </c>
      <c r="T3013" s="17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4"/>
        <v>117</v>
      </c>
      <c r="P3014">
        <f t="shared" si="235"/>
        <v>85.18</v>
      </c>
      <c r="Q3014" s="13" t="s">
        <v>8315</v>
      </c>
      <c r="R3014" t="s">
        <v>8355</v>
      </c>
      <c r="S3014" s="17">
        <f t="shared" si="236"/>
        <v>42024.702893518523</v>
      </c>
      <c r="T3014" s="17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4"/>
        <v>157</v>
      </c>
      <c r="P3015">
        <f t="shared" si="235"/>
        <v>146.69</v>
      </c>
      <c r="Q3015" s="13" t="s">
        <v>8315</v>
      </c>
      <c r="R3015" t="s">
        <v>8355</v>
      </c>
      <c r="S3015" s="17">
        <f t="shared" si="236"/>
        <v>42146.836215277777</v>
      </c>
      <c r="T3015" s="17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4"/>
        <v>113</v>
      </c>
      <c r="P3016">
        <f t="shared" si="235"/>
        <v>50.76</v>
      </c>
      <c r="Q3016" s="13" t="s">
        <v>8315</v>
      </c>
      <c r="R3016" t="s">
        <v>8355</v>
      </c>
      <c r="S3016" s="17">
        <f t="shared" si="236"/>
        <v>41920.123611111114</v>
      </c>
      <c r="T3016" s="17">
        <f t="shared" si="2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4"/>
        <v>103</v>
      </c>
      <c r="P3017">
        <f t="shared" si="235"/>
        <v>87.7</v>
      </c>
      <c r="Q3017" s="13" t="s">
        <v>8315</v>
      </c>
      <c r="R3017" t="s">
        <v>8355</v>
      </c>
      <c r="S3017" s="17">
        <f t="shared" si="236"/>
        <v>41785.72729166667</v>
      </c>
      <c r="T3017" s="17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4"/>
        <v>103</v>
      </c>
      <c r="P3018">
        <f t="shared" si="235"/>
        <v>242.28</v>
      </c>
      <c r="Q3018" s="13" t="s">
        <v>8315</v>
      </c>
      <c r="R3018" t="s">
        <v>8355</v>
      </c>
      <c r="S3018" s="17">
        <f t="shared" si="236"/>
        <v>41778.548055555555</v>
      </c>
      <c r="T3018" s="17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4"/>
        <v>106</v>
      </c>
      <c r="P3019">
        <f t="shared" si="235"/>
        <v>146.44999999999999</v>
      </c>
      <c r="Q3019" s="13" t="s">
        <v>8315</v>
      </c>
      <c r="R3019" t="s">
        <v>8355</v>
      </c>
      <c r="S3019" s="17">
        <f t="shared" si="236"/>
        <v>41841.850034722222</v>
      </c>
      <c r="T3019" s="17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4"/>
        <v>101</v>
      </c>
      <c r="P3020">
        <f t="shared" si="235"/>
        <v>103.17</v>
      </c>
      <c r="Q3020" s="13" t="s">
        <v>8315</v>
      </c>
      <c r="R3020" t="s">
        <v>8355</v>
      </c>
      <c r="S3020" s="17">
        <f t="shared" si="236"/>
        <v>42163.29833333334</v>
      </c>
      <c r="T3020" s="17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4"/>
        <v>121</v>
      </c>
      <c r="P3021">
        <f t="shared" si="235"/>
        <v>80.459999999999994</v>
      </c>
      <c r="Q3021" s="13" t="s">
        <v>8315</v>
      </c>
      <c r="R3021" t="s">
        <v>8355</v>
      </c>
      <c r="S3021" s="17">
        <f t="shared" si="236"/>
        <v>41758.833564814813</v>
      </c>
      <c r="T3021" s="17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4"/>
        <v>101</v>
      </c>
      <c r="P3022">
        <f t="shared" si="235"/>
        <v>234.67</v>
      </c>
      <c r="Q3022" s="13" t="s">
        <v>8315</v>
      </c>
      <c r="R3022" t="s">
        <v>8355</v>
      </c>
      <c r="S3022" s="17">
        <f t="shared" si="236"/>
        <v>42170.846446759257</v>
      </c>
      <c r="T3022" s="17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4"/>
        <v>116</v>
      </c>
      <c r="P3023">
        <f t="shared" si="235"/>
        <v>50.69</v>
      </c>
      <c r="Q3023" s="13" t="s">
        <v>8315</v>
      </c>
      <c r="R3023" t="s">
        <v>8355</v>
      </c>
      <c r="S3023" s="17">
        <f t="shared" si="236"/>
        <v>42660.618854166663</v>
      </c>
      <c r="T3023" s="17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4"/>
        <v>101</v>
      </c>
      <c r="P3024">
        <f t="shared" si="235"/>
        <v>162.71</v>
      </c>
      <c r="Q3024" s="13" t="s">
        <v>8315</v>
      </c>
      <c r="R3024" t="s">
        <v>8355</v>
      </c>
      <c r="S3024" s="17">
        <f t="shared" si="236"/>
        <v>42564.95380787037</v>
      </c>
      <c r="T3024" s="17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4"/>
        <v>103</v>
      </c>
      <c r="P3025">
        <f t="shared" si="235"/>
        <v>120.17</v>
      </c>
      <c r="Q3025" s="13" t="s">
        <v>8315</v>
      </c>
      <c r="R3025" t="s">
        <v>8355</v>
      </c>
      <c r="S3025" s="17">
        <f t="shared" si="236"/>
        <v>42121.675763888896</v>
      </c>
      <c r="T3025" s="17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4"/>
        <v>246</v>
      </c>
      <c r="P3026">
        <f t="shared" si="235"/>
        <v>67.7</v>
      </c>
      <c r="Q3026" s="13" t="s">
        <v>8315</v>
      </c>
      <c r="R3026" t="s">
        <v>8355</v>
      </c>
      <c r="S3026" s="17">
        <f t="shared" si="236"/>
        <v>41158.993923611109</v>
      </c>
      <c r="T3026" s="17">
        <f t="shared" si="2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4"/>
        <v>302</v>
      </c>
      <c r="P3027">
        <f t="shared" si="235"/>
        <v>52.1</v>
      </c>
      <c r="Q3027" s="13" t="s">
        <v>8315</v>
      </c>
      <c r="R3027" t="s">
        <v>8355</v>
      </c>
      <c r="S3027" s="17">
        <f t="shared" si="236"/>
        <v>41761.509409722225</v>
      </c>
      <c r="T3027" s="17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4"/>
        <v>143</v>
      </c>
      <c r="P3028">
        <f t="shared" si="235"/>
        <v>51.6</v>
      </c>
      <c r="Q3028" s="13" t="s">
        <v>8315</v>
      </c>
      <c r="R3028" t="s">
        <v>8355</v>
      </c>
      <c r="S3028" s="17">
        <f t="shared" si="236"/>
        <v>42783.459398148145</v>
      </c>
      <c r="T3028" s="17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4"/>
        <v>131</v>
      </c>
      <c r="P3029">
        <f t="shared" si="235"/>
        <v>164.3</v>
      </c>
      <c r="Q3029" s="13" t="s">
        <v>8315</v>
      </c>
      <c r="R3029" t="s">
        <v>8355</v>
      </c>
      <c r="S3029" s="17">
        <f t="shared" si="236"/>
        <v>42053.704293981486</v>
      </c>
      <c r="T3029" s="17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4"/>
        <v>168</v>
      </c>
      <c r="P3030">
        <f t="shared" si="235"/>
        <v>84.86</v>
      </c>
      <c r="Q3030" s="13" t="s">
        <v>8315</v>
      </c>
      <c r="R3030" t="s">
        <v>8355</v>
      </c>
      <c r="S3030" s="17">
        <f t="shared" si="236"/>
        <v>42567.264178240745</v>
      </c>
      <c r="T3030" s="17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4"/>
        <v>110</v>
      </c>
      <c r="P3031">
        <f t="shared" si="235"/>
        <v>94.55</v>
      </c>
      <c r="Q3031" s="13" t="s">
        <v>8315</v>
      </c>
      <c r="R3031" t="s">
        <v>8355</v>
      </c>
      <c r="S3031" s="17">
        <f t="shared" si="236"/>
        <v>41932.708877314813</v>
      </c>
      <c r="T3031" s="17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4"/>
        <v>107</v>
      </c>
      <c r="P3032">
        <f t="shared" si="235"/>
        <v>45.54</v>
      </c>
      <c r="Q3032" s="13" t="s">
        <v>8315</v>
      </c>
      <c r="R3032" t="s">
        <v>8355</v>
      </c>
      <c r="S3032" s="17">
        <f t="shared" si="236"/>
        <v>42233.747349537036</v>
      </c>
      <c r="T3032" s="17">
        <f t="shared" si="2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4"/>
        <v>100</v>
      </c>
      <c r="P3033">
        <f t="shared" si="235"/>
        <v>51.72</v>
      </c>
      <c r="Q3033" s="13" t="s">
        <v>8315</v>
      </c>
      <c r="R3033" t="s">
        <v>8355</v>
      </c>
      <c r="S3033" s="17">
        <f t="shared" si="236"/>
        <v>42597.882488425923</v>
      </c>
      <c r="T3033" s="17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4"/>
        <v>127</v>
      </c>
      <c r="P3034">
        <f t="shared" si="235"/>
        <v>50.88</v>
      </c>
      <c r="Q3034" s="13" t="s">
        <v>8315</v>
      </c>
      <c r="R3034" t="s">
        <v>8355</v>
      </c>
      <c r="S3034" s="17">
        <f t="shared" si="236"/>
        <v>42228.044664351852</v>
      </c>
      <c r="T3034" s="17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4"/>
        <v>147</v>
      </c>
      <c r="P3035">
        <f t="shared" si="235"/>
        <v>191.13</v>
      </c>
      <c r="Q3035" s="13" t="s">
        <v>8315</v>
      </c>
      <c r="R3035" t="s">
        <v>8355</v>
      </c>
      <c r="S3035" s="17">
        <f t="shared" si="236"/>
        <v>42570.110243055555</v>
      </c>
      <c r="T3035" s="17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4"/>
        <v>113</v>
      </c>
      <c r="P3036">
        <f t="shared" si="235"/>
        <v>89.31</v>
      </c>
      <c r="Q3036" s="13" t="s">
        <v>8315</v>
      </c>
      <c r="R3036" t="s">
        <v>8355</v>
      </c>
      <c r="S3036" s="17">
        <f t="shared" si="236"/>
        <v>42644.535358796296</v>
      </c>
      <c r="T3036" s="17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4"/>
        <v>109</v>
      </c>
      <c r="P3037">
        <f t="shared" si="235"/>
        <v>88.59</v>
      </c>
      <c r="Q3037" s="13" t="s">
        <v>8315</v>
      </c>
      <c r="R3037" t="s">
        <v>8355</v>
      </c>
      <c r="S3037" s="17">
        <f t="shared" si="236"/>
        <v>41368.560289351852</v>
      </c>
      <c r="T3037" s="17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4"/>
        <v>127</v>
      </c>
      <c r="P3038">
        <f t="shared" si="235"/>
        <v>96.3</v>
      </c>
      <c r="Q3038" s="13" t="s">
        <v>8315</v>
      </c>
      <c r="R3038" t="s">
        <v>8355</v>
      </c>
      <c r="S3038" s="17">
        <f t="shared" si="236"/>
        <v>41466.785231481481</v>
      </c>
      <c r="T3038" s="17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4"/>
        <v>213</v>
      </c>
      <c r="P3039">
        <f t="shared" si="235"/>
        <v>33.31</v>
      </c>
      <c r="Q3039" s="13" t="s">
        <v>8315</v>
      </c>
      <c r="R3039" t="s">
        <v>8355</v>
      </c>
      <c r="S3039" s="17">
        <f t="shared" si="236"/>
        <v>40378.893206018518</v>
      </c>
      <c r="T3039" s="17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4"/>
        <v>101</v>
      </c>
      <c r="P3040">
        <f t="shared" si="235"/>
        <v>37.22</v>
      </c>
      <c r="Q3040" s="13" t="s">
        <v>8315</v>
      </c>
      <c r="R3040" t="s">
        <v>8355</v>
      </c>
      <c r="S3040" s="17">
        <f t="shared" si="236"/>
        <v>42373.252280092594</v>
      </c>
      <c r="T3040" s="17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4"/>
        <v>109</v>
      </c>
      <c r="P3041">
        <f t="shared" si="235"/>
        <v>92.13</v>
      </c>
      <c r="Q3041" s="13" t="s">
        <v>8315</v>
      </c>
      <c r="R3041" t="s">
        <v>8355</v>
      </c>
      <c r="S3041" s="17">
        <f t="shared" si="236"/>
        <v>41610.794421296298</v>
      </c>
      <c r="T3041" s="17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ref="O3042:O3105" si="238">ROUND(E3042/D3042*100,0)</f>
        <v>108</v>
      </c>
      <c r="P3042">
        <f t="shared" ref="P3042:P3105" si="239">IFERROR(ROUND(E3042/L3042,2),0)</f>
        <v>76.790000000000006</v>
      </c>
      <c r="Q3042" s="13" t="s">
        <v>8315</v>
      </c>
      <c r="R3042" t="s">
        <v>8355</v>
      </c>
      <c r="S3042" s="17">
        <f t="shared" ref="S3042:S3105" si="240">(((J3042/60)/60)/24)+DATE(1970,1,1)</f>
        <v>42177.791909722218</v>
      </c>
      <c r="T3042" s="17">
        <f t="shared" ref="T3042:T3105" si="241"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8"/>
        <v>110</v>
      </c>
      <c r="P3043">
        <f t="shared" si="239"/>
        <v>96.53</v>
      </c>
      <c r="Q3043" s="13" t="s">
        <v>8315</v>
      </c>
      <c r="R3043" t="s">
        <v>8355</v>
      </c>
      <c r="S3043" s="17">
        <f t="shared" si="240"/>
        <v>42359.868611111116</v>
      </c>
      <c r="T3043" s="17">
        <f t="shared" si="24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8"/>
        <v>128</v>
      </c>
      <c r="P3044">
        <f t="shared" si="239"/>
        <v>51.89</v>
      </c>
      <c r="Q3044" s="13" t="s">
        <v>8315</v>
      </c>
      <c r="R3044" t="s">
        <v>8355</v>
      </c>
      <c r="S3044" s="17">
        <f t="shared" si="240"/>
        <v>42253.688043981485</v>
      </c>
      <c r="T3044" s="17">
        <f t="shared" si="24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8"/>
        <v>110</v>
      </c>
      <c r="P3045">
        <f t="shared" si="239"/>
        <v>128.91</v>
      </c>
      <c r="Q3045" s="13" t="s">
        <v>8315</v>
      </c>
      <c r="R3045" t="s">
        <v>8355</v>
      </c>
      <c r="S3045" s="17">
        <f t="shared" si="240"/>
        <v>42083.070590277777</v>
      </c>
      <c r="T3045" s="17">
        <f t="shared" si="24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8"/>
        <v>109</v>
      </c>
      <c r="P3046">
        <f t="shared" si="239"/>
        <v>84.11</v>
      </c>
      <c r="Q3046" s="13" t="s">
        <v>8315</v>
      </c>
      <c r="R3046" t="s">
        <v>8355</v>
      </c>
      <c r="S3046" s="17">
        <f t="shared" si="240"/>
        <v>42387.7268287037</v>
      </c>
      <c r="T3046" s="17">
        <f t="shared" si="24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8"/>
        <v>133</v>
      </c>
      <c r="P3047">
        <f t="shared" si="239"/>
        <v>82.94</v>
      </c>
      <c r="Q3047" s="13" t="s">
        <v>8315</v>
      </c>
      <c r="R3047" t="s">
        <v>8355</v>
      </c>
      <c r="S3047" s="17">
        <f t="shared" si="240"/>
        <v>41843.155729166669</v>
      </c>
      <c r="T3047" s="17">
        <f t="shared" si="24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8"/>
        <v>191</v>
      </c>
      <c r="P3048">
        <f t="shared" si="239"/>
        <v>259.95</v>
      </c>
      <c r="Q3048" s="13" t="s">
        <v>8315</v>
      </c>
      <c r="R3048" t="s">
        <v>8355</v>
      </c>
      <c r="S3048" s="17">
        <f t="shared" si="240"/>
        <v>41862.803078703706</v>
      </c>
      <c r="T3048" s="17">
        <f t="shared" si="24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8"/>
        <v>149</v>
      </c>
      <c r="P3049">
        <f t="shared" si="239"/>
        <v>37.25</v>
      </c>
      <c r="Q3049" s="13" t="s">
        <v>8315</v>
      </c>
      <c r="R3049" t="s">
        <v>8355</v>
      </c>
      <c r="S3049" s="17">
        <f t="shared" si="240"/>
        <v>42443.989050925928</v>
      </c>
      <c r="T3049" s="17">
        <f t="shared" si="24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8"/>
        <v>166</v>
      </c>
      <c r="P3050">
        <f t="shared" si="239"/>
        <v>177.02</v>
      </c>
      <c r="Q3050" s="13" t="s">
        <v>8315</v>
      </c>
      <c r="R3050" t="s">
        <v>8355</v>
      </c>
      <c r="S3050" s="17">
        <f t="shared" si="240"/>
        <v>41975.901180555549</v>
      </c>
      <c r="T3050" s="17">
        <f t="shared" si="24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8"/>
        <v>107</v>
      </c>
      <c r="P3051">
        <f t="shared" si="239"/>
        <v>74.069999999999993</v>
      </c>
      <c r="Q3051" s="13" t="s">
        <v>8315</v>
      </c>
      <c r="R3051" t="s">
        <v>8355</v>
      </c>
      <c r="S3051" s="17">
        <f t="shared" si="240"/>
        <v>42139.014525462961</v>
      </c>
      <c r="T3051" s="17">
        <f t="shared" si="24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8"/>
        <v>106</v>
      </c>
      <c r="P3052">
        <f t="shared" si="239"/>
        <v>70.67</v>
      </c>
      <c r="Q3052" s="13" t="s">
        <v>8315</v>
      </c>
      <c r="R3052" t="s">
        <v>8355</v>
      </c>
      <c r="S3052" s="17">
        <f t="shared" si="240"/>
        <v>42465.16851851852</v>
      </c>
      <c r="T3052" s="17">
        <f t="shared" si="24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8"/>
        <v>24</v>
      </c>
      <c r="P3053">
        <f t="shared" si="239"/>
        <v>23.63</v>
      </c>
      <c r="Q3053" s="13" t="s">
        <v>8315</v>
      </c>
      <c r="R3053" t="s">
        <v>8355</v>
      </c>
      <c r="S3053" s="17">
        <f t="shared" si="240"/>
        <v>42744.416030092587</v>
      </c>
      <c r="T3053" s="17">
        <f t="shared" si="24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8"/>
        <v>0</v>
      </c>
      <c r="P3054">
        <f t="shared" si="239"/>
        <v>37.5</v>
      </c>
      <c r="Q3054" s="13" t="s">
        <v>8315</v>
      </c>
      <c r="R3054" t="s">
        <v>8355</v>
      </c>
      <c r="S3054" s="17">
        <f t="shared" si="240"/>
        <v>42122.670069444444</v>
      </c>
      <c r="T3054" s="17">
        <f t="shared" si="24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8"/>
        <v>0</v>
      </c>
      <c r="P3055">
        <f t="shared" si="239"/>
        <v>13.33</v>
      </c>
      <c r="Q3055" s="13" t="s">
        <v>8315</v>
      </c>
      <c r="R3055" t="s">
        <v>8355</v>
      </c>
      <c r="S3055" s="17">
        <f t="shared" si="240"/>
        <v>41862.761724537035</v>
      </c>
      <c r="T3055" s="17">
        <f t="shared" si="24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8"/>
        <v>0</v>
      </c>
      <c r="P3056">
        <f t="shared" si="239"/>
        <v>0</v>
      </c>
      <c r="Q3056" s="13" t="s">
        <v>8315</v>
      </c>
      <c r="R3056" t="s">
        <v>8355</v>
      </c>
      <c r="S3056" s="17">
        <f t="shared" si="240"/>
        <v>42027.832800925928</v>
      </c>
      <c r="T3056" s="17">
        <f t="shared" si="24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8"/>
        <v>0</v>
      </c>
      <c r="P3057">
        <f t="shared" si="239"/>
        <v>1</v>
      </c>
      <c r="Q3057" s="13" t="s">
        <v>8315</v>
      </c>
      <c r="R3057" t="s">
        <v>8355</v>
      </c>
      <c r="S3057" s="17">
        <f t="shared" si="240"/>
        <v>41953.95821759259</v>
      </c>
      <c r="T3057" s="17">
        <f t="shared" si="24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8"/>
        <v>0</v>
      </c>
      <c r="P3058">
        <f t="shared" si="239"/>
        <v>0</v>
      </c>
      <c r="Q3058" s="13" t="s">
        <v>8315</v>
      </c>
      <c r="R3058" t="s">
        <v>8355</v>
      </c>
      <c r="S3058" s="17">
        <f t="shared" si="240"/>
        <v>41851.636388888888</v>
      </c>
      <c r="T3058" s="17">
        <f t="shared" si="24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8"/>
        <v>0</v>
      </c>
      <c r="P3059">
        <f t="shared" si="239"/>
        <v>0</v>
      </c>
      <c r="Q3059" s="13" t="s">
        <v>8315</v>
      </c>
      <c r="R3059" t="s">
        <v>8355</v>
      </c>
      <c r="S3059" s="17">
        <f t="shared" si="240"/>
        <v>42433.650590277779</v>
      </c>
      <c r="T3059" s="17">
        <f t="shared" si="24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8"/>
        <v>0</v>
      </c>
      <c r="P3060">
        <f t="shared" si="239"/>
        <v>1</v>
      </c>
      <c r="Q3060" s="13" t="s">
        <v>8315</v>
      </c>
      <c r="R3060" t="s">
        <v>8355</v>
      </c>
      <c r="S3060" s="17">
        <f t="shared" si="240"/>
        <v>42460.374305555553</v>
      </c>
      <c r="T3060" s="17">
        <f t="shared" si="24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8"/>
        <v>3</v>
      </c>
      <c r="P3061">
        <f t="shared" si="239"/>
        <v>41</v>
      </c>
      <c r="Q3061" s="13" t="s">
        <v>8315</v>
      </c>
      <c r="R3061" t="s">
        <v>8355</v>
      </c>
      <c r="S3061" s="17">
        <f t="shared" si="240"/>
        <v>41829.935717592591</v>
      </c>
      <c r="T3061" s="17">
        <f t="shared" si="24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8"/>
        <v>0</v>
      </c>
      <c r="P3062">
        <f t="shared" si="239"/>
        <v>55.83</v>
      </c>
      <c r="Q3062" s="13" t="s">
        <v>8315</v>
      </c>
      <c r="R3062" t="s">
        <v>8355</v>
      </c>
      <c r="S3062" s="17">
        <f t="shared" si="240"/>
        <v>42245.274699074071</v>
      </c>
      <c r="T3062" s="17">
        <f t="shared" si="24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8"/>
        <v>0</v>
      </c>
      <c r="P3063">
        <f t="shared" si="239"/>
        <v>0</v>
      </c>
      <c r="Q3063" s="13" t="s">
        <v>8315</v>
      </c>
      <c r="R3063" t="s">
        <v>8355</v>
      </c>
      <c r="S3063" s="17">
        <f t="shared" si="240"/>
        <v>41834.784120370372</v>
      </c>
      <c r="T3063" s="17">
        <f t="shared" si="24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8"/>
        <v>67</v>
      </c>
      <c r="P3064">
        <f t="shared" si="239"/>
        <v>99.76</v>
      </c>
      <c r="Q3064" s="13" t="s">
        <v>8315</v>
      </c>
      <c r="R3064" t="s">
        <v>8355</v>
      </c>
      <c r="S3064" s="17">
        <f t="shared" si="240"/>
        <v>42248.535787037035</v>
      </c>
      <c r="T3064" s="17">
        <f t="shared" si="24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8"/>
        <v>20</v>
      </c>
      <c r="P3065">
        <f t="shared" si="239"/>
        <v>25.52</v>
      </c>
      <c r="Q3065" s="13" t="s">
        <v>8315</v>
      </c>
      <c r="R3065" t="s">
        <v>8355</v>
      </c>
      <c r="S3065" s="17">
        <f t="shared" si="240"/>
        <v>42630.922893518517</v>
      </c>
      <c r="T3065" s="17">
        <f t="shared" si="24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8"/>
        <v>11</v>
      </c>
      <c r="P3066">
        <f t="shared" si="239"/>
        <v>117.65</v>
      </c>
      <c r="Q3066" s="13" t="s">
        <v>8315</v>
      </c>
      <c r="R3066" t="s">
        <v>8355</v>
      </c>
      <c r="S3066" s="17">
        <f t="shared" si="240"/>
        <v>42299.130162037036</v>
      </c>
      <c r="T3066" s="17">
        <f t="shared" si="24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8"/>
        <v>0</v>
      </c>
      <c r="P3067">
        <f t="shared" si="239"/>
        <v>5</v>
      </c>
      <c r="Q3067" s="13" t="s">
        <v>8315</v>
      </c>
      <c r="R3067" t="s">
        <v>8355</v>
      </c>
      <c r="S3067" s="17">
        <f t="shared" si="240"/>
        <v>41825.055231481485</v>
      </c>
      <c r="T3067" s="17">
        <f t="shared" si="24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8"/>
        <v>12</v>
      </c>
      <c r="P3068">
        <f t="shared" si="239"/>
        <v>2796.67</v>
      </c>
      <c r="Q3068" s="13" t="s">
        <v>8315</v>
      </c>
      <c r="R3068" t="s">
        <v>8355</v>
      </c>
      <c r="S3068" s="17">
        <f t="shared" si="240"/>
        <v>42531.228437500002</v>
      </c>
      <c r="T3068" s="17">
        <f t="shared" si="24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8"/>
        <v>3</v>
      </c>
      <c r="P3069">
        <f t="shared" si="239"/>
        <v>200</v>
      </c>
      <c r="Q3069" s="13" t="s">
        <v>8315</v>
      </c>
      <c r="R3069" t="s">
        <v>8355</v>
      </c>
      <c r="S3069" s="17">
        <f t="shared" si="240"/>
        <v>42226.938414351855</v>
      </c>
      <c r="T3069" s="17">
        <f t="shared" si="24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8"/>
        <v>0</v>
      </c>
      <c r="P3070">
        <f t="shared" si="239"/>
        <v>87.5</v>
      </c>
      <c r="Q3070" s="13" t="s">
        <v>8315</v>
      </c>
      <c r="R3070" t="s">
        <v>8355</v>
      </c>
      <c r="S3070" s="17">
        <f t="shared" si="240"/>
        <v>42263.691574074073</v>
      </c>
      <c r="T3070" s="17">
        <f t="shared" si="24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8"/>
        <v>14</v>
      </c>
      <c r="P3071">
        <f t="shared" si="239"/>
        <v>20.14</v>
      </c>
      <c r="Q3071" s="13" t="s">
        <v>8315</v>
      </c>
      <c r="R3071" t="s">
        <v>8355</v>
      </c>
      <c r="S3071" s="17">
        <f t="shared" si="240"/>
        <v>41957.833726851852</v>
      </c>
      <c r="T3071" s="17">
        <f t="shared" si="24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8"/>
        <v>3</v>
      </c>
      <c r="P3072">
        <f t="shared" si="239"/>
        <v>20.88</v>
      </c>
      <c r="Q3072" s="13" t="s">
        <v>8315</v>
      </c>
      <c r="R3072" t="s">
        <v>8355</v>
      </c>
      <c r="S3072" s="17">
        <f t="shared" si="240"/>
        <v>42690.733437499999</v>
      </c>
      <c r="T3072" s="17">
        <f t="shared" si="24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8"/>
        <v>60</v>
      </c>
      <c r="P3073">
        <f t="shared" si="239"/>
        <v>61.31</v>
      </c>
      <c r="Q3073" s="13" t="s">
        <v>8315</v>
      </c>
      <c r="R3073" t="s">
        <v>8355</v>
      </c>
      <c r="S3073" s="17">
        <f t="shared" si="240"/>
        <v>42097.732418981483</v>
      </c>
      <c r="T3073" s="17">
        <f t="shared" si="24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8"/>
        <v>0</v>
      </c>
      <c r="P3074">
        <f t="shared" si="239"/>
        <v>1</v>
      </c>
      <c r="Q3074" s="13" t="s">
        <v>8315</v>
      </c>
      <c r="R3074" t="s">
        <v>8355</v>
      </c>
      <c r="S3074" s="17">
        <f t="shared" si="240"/>
        <v>42658.690532407403</v>
      </c>
      <c r="T3074" s="17">
        <f t="shared" si="24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38"/>
        <v>0</v>
      </c>
      <c r="P3075">
        <f t="shared" si="239"/>
        <v>92.14</v>
      </c>
      <c r="Q3075" s="13" t="s">
        <v>8315</v>
      </c>
      <c r="R3075" t="s">
        <v>8355</v>
      </c>
      <c r="S3075" s="17">
        <f t="shared" si="240"/>
        <v>42111.684027777781</v>
      </c>
      <c r="T3075" s="17">
        <f t="shared" si="24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38"/>
        <v>0</v>
      </c>
      <c r="P3076">
        <f t="shared" si="239"/>
        <v>7.33</v>
      </c>
      <c r="Q3076" s="13" t="s">
        <v>8315</v>
      </c>
      <c r="R3076" t="s">
        <v>8355</v>
      </c>
      <c r="S3076" s="17">
        <f t="shared" si="240"/>
        <v>42409.571284722217</v>
      </c>
      <c r="T3076" s="17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38"/>
        <v>9</v>
      </c>
      <c r="P3077">
        <f t="shared" si="239"/>
        <v>64.8</v>
      </c>
      <c r="Q3077" s="13" t="s">
        <v>8315</v>
      </c>
      <c r="R3077" t="s">
        <v>8355</v>
      </c>
      <c r="S3077" s="17">
        <f t="shared" si="240"/>
        <v>42551.102314814809</v>
      </c>
      <c r="T3077" s="17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38"/>
        <v>15</v>
      </c>
      <c r="P3078">
        <f t="shared" si="239"/>
        <v>30.12</v>
      </c>
      <c r="Q3078" s="13" t="s">
        <v>8315</v>
      </c>
      <c r="R3078" t="s">
        <v>8355</v>
      </c>
      <c r="S3078" s="17">
        <f t="shared" si="240"/>
        <v>42226.651886574073</v>
      </c>
      <c r="T3078" s="17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38"/>
        <v>0</v>
      </c>
      <c r="P3079">
        <f t="shared" si="239"/>
        <v>52.5</v>
      </c>
      <c r="Q3079" s="13" t="s">
        <v>8315</v>
      </c>
      <c r="R3079" t="s">
        <v>8355</v>
      </c>
      <c r="S3079" s="17">
        <f t="shared" si="240"/>
        <v>42766.956921296296</v>
      </c>
      <c r="T3079" s="17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38"/>
        <v>0</v>
      </c>
      <c r="P3080">
        <f t="shared" si="239"/>
        <v>23.67</v>
      </c>
      <c r="Q3080" s="13" t="s">
        <v>8315</v>
      </c>
      <c r="R3080" t="s">
        <v>8355</v>
      </c>
      <c r="S3080" s="17">
        <f t="shared" si="240"/>
        <v>42031.138831018514</v>
      </c>
      <c r="T3080" s="17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38"/>
        <v>1</v>
      </c>
      <c r="P3081">
        <f t="shared" si="239"/>
        <v>415.78</v>
      </c>
      <c r="Q3081" s="13" t="s">
        <v>8315</v>
      </c>
      <c r="R3081" t="s">
        <v>8355</v>
      </c>
      <c r="S3081" s="17">
        <f t="shared" si="240"/>
        <v>42055.713368055556</v>
      </c>
      <c r="T3081" s="17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38"/>
        <v>0</v>
      </c>
      <c r="P3082">
        <f t="shared" si="239"/>
        <v>53.71</v>
      </c>
      <c r="Q3082" s="13" t="s">
        <v>8315</v>
      </c>
      <c r="R3082" t="s">
        <v>8355</v>
      </c>
      <c r="S3082" s="17">
        <f t="shared" si="240"/>
        <v>41940.028287037036</v>
      </c>
      <c r="T3082" s="17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38"/>
        <v>0</v>
      </c>
      <c r="P3083">
        <f t="shared" si="239"/>
        <v>420.6</v>
      </c>
      <c r="Q3083" s="13" t="s">
        <v>8315</v>
      </c>
      <c r="R3083" t="s">
        <v>8355</v>
      </c>
      <c r="S3083" s="17">
        <f t="shared" si="240"/>
        <v>42237.181608796294</v>
      </c>
      <c r="T3083" s="17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38"/>
        <v>0</v>
      </c>
      <c r="P3084">
        <f t="shared" si="239"/>
        <v>0</v>
      </c>
      <c r="Q3084" s="13" t="s">
        <v>8315</v>
      </c>
      <c r="R3084" t="s">
        <v>8355</v>
      </c>
      <c r="S3084" s="17">
        <f t="shared" si="240"/>
        <v>42293.922986111109</v>
      </c>
      <c r="T3084" s="17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38"/>
        <v>0</v>
      </c>
      <c r="P3085">
        <f t="shared" si="239"/>
        <v>18.670000000000002</v>
      </c>
      <c r="Q3085" s="13" t="s">
        <v>8315</v>
      </c>
      <c r="R3085" t="s">
        <v>8355</v>
      </c>
      <c r="S3085" s="17">
        <f t="shared" si="240"/>
        <v>41853.563402777778</v>
      </c>
      <c r="T3085" s="17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38"/>
        <v>12</v>
      </c>
      <c r="P3086">
        <f t="shared" si="239"/>
        <v>78.33</v>
      </c>
      <c r="Q3086" s="13" t="s">
        <v>8315</v>
      </c>
      <c r="R3086" t="s">
        <v>8355</v>
      </c>
      <c r="S3086" s="17">
        <f t="shared" si="240"/>
        <v>42100.723738425921</v>
      </c>
      <c r="T3086" s="17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38"/>
        <v>2</v>
      </c>
      <c r="P3087">
        <f t="shared" si="239"/>
        <v>67.78</v>
      </c>
      <c r="Q3087" s="13" t="s">
        <v>8315</v>
      </c>
      <c r="R3087" t="s">
        <v>8355</v>
      </c>
      <c r="S3087" s="17">
        <f t="shared" si="240"/>
        <v>42246.883784722217</v>
      </c>
      <c r="T3087" s="17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38"/>
        <v>0</v>
      </c>
      <c r="P3088">
        <f t="shared" si="239"/>
        <v>16.670000000000002</v>
      </c>
      <c r="Q3088" s="13" t="s">
        <v>8315</v>
      </c>
      <c r="R3088" t="s">
        <v>8355</v>
      </c>
      <c r="S3088" s="17">
        <f t="shared" si="240"/>
        <v>42173.67082175926</v>
      </c>
      <c r="T3088" s="17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38"/>
        <v>1</v>
      </c>
      <c r="P3089">
        <f t="shared" si="239"/>
        <v>62.5</v>
      </c>
      <c r="Q3089" s="13" t="s">
        <v>8315</v>
      </c>
      <c r="R3089" t="s">
        <v>8355</v>
      </c>
      <c r="S3089" s="17">
        <f t="shared" si="240"/>
        <v>42665.150347222225</v>
      </c>
      <c r="T3089" s="17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38"/>
        <v>0</v>
      </c>
      <c r="P3090">
        <f t="shared" si="239"/>
        <v>42</v>
      </c>
      <c r="Q3090" s="13" t="s">
        <v>8315</v>
      </c>
      <c r="R3090" t="s">
        <v>8355</v>
      </c>
      <c r="S3090" s="17">
        <f t="shared" si="240"/>
        <v>41981.57230324074</v>
      </c>
      <c r="T3090" s="17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38"/>
        <v>23</v>
      </c>
      <c r="P3091">
        <f t="shared" si="239"/>
        <v>130.09</v>
      </c>
      <c r="Q3091" s="13" t="s">
        <v>8315</v>
      </c>
      <c r="R3091" t="s">
        <v>8355</v>
      </c>
      <c r="S3091" s="17">
        <f t="shared" si="240"/>
        <v>42528.542627314819</v>
      </c>
      <c r="T3091" s="17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38"/>
        <v>5</v>
      </c>
      <c r="P3092">
        <f t="shared" si="239"/>
        <v>1270.22</v>
      </c>
      <c r="Q3092" s="13" t="s">
        <v>8315</v>
      </c>
      <c r="R3092" t="s">
        <v>8355</v>
      </c>
      <c r="S3092" s="17">
        <f t="shared" si="240"/>
        <v>42065.818807870368</v>
      </c>
      <c r="T3092" s="17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38"/>
        <v>16</v>
      </c>
      <c r="P3093">
        <f t="shared" si="239"/>
        <v>88.44</v>
      </c>
      <c r="Q3093" s="13" t="s">
        <v>8315</v>
      </c>
      <c r="R3093" t="s">
        <v>8355</v>
      </c>
      <c r="S3093" s="17">
        <f t="shared" si="240"/>
        <v>42566.948414351849</v>
      </c>
      <c r="T3093" s="17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38"/>
        <v>1</v>
      </c>
      <c r="P3094">
        <f t="shared" si="239"/>
        <v>56.34</v>
      </c>
      <c r="Q3094" s="13" t="s">
        <v>8315</v>
      </c>
      <c r="R3094" t="s">
        <v>8355</v>
      </c>
      <c r="S3094" s="17">
        <f t="shared" si="240"/>
        <v>42255.619351851856</v>
      </c>
      <c r="T3094" s="17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38"/>
        <v>23</v>
      </c>
      <c r="P3095">
        <f t="shared" si="239"/>
        <v>53.53</v>
      </c>
      <c r="Q3095" s="13" t="s">
        <v>8315</v>
      </c>
      <c r="R3095" t="s">
        <v>8355</v>
      </c>
      <c r="S3095" s="17">
        <f t="shared" si="240"/>
        <v>41760.909039351849</v>
      </c>
      <c r="T3095" s="17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38"/>
        <v>0</v>
      </c>
      <c r="P3096">
        <f t="shared" si="239"/>
        <v>25</v>
      </c>
      <c r="Q3096" s="13" t="s">
        <v>8315</v>
      </c>
      <c r="R3096" t="s">
        <v>8355</v>
      </c>
      <c r="S3096" s="17">
        <f t="shared" si="240"/>
        <v>42207.795787037037</v>
      </c>
      <c r="T3096" s="17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38"/>
        <v>0</v>
      </c>
      <c r="P3097">
        <f t="shared" si="239"/>
        <v>50</v>
      </c>
      <c r="Q3097" s="13" t="s">
        <v>8315</v>
      </c>
      <c r="R3097" t="s">
        <v>8355</v>
      </c>
      <c r="S3097" s="17">
        <f t="shared" si="240"/>
        <v>42523.025231481486</v>
      </c>
      <c r="T3097" s="17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38"/>
        <v>4</v>
      </c>
      <c r="P3098">
        <f t="shared" si="239"/>
        <v>56.79</v>
      </c>
      <c r="Q3098" s="13" t="s">
        <v>8315</v>
      </c>
      <c r="R3098" t="s">
        <v>8355</v>
      </c>
      <c r="S3098" s="17">
        <f t="shared" si="240"/>
        <v>42114.825532407413</v>
      </c>
      <c r="T3098" s="17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38"/>
        <v>17</v>
      </c>
      <c r="P3099">
        <f t="shared" si="239"/>
        <v>40.83</v>
      </c>
      <c r="Q3099" s="13" t="s">
        <v>8315</v>
      </c>
      <c r="R3099" t="s">
        <v>8355</v>
      </c>
      <c r="S3099" s="17">
        <f t="shared" si="240"/>
        <v>42629.503483796296</v>
      </c>
      <c r="T3099" s="17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38"/>
        <v>4</v>
      </c>
      <c r="P3100">
        <f t="shared" si="239"/>
        <v>65.11</v>
      </c>
      <c r="Q3100" s="13" t="s">
        <v>8315</v>
      </c>
      <c r="R3100" t="s">
        <v>8355</v>
      </c>
      <c r="S3100" s="17">
        <f t="shared" si="240"/>
        <v>42359.792233796295</v>
      </c>
      <c r="T3100" s="17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38"/>
        <v>14</v>
      </c>
      <c r="P3101">
        <f t="shared" si="239"/>
        <v>55.6</v>
      </c>
      <c r="Q3101" s="13" t="s">
        <v>8315</v>
      </c>
      <c r="R3101" t="s">
        <v>8355</v>
      </c>
      <c r="S3101" s="17">
        <f t="shared" si="240"/>
        <v>42382.189710648148</v>
      </c>
      <c r="T3101" s="17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38"/>
        <v>15</v>
      </c>
      <c r="P3102">
        <f t="shared" si="239"/>
        <v>140.54</v>
      </c>
      <c r="Q3102" s="13" t="s">
        <v>8315</v>
      </c>
      <c r="R3102" t="s">
        <v>8355</v>
      </c>
      <c r="S3102" s="17">
        <f t="shared" si="240"/>
        <v>41902.622395833336</v>
      </c>
      <c r="T3102" s="17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38"/>
        <v>12</v>
      </c>
      <c r="P3103">
        <f t="shared" si="239"/>
        <v>25</v>
      </c>
      <c r="Q3103" s="13" t="s">
        <v>8315</v>
      </c>
      <c r="R3103" t="s">
        <v>8355</v>
      </c>
      <c r="S3103" s="17">
        <f t="shared" si="240"/>
        <v>42171.383530092593</v>
      </c>
      <c r="T3103" s="17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38"/>
        <v>39</v>
      </c>
      <c r="P3104">
        <f t="shared" si="239"/>
        <v>69.53</v>
      </c>
      <c r="Q3104" s="13" t="s">
        <v>8315</v>
      </c>
      <c r="R3104" t="s">
        <v>8355</v>
      </c>
      <c r="S3104" s="17">
        <f t="shared" si="240"/>
        <v>42555.340486111112</v>
      </c>
      <c r="T3104" s="17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38"/>
        <v>0</v>
      </c>
      <c r="P3105">
        <f t="shared" si="239"/>
        <v>5.5</v>
      </c>
      <c r="Q3105" s="13" t="s">
        <v>8315</v>
      </c>
      <c r="R3105" t="s">
        <v>8355</v>
      </c>
      <c r="S3105" s="17">
        <f t="shared" si="240"/>
        <v>42107.156319444446</v>
      </c>
      <c r="T3105" s="17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ref="O3106:O3169" si="242">ROUND(E3106/D3106*100,0)</f>
        <v>30</v>
      </c>
      <c r="P3106">
        <f t="shared" ref="P3106:P3169" si="243">IFERROR(ROUND(E3106/L3106,2),0)</f>
        <v>237</v>
      </c>
      <c r="Q3106" s="13" t="s">
        <v>8315</v>
      </c>
      <c r="R3106" t="s">
        <v>8355</v>
      </c>
      <c r="S3106" s="17">
        <f t="shared" ref="S3106:S3169" si="244">(((J3106/60)/60)/24)+DATE(1970,1,1)</f>
        <v>42006.908692129626</v>
      </c>
      <c r="T3106" s="17">
        <f t="shared" ref="T3106:T3169" si="245"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2"/>
        <v>42</v>
      </c>
      <c r="P3107">
        <f t="shared" si="243"/>
        <v>79.87</v>
      </c>
      <c r="Q3107" s="13" t="s">
        <v>8315</v>
      </c>
      <c r="R3107" t="s">
        <v>8355</v>
      </c>
      <c r="S3107" s="17">
        <f t="shared" si="244"/>
        <v>41876.718935185185</v>
      </c>
      <c r="T3107" s="17">
        <f t="shared" si="24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2"/>
        <v>4</v>
      </c>
      <c r="P3108">
        <f t="shared" si="243"/>
        <v>10.25</v>
      </c>
      <c r="Q3108" s="13" t="s">
        <v>8315</v>
      </c>
      <c r="R3108" t="s">
        <v>8355</v>
      </c>
      <c r="S3108" s="17">
        <f t="shared" si="244"/>
        <v>42241.429120370376</v>
      </c>
      <c r="T3108" s="17">
        <f t="shared" si="24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2"/>
        <v>20</v>
      </c>
      <c r="P3109">
        <f t="shared" si="243"/>
        <v>272.58999999999997</v>
      </c>
      <c r="Q3109" s="13" t="s">
        <v>8315</v>
      </c>
      <c r="R3109" t="s">
        <v>8355</v>
      </c>
      <c r="S3109" s="17">
        <f t="shared" si="244"/>
        <v>42128.814247685179</v>
      </c>
      <c r="T3109" s="17">
        <f t="shared" si="24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2"/>
        <v>0</v>
      </c>
      <c r="P3110">
        <f t="shared" si="243"/>
        <v>13</v>
      </c>
      <c r="Q3110" s="13" t="s">
        <v>8315</v>
      </c>
      <c r="R3110" t="s">
        <v>8355</v>
      </c>
      <c r="S3110" s="17">
        <f t="shared" si="244"/>
        <v>42062.680486111116</v>
      </c>
      <c r="T3110" s="17">
        <f t="shared" si="24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2"/>
        <v>25</v>
      </c>
      <c r="P3111">
        <f t="shared" si="243"/>
        <v>58.18</v>
      </c>
      <c r="Q3111" s="13" t="s">
        <v>8315</v>
      </c>
      <c r="R3111" t="s">
        <v>8355</v>
      </c>
      <c r="S3111" s="17">
        <f t="shared" si="244"/>
        <v>41844.125115740739</v>
      </c>
      <c r="T3111" s="17">
        <f t="shared" si="24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2"/>
        <v>0</v>
      </c>
      <c r="P3112">
        <f t="shared" si="243"/>
        <v>10</v>
      </c>
      <c r="Q3112" s="13" t="s">
        <v>8315</v>
      </c>
      <c r="R3112" t="s">
        <v>8355</v>
      </c>
      <c r="S3112" s="17">
        <f t="shared" si="244"/>
        <v>42745.031469907408</v>
      </c>
      <c r="T3112" s="17">
        <f t="shared" si="24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2"/>
        <v>27</v>
      </c>
      <c r="P3113">
        <f t="shared" si="243"/>
        <v>70.11</v>
      </c>
      <c r="Q3113" s="13" t="s">
        <v>8315</v>
      </c>
      <c r="R3113" t="s">
        <v>8355</v>
      </c>
      <c r="S3113" s="17">
        <f t="shared" si="244"/>
        <v>41885.595138888886</v>
      </c>
      <c r="T3113" s="17">
        <f t="shared" si="24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2"/>
        <v>5</v>
      </c>
      <c r="P3114">
        <f t="shared" si="243"/>
        <v>57.89</v>
      </c>
      <c r="Q3114" s="13" t="s">
        <v>8315</v>
      </c>
      <c r="R3114" t="s">
        <v>8355</v>
      </c>
      <c r="S3114" s="17">
        <f t="shared" si="244"/>
        <v>42615.121921296297</v>
      </c>
      <c r="T3114" s="17">
        <f t="shared" si="24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2"/>
        <v>4</v>
      </c>
      <c r="P3115">
        <f t="shared" si="243"/>
        <v>125.27</v>
      </c>
      <c r="Q3115" s="13" t="s">
        <v>8315</v>
      </c>
      <c r="R3115" t="s">
        <v>8355</v>
      </c>
      <c r="S3115" s="17">
        <f t="shared" si="244"/>
        <v>42081.731273148151</v>
      </c>
      <c r="T3115" s="17">
        <f t="shared" si="24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2"/>
        <v>0</v>
      </c>
      <c r="P3116">
        <f t="shared" si="243"/>
        <v>0</v>
      </c>
      <c r="Q3116" s="13" t="s">
        <v>8315</v>
      </c>
      <c r="R3116" t="s">
        <v>8355</v>
      </c>
      <c r="S3116" s="17">
        <f t="shared" si="244"/>
        <v>41843.632523148146</v>
      </c>
      <c r="T3116" s="17">
        <f t="shared" si="24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2"/>
        <v>3</v>
      </c>
      <c r="P3117">
        <f t="shared" si="243"/>
        <v>300</v>
      </c>
      <c r="Q3117" s="13" t="s">
        <v>8315</v>
      </c>
      <c r="R3117" t="s">
        <v>8355</v>
      </c>
      <c r="S3117" s="17">
        <f t="shared" si="244"/>
        <v>42496.447071759263</v>
      </c>
      <c r="T3117" s="17">
        <f t="shared" si="24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2"/>
        <v>57</v>
      </c>
      <c r="P3118">
        <f t="shared" si="243"/>
        <v>43</v>
      </c>
      <c r="Q3118" s="13" t="s">
        <v>8315</v>
      </c>
      <c r="R3118" t="s">
        <v>8355</v>
      </c>
      <c r="S3118" s="17">
        <f t="shared" si="244"/>
        <v>42081.515335648146</v>
      </c>
      <c r="T3118" s="17">
        <f t="shared" si="24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2"/>
        <v>0</v>
      </c>
      <c r="P3119">
        <f t="shared" si="243"/>
        <v>1</v>
      </c>
      <c r="Q3119" s="13" t="s">
        <v>8315</v>
      </c>
      <c r="R3119" t="s">
        <v>8355</v>
      </c>
      <c r="S3119" s="17">
        <f t="shared" si="244"/>
        <v>42509.374537037031</v>
      </c>
      <c r="T3119" s="17">
        <f t="shared" si="24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2"/>
        <v>0</v>
      </c>
      <c r="P3120">
        <f t="shared" si="243"/>
        <v>775</v>
      </c>
      <c r="Q3120" s="13" t="s">
        <v>8315</v>
      </c>
      <c r="R3120" t="s">
        <v>8355</v>
      </c>
      <c r="S3120" s="17">
        <f t="shared" si="244"/>
        <v>42534.649571759262</v>
      </c>
      <c r="T3120" s="17">
        <f t="shared" si="24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2"/>
        <v>0</v>
      </c>
      <c r="P3121">
        <f t="shared" si="243"/>
        <v>5</v>
      </c>
      <c r="Q3121" s="13" t="s">
        <v>8315</v>
      </c>
      <c r="R3121" t="s">
        <v>8355</v>
      </c>
      <c r="S3121" s="17">
        <f t="shared" si="244"/>
        <v>42060.04550925926</v>
      </c>
      <c r="T3121" s="17">
        <f t="shared" si="24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2"/>
        <v>0</v>
      </c>
      <c r="P3122">
        <f t="shared" si="243"/>
        <v>12.8</v>
      </c>
      <c r="Q3122" s="13" t="s">
        <v>8315</v>
      </c>
      <c r="R3122" t="s">
        <v>8355</v>
      </c>
      <c r="S3122" s="17">
        <f t="shared" si="244"/>
        <v>42435.942083333335</v>
      </c>
      <c r="T3122" s="17">
        <f t="shared" si="24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2"/>
        <v>1</v>
      </c>
      <c r="P3123">
        <f t="shared" si="243"/>
        <v>10</v>
      </c>
      <c r="Q3123" s="13" t="s">
        <v>8315</v>
      </c>
      <c r="R3123" t="s">
        <v>8355</v>
      </c>
      <c r="S3123" s="17">
        <f t="shared" si="244"/>
        <v>41848.679803240739</v>
      </c>
      <c r="T3123" s="17">
        <f t="shared" si="24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2"/>
        <v>58</v>
      </c>
      <c r="P3124">
        <f t="shared" si="243"/>
        <v>58</v>
      </c>
      <c r="Q3124" s="13" t="s">
        <v>8315</v>
      </c>
      <c r="R3124" t="s">
        <v>8355</v>
      </c>
      <c r="S3124" s="17">
        <f t="shared" si="244"/>
        <v>42678.932083333333</v>
      </c>
      <c r="T3124" s="17">
        <f t="shared" si="24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2"/>
        <v>68</v>
      </c>
      <c r="P3125">
        <f t="shared" si="243"/>
        <v>244.8</v>
      </c>
      <c r="Q3125" s="13" t="s">
        <v>8315</v>
      </c>
      <c r="R3125" t="s">
        <v>8355</v>
      </c>
      <c r="S3125" s="17">
        <f t="shared" si="244"/>
        <v>42530.993032407408</v>
      </c>
      <c r="T3125" s="17">
        <f t="shared" si="24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2"/>
        <v>0</v>
      </c>
      <c r="P3126">
        <f t="shared" si="243"/>
        <v>6.5</v>
      </c>
      <c r="Q3126" s="13" t="s">
        <v>8315</v>
      </c>
      <c r="R3126" t="s">
        <v>8355</v>
      </c>
      <c r="S3126" s="17">
        <f t="shared" si="244"/>
        <v>41977.780104166668</v>
      </c>
      <c r="T3126" s="17">
        <f t="shared" si="24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2"/>
        <v>0</v>
      </c>
      <c r="P3127">
        <f t="shared" si="243"/>
        <v>0</v>
      </c>
      <c r="Q3127" s="13" t="s">
        <v>8315</v>
      </c>
      <c r="R3127" t="s">
        <v>8355</v>
      </c>
      <c r="S3127" s="17">
        <f t="shared" si="244"/>
        <v>42346.20685185185</v>
      </c>
      <c r="T3127" s="17">
        <f t="shared" si="24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2"/>
        <v>4</v>
      </c>
      <c r="P3128">
        <f t="shared" si="243"/>
        <v>61.18</v>
      </c>
      <c r="Q3128" s="13" t="s">
        <v>8315</v>
      </c>
      <c r="R3128" t="s">
        <v>8355</v>
      </c>
      <c r="S3128" s="17">
        <f t="shared" si="244"/>
        <v>42427.01807870371</v>
      </c>
      <c r="T3128" s="17">
        <f t="shared" si="24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2"/>
        <v>0</v>
      </c>
      <c r="P3129">
        <f t="shared" si="243"/>
        <v>0</v>
      </c>
      <c r="Q3129" s="13" t="s">
        <v>8315</v>
      </c>
      <c r="R3129" t="s">
        <v>8355</v>
      </c>
      <c r="S3129" s="17">
        <f t="shared" si="244"/>
        <v>42034.856817129628</v>
      </c>
      <c r="T3129" s="17">
        <f t="shared" si="24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2"/>
        <v>109</v>
      </c>
      <c r="P3130">
        <f t="shared" si="243"/>
        <v>139.24</v>
      </c>
      <c r="Q3130" s="13" t="s">
        <v>8315</v>
      </c>
      <c r="R3130" t="s">
        <v>8316</v>
      </c>
      <c r="S3130" s="17">
        <f t="shared" si="244"/>
        <v>42780.825706018513</v>
      </c>
      <c r="T3130" s="17">
        <f t="shared" si="24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2"/>
        <v>1</v>
      </c>
      <c r="P3131">
        <f t="shared" si="243"/>
        <v>10</v>
      </c>
      <c r="Q3131" s="13" t="s">
        <v>8315</v>
      </c>
      <c r="R3131" t="s">
        <v>8316</v>
      </c>
      <c r="S3131" s="17">
        <f t="shared" si="244"/>
        <v>42803.842812499999</v>
      </c>
      <c r="T3131" s="17">
        <f t="shared" si="24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2"/>
        <v>4</v>
      </c>
      <c r="P3132">
        <f t="shared" si="243"/>
        <v>93.75</v>
      </c>
      <c r="Q3132" s="13" t="s">
        <v>8315</v>
      </c>
      <c r="R3132" t="s">
        <v>8316</v>
      </c>
      <c r="S3132" s="17">
        <f t="shared" si="244"/>
        <v>42808.640231481477</v>
      </c>
      <c r="T3132" s="17">
        <f t="shared" si="24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2"/>
        <v>16</v>
      </c>
      <c r="P3133">
        <f t="shared" si="243"/>
        <v>53.75</v>
      </c>
      <c r="Q3133" s="13" t="s">
        <v>8315</v>
      </c>
      <c r="R3133" t="s">
        <v>8316</v>
      </c>
      <c r="S3133" s="17">
        <f t="shared" si="244"/>
        <v>42803.579224537039</v>
      </c>
      <c r="T3133" s="17">
        <f t="shared" si="24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2"/>
        <v>0</v>
      </c>
      <c r="P3134">
        <f t="shared" si="243"/>
        <v>10</v>
      </c>
      <c r="Q3134" s="13" t="s">
        <v>8315</v>
      </c>
      <c r="R3134" t="s">
        <v>8316</v>
      </c>
      <c r="S3134" s="17">
        <f t="shared" si="244"/>
        <v>42786.350231481483</v>
      </c>
      <c r="T3134" s="17">
        <f t="shared" si="24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2"/>
        <v>108</v>
      </c>
      <c r="P3135">
        <f t="shared" si="243"/>
        <v>33.75</v>
      </c>
      <c r="Q3135" s="13" t="s">
        <v>8315</v>
      </c>
      <c r="R3135" t="s">
        <v>8316</v>
      </c>
      <c r="S3135" s="17">
        <f t="shared" si="244"/>
        <v>42788.565208333333</v>
      </c>
      <c r="T3135" s="17">
        <f t="shared" si="24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2"/>
        <v>23</v>
      </c>
      <c r="P3136">
        <f t="shared" si="243"/>
        <v>18.75</v>
      </c>
      <c r="Q3136" s="13" t="s">
        <v>8315</v>
      </c>
      <c r="R3136" t="s">
        <v>8316</v>
      </c>
      <c r="S3136" s="17">
        <f t="shared" si="244"/>
        <v>42800.720127314817</v>
      </c>
      <c r="T3136" s="17">
        <f t="shared" si="24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2"/>
        <v>21</v>
      </c>
      <c r="P3137">
        <f t="shared" si="243"/>
        <v>23.14</v>
      </c>
      <c r="Q3137" s="13" t="s">
        <v>8315</v>
      </c>
      <c r="R3137" t="s">
        <v>8316</v>
      </c>
      <c r="S3137" s="17">
        <f t="shared" si="244"/>
        <v>42807.151863425926</v>
      </c>
      <c r="T3137" s="17">
        <f t="shared" si="24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2"/>
        <v>128</v>
      </c>
      <c r="P3138">
        <f t="shared" si="243"/>
        <v>29.05</v>
      </c>
      <c r="Q3138" s="13" t="s">
        <v>8315</v>
      </c>
      <c r="R3138" t="s">
        <v>8316</v>
      </c>
      <c r="S3138" s="17">
        <f t="shared" si="244"/>
        <v>42789.462430555555</v>
      </c>
      <c r="T3138" s="17">
        <f t="shared" si="24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2"/>
        <v>3</v>
      </c>
      <c r="P3139">
        <f t="shared" si="243"/>
        <v>50</v>
      </c>
      <c r="Q3139" s="13" t="s">
        <v>8315</v>
      </c>
      <c r="R3139" t="s">
        <v>8316</v>
      </c>
      <c r="S3139" s="17">
        <f t="shared" si="244"/>
        <v>42807.885057870371</v>
      </c>
      <c r="T3139" s="17">
        <f t="shared" si="24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2"/>
        <v>0</v>
      </c>
      <c r="P3140">
        <f t="shared" si="243"/>
        <v>0</v>
      </c>
      <c r="Q3140" s="13" t="s">
        <v>8315</v>
      </c>
      <c r="R3140" t="s">
        <v>8316</v>
      </c>
      <c r="S3140" s="17">
        <f t="shared" si="244"/>
        <v>42809.645914351851</v>
      </c>
      <c r="T3140" s="17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2"/>
        <v>5</v>
      </c>
      <c r="P3141">
        <f t="shared" si="243"/>
        <v>450</v>
      </c>
      <c r="Q3141" s="13" t="s">
        <v>8315</v>
      </c>
      <c r="R3141" t="s">
        <v>8316</v>
      </c>
      <c r="S3141" s="17">
        <f t="shared" si="244"/>
        <v>42785.270370370374</v>
      </c>
      <c r="T3141" s="17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2"/>
        <v>1</v>
      </c>
      <c r="P3142">
        <f t="shared" si="243"/>
        <v>24</v>
      </c>
      <c r="Q3142" s="13" t="s">
        <v>8315</v>
      </c>
      <c r="R3142" t="s">
        <v>8316</v>
      </c>
      <c r="S3142" s="17">
        <f t="shared" si="244"/>
        <v>42802.718784722223</v>
      </c>
      <c r="T3142" s="17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2"/>
        <v>52</v>
      </c>
      <c r="P3143">
        <f t="shared" si="243"/>
        <v>32.25</v>
      </c>
      <c r="Q3143" s="13" t="s">
        <v>8315</v>
      </c>
      <c r="R3143" t="s">
        <v>8316</v>
      </c>
      <c r="S3143" s="17">
        <f t="shared" si="244"/>
        <v>42800.753333333334</v>
      </c>
      <c r="T3143" s="17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2"/>
        <v>2</v>
      </c>
      <c r="P3144">
        <f t="shared" si="243"/>
        <v>15</v>
      </c>
      <c r="Q3144" s="13" t="s">
        <v>8315</v>
      </c>
      <c r="R3144" t="s">
        <v>8316</v>
      </c>
      <c r="S3144" s="17">
        <f t="shared" si="244"/>
        <v>42783.513182870374</v>
      </c>
      <c r="T3144" s="17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2"/>
        <v>0</v>
      </c>
      <c r="P3145">
        <f t="shared" si="243"/>
        <v>0</v>
      </c>
      <c r="Q3145" s="13" t="s">
        <v>8315</v>
      </c>
      <c r="R3145" t="s">
        <v>8316</v>
      </c>
      <c r="S3145" s="17">
        <f t="shared" si="244"/>
        <v>42808.358287037037</v>
      </c>
      <c r="T3145" s="17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2"/>
        <v>75</v>
      </c>
      <c r="P3146">
        <f t="shared" si="243"/>
        <v>251.33</v>
      </c>
      <c r="Q3146" s="13" t="s">
        <v>8315</v>
      </c>
      <c r="R3146" t="s">
        <v>8316</v>
      </c>
      <c r="S3146" s="17">
        <f t="shared" si="244"/>
        <v>42796.538275462968</v>
      </c>
      <c r="T3146" s="17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2"/>
        <v>0</v>
      </c>
      <c r="P3147">
        <f t="shared" si="243"/>
        <v>0</v>
      </c>
      <c r="Q3147" s="13" t="s">
        <v>8315</v>
      </c>
      <c r="R3147" t="s">
        <v>8316</v>
      </c>
      <c r="S3147" s="17">
        <f t="shared" si="244"/>
        <v>42762.040902777779</v>
      </c>
      <c r="T3147" s="17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2"/>
        <v>11</v>
      </c>
      <c r="P3148">
        <f t="shared" si="243"/>
        <v>437.5</v>
      </c>
      <c r="Q3148" s="13" t="s">
        <v>8315</v>
      </c>
      <c r="R3148" t="s">
        <v>8316</v>
      </c>
      <c r="S3148" s="17">
        <f t="shared" si="244"/>
        <v>42796.682476851856</v>
      </c>
      <c r="T3148" s="17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2"/>
        <v>118</v>
      </c>
      <c r="P3149">
        <f t="shared" si="243"/>
        <v>110.35</v>
      </c>
      <c r="Q3149" s="13" t="s">
        <v>8315</v>
      </c>
      <c r="R3149" t="s">
        <v>8316</v>
      </c>
      <c r="S3149" s="17">
        <f t="shared" si="244"/>
        <v>41909.969386574077</v>
      </c>
      <c r="T3149" s="17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2"/>
        <v>131</v>
      </c>
      <c r="P3150">
        <f t="shared" si="243"/>
        <v>41.42</v>
      </c>
      <c r="Q3150" s="13" t="s">
        <v>8315</v>
      </c>
      <c r="R3150" t="s">
        <v>8316</v>
      </c>
      <c r="S3150" s="17">
        <f t="shared" si="244"/>
        <v>41891.665324074071</v>
      </c>
      <c r="T3150" s="17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2"/>
        <v>104</v>
      </c>
      <c r="P3151">
        <f t="shared" si="243"/>
        <v>52</v>
      </c>
      <c r="Q3151" s="13" t="s">
        <v>8315</v>
      </c>
      <c r="R3151" t="s">
        <v>8316</v>
      </c>
      <c r="S3151" s="17">
        <f t="shared" si="244"/>
        <v>41226.017361111109</v>
      </c>
      <c r="T3151" s="17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2"/>
        <v>101</v>
      </c>
      <c r="P3152">
        <f t="shared" si="243"/>
        <v>33.99</v>
      </c>
      <c r="Q3152" s="13" t="s">
        <v>8315</v>
      </c>
      <c r="R3152" t="s">
        <v>8316</v>
      </c>
      <c r="S3152" s="17">
        <f t="shared" si="244"/>
        <v>40478.263923611114</v>
      </c>
      <c r="T3152" s="17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2"/>
        <v>100</v>
      </c>
      <c r="P3153">
        <f t="shared" si="243"/>
        <v>103.35</v>
      </c>
      <c r="Q3153" s="13" t="s">
        <v>8315</v>
      </c>
      <c r="R3153" t="s">
        <v>8316</v>
      </c>
      <c r="S3153" s="17">
        <f t="shared" si="244"/>
        <v>41862.83997685185</v>
      </c>
      <c r="T3153" s="17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2"/>
        <v>106</v>
      </c>
      <c r="P3154">
        <f t="shared" si="243"/>
        <v>34.79</v>
      </c>
      <c r="Q3154" s="13" t="s">
        <v>8315</v>
      </c>
      <c r="R3154" t="s">
        <v>8316</v>
      </c>
      <c r="S3154" s="17">
        <f t="shared" si="244"/>
        <v>41550.867673611108</v>
      </c>
      <c r="T3154" s="17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2"/>
        <v>336</v>
      </c>
      <c r="P3155">
        <f t="shared" si="243"/>
        <v>41.77</v>
      </c>
      <c r="Q3155" s="13" t="s">
        <v>8315</v>
      </c>
      <c r="R3155" t="s">
        <v>8316</v>
      </c>
      <c r="S3155" s="17">
        <f t="shared" si="244"/>
        <v>40633.154363425929</v>
      </c>
      <c r="T3155" s="17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2"/>
        <v>113</v>
      </c>
      <c r="P3156">
        <f t="shared" si="243"/>
        <v>64.27</v>
      </c>
      <c r="Q3156" s="13" t="s">
        <v>8315</v>
      </c>
      <c r="R3156" t="s">
        <v>8316</v>
      </c>
      <c r="S3156" s="17">
        <f t="shared" si="244"/>
        <v>40970.875671296293</v>
      </c>
      <c r="T3156" s="17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2"/>
        <v>189</v>
      </c>
      <c r="P3157">
        <f t="shared" si="243"/>
        <v>31.21</v>
      </c>
      <c r="Q3157" s="13" t="s">
        <v>8315</v>
      </c>
      <c r="R3157" t="s">
        <v>8316</v>
      </c>
      <c r="S3157" s="17">
        <f t="shared" si="244"/>
        <v>41233.499131944445</v>
      </c>
      <c r="T3157" s="17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2"/>
        <v>102</v>
      </c>
      <c r="P3158">
        <f t="shared" si="243"/>
        <v>62.92</v>
      </c>
      <c r="Q3158" s="13" t="s">
        <v>8315</v>
      </c>
      <c r="R3158" t="s">
        <v>8316</v>
      </c>
      <c r="S3158" s="17">
        <f t="shared" si="244"/>
        <v>41026.953055555554</v>
      </c>
      <c r="T3158" s="17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2"/>
        <v>101</v>
      </c>
      <c r="P3159">
        <f t="shared" si="243"/>
        <v>98.54</v>
      </c>
      <c r="Q3159" s="13" t="s">
        <v>8315</v>
      </c>
      <c r="R3159" t="s">
        <v>8316</v>
      </c>
      <c r="S3159" s="17">
        <f t="shared" si="244"/>
        <v>41829.788252314815</v>
      </c>
      <c r="T3159" s="17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2"/>
        <v>114</v>
      </c>
      <c r="P3160">
        <f t="shared" si="243"/>
        <v>82.61</v>
      </c>
      <c r="Q3160" s="13" t="s">
        <v>8315</v>
      </c>
      <c r="R3160" t="s">
        <v>8316</v>
      </c>
      <c r="S3160" s="17">
        <f t="shared" si="244"/>
        <v>41447.839722222219</v>
      </c>
      <c r="T3160" s="17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2"/>
        <v>133</v>
      </c>
      <c r="P3161">
        <f t="shared" si="243"/>
        <v>38.5</v>
      </c>
      <c r="Q3161" s="13" t="s">
        <v>8315</v>
      </c>
      <c r="R3161" t="s">
        <v>8316</v>
      </c>
      <c r="S3161" s="17">
        <f t="shared" si="244"/>
        <v>40884.066678240742</v>
      </c>
      <c r="T3161" s="17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2"/>
        <v>102</v>
      </c>
      <c r="P3162">
        <f t="shared" si="243"/>
        <v>80.16</v>
      </c>
      <c r="Q3162" s="13" t="s">
        <v>8315</v>
      </c>
      <c r="R3162" t="s">
        <v>8316</v>
      </c>
      <c r="S3162" s="17">
        <f t="shared" si="244"/>
        <v>41841.26489583333</v>
      </c>
      <c r="T3162" s="17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2"/>
        <v>105</v>
      </c>
      <c r="P3163">
        <f t="shared" si="243"/>
        <v>28.41</v>
      </c>
      <c r="Q3163" s="13" t="s">
        <v>8315</v>
      </c>
      <c r="R3163" t="s">
        <v>8316</v>
      </c>
      <c r="S3163" s="17">
        <f t="shared" si="244"/>
        <v>41897.536134259259</v>
      </c>
      <c r="T3163" s="17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2"/>
        <v>127</v>
      </c>
      <c r="P3164">
        <f t="shared" si="243"/>
        <v>80.73</v>
      </c>
      <c r="Q3164" s="13" t="s">
        <v>8315</v>
      </c>
      <c r="R3164" t="s">
        <v>8316</v>
      </c>
      <c r="S3164" s="17">
        <f t="shared" si="244"/>
        <v>41799.685902777775</v>
      </c>
      <c r="T3164" s="17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2"/>
        <v>111</v>
      </c>
      <c r="P3165">
        <f t="shared" si="243"/>
        <v>200.69</v>
      </c>
      <c r="Q3165" s="13" t="s">
        <v>8315</v>
      </c>
      <c r="R3165" t="s">
        <v>8316</v>
      </c>
      <c r="S3165" s="17">
        <f t="shared" si="244"/>
        <v>41775.753761574073</v>
      </c>
      <c r="T3165" s="17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2"/>
        <v>107</v>
      </c>
      <c r="P3166">
        <f t="shared" si="243"/>
        <v>37.590000000000003</v>
      </c>
      <c r="Q3166" s="13" t="s">
        <v>8315</v>
      </c>
      <c r="R3166" t="s">
        <v>8316</v>
      </c>
      <c r="S3166" s="17">
        <f t="shared" si="244"/>
        <v>41766.80572916667</v>
      </c>
      <c r="T3166" s="17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2"/>
        <v>163</v>
      </c>
      <c r="P3167">
        <f t="shared" si="243"/>
        <v>58.1</v>
      </c>
      <c r="Q3167" s="13" t="s">
        <v>8315</v>
      </c>
      <c r="R3167" t="s">
        <v>8316</v>
      </c>
      <c r="S3167" s="17">
        <f t="shared" si="244"/>
        <v>40644.159259259257</v>
      </c>
      <c r="T3167" s="17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2"/>
        <v>160</v>
      </c>
      <c r="P3168">
        <f t="shared" si="243"/>
        <v>60.3</v>
      </c>
      <c r="Q3168" s="13" t="s">
        <v>8315</v>
      </c>
      <c r="R3168" t="s">
        <v>8316</v>
      </c>
      <c r="S3168" s="17">
        <f t="shared" si="244"/>
        <v>41940.69158564815</v>
      </c>
      <c r="T3168" s="17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2"/>
        <v>116</v>
      </c>
      <c r="P3169">
        <f t="shared" si="243"/>
        <v>63.36</v>
      </c>
      <c r="Q3169" s="13" t="s">
        <v>8315</v>
      </c>
      <c r="R3169" t="s">
        <v>8316</v>
      </c>
      <c r="S3169" s="17">
        <f t="shared" si="244"/>
        <v>41839.175706018519</v>
      </c>
      <c r="T3169" s="17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ref="O3170:O3233" si="246">ROUND(E3170/D3170*100,0)</f>
        <v>124</v>
      </c>
      <c r="P3170">
        <f t="shared" ref="P3170:P3233" si="247">IFERROR(ROUND(E3170/L3170,2),0)</f>
        <v>50.9</v>
      </c>
      <c r="Q3170" s="13" t="s">
        <v>8315</v>
      </c>
      <c r="R3170" t="s">
        <v>8316</v>
      </c>
      <c r="S3170" s="17">
        <f t="shared" ref="S3170:S3233" si="248">(((J3170/60)/60)/24)+DATE(1970,1,1)</f>
        <v>41772.105937500004</v>
      </c>
      <c r="T3170" s="17">
        <f t="shared" ref="T3170:T3233" si="249"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6"/>
        <v>103</v>
      </c>
      <c r="P3171">
        <f t="shared" si="247"/>
        <v>100.5</v>
      </c>
      <c r="Q3171" s="13" t="s">
        <v>8315</v>
      </c>
      <c r="R3171" t="s">
        <v>8316</v>
      </c>
      <c r="S3171" s="17">
        <f t="shared" si="248"/>
        <v>41591.737974537034</v>
      </c>
      <c r="T3171" s="17">
        <f t="shared" si="2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6"/>
        <v>112</v>
      </c>
      <c r="P3172">
        <f t="shared" si="247"/>
        <v>31.62</v>
      </c>
      <c r="Q3172" s="13" t="s">
        <v>8315</v>
      </c>
      <c r="R3172" t="s">
        <v>8316</v>
      </c>
      <c r="S3172" s="17">
        <f t="shared" si="248"/>
        <v>41789.080370370371</v>
      </c>
      <c r="T3172" s="17">
        <f t="shared" si="2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6"/>
        <v>109</v>
      </c>
      <c r="P3173">
        <f t="shared" si="247"/>
        <v>65.099999999999994</v>
      </c>
      <c r="Q3173" s="13" t="s">
        <v>8315</v>
      </c>
      <c r="R3173" t="s">
        <v>8316</v>
      </c>
      <c r="S3173" s="17">
        <f t="shared" si="248"/>
        <v>42466.608310185184</v>
      </c>
      <c r="T3173" s="17">
        <f t="shared" si="2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6"/>
        <v>115</v>
      </c>
      <c r="P3174">
        <f t="shared" si="247"/>
        <v>79.31</v>
      </c>
      <c r="Q3174" s="13" t="s">
        <v>8315</v>
      </c>
      <c r="R3174" t="s">
        <v>8316</v>
      </c>
      <c r="S3174" s="17">
        <f t="shared" si="248"/>
        <v>40923.729953703703</v>
      </c>
      <c r="T3174" s="17">
        <f t="shared" si="2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6"/>
        <v>103</v>
      </c>
      <c r="P3175">
        <f t="shared" si="247"/>
        <v>139.19</v>
      </c>
      <c r="Q3175" s="13" t="s">
        <v>8315</v>
      </c>
      <c r="R3175" t="s">
        <v>8316</v>
      </c>
      <c r="S3175" s="17">
        <f t="shared" si="248"/>
        <v>41878.878379629627</v>
      </c>
      <c r="T3175" s="17">
        <f t="shared" si="24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6"/>
        <v>101</v>
      </c>
      <c r="P3176">
        <f t="shared" si="247"/>
        <v>131.91</v>
      </c>
      <c r="Q3176" s="13" t="s">
        <v>8315</v>
      </c>
      <c r="R3176" t="s">
        <v>8316</v>
      </c>
      <c r="S3176" s="17">
        <f t="shared" si="248"/>
        <v>41862.864675925928</v>
      </c>
      <c r="T3176" s="17">
        <f t="shared" si="2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6"/>
        <v>110</v>
      </c>
      <c r="P3177">
        <f t="shared" si="247"/>
        <v>91.3</v>
      </c>
      <c r="Q3177" s="13" t="s">
        <v>8315</v>
      </c>
      <c r="R3177" t="s">
        <v>8316</v>
      </c>
      <c r="S3177" s="17">
        <f t="shared" si="248"/>
        <v>40531.886886574073</v>
      </c>
      <c r="T3177" s="17">
        <f t="shared" si="2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6"/>
        <v>115</v>
      </c>
      <c r="P3178">
        <f t="shared" si="247"/>
        <v>39.67</v>
      </c>
      <c r="Q3178" s="13" t="s">
        <v>8315</v>
      </c>
      <c r="R3178" t="s">
        <v>8316</v>
      </c>
      <c r="S3178" s="17">
        <f t="shared" si="248"/>
        <v>41477.930914351848</v>
      </c>
      <c r="T3178" s="17">
        <f t="shared" si="2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6"/>
        <v>117</v>
      </c>
      <c r="P3179">
        <f t="shared" si="247"/>
        <v>57.55</v>
      </c>
      <c r="Q3179" s="13" t="s">
        <v>8315</v>
      </c>
      <c r="R3179" t="s">
        <v>8316</v>
      </c>
      <c r="S3179" s="17">
        <f t="shared" si="248"/>
        <v>41781.666770833333</v>
      </c>
      <c r="T3179" s="17">
        <f t="shared" si="2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6"/>
        <v>172</v>
      </c>
      <c r="P3180">
        <f t="shared" si="247"/>
        <v>33.03</v>
      </c>
      <c r="Q3180" s="13" t="s">
        <v>8315</v>
      </c>
      <c r="R3180" t="s">
        <v>8316</v>
      </c>
      <c r="S3180" s="17">
        <f t="shared" si="248"/>
        <v>41806.605034722219</v>
      </c>
      <c r="T3180" s="17">
        <f t="shared" si="2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6"/>
        <v>114</v>
      </c>
      <c r="P3181">
        <f t="shared" si="247"/>
        <v>77.34</v>
      </c>
      <c r="Q3181" s="13" t="s">
        <v>8315</v>
      </c>
      <c r="R3181" t="s">
        <v>8316</v>
      </c>
      <c r="S3181" s="17">
        <f t="shared" si="248"/>
        <v>41375.702210648145</v>
      </c>
      <c r="T3181" s="17">
        <f t="shared" si="2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6"/>
        <v>120</v>
      </c>
      <c r="P3182">
        <f t="shared" si="247"/>
        <v>31.93</v>
      </c>
      <c r="Q3182" s="13" t="s">
        <v>8315</v>
      </c>
      <c r="R3182" t="s">
        <v>8316</v>
      </c>
      <c r="S3182" s="17">
        <f t="shared" si="248"/>
        <v>41780.412604166668</v>
      </c>
      <c r="T3182" s="17">
        <f t="shared" si="2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6"/>
        <v>109</v>
      </c>
      <c r="P3183">
        <f t="shared" si="247"/>
        <v>36.33</v>
      </c>
      <c r="Q3183" s="13" t="s">
        <v>8315</v>
      </c>
      <c r="R3183" t="s">
        <v>8316</v>
      </c>
      <c r="S3183" s="17">
        <f t="shared" si="248"/>
        <v>41779.310034722221</v>
      </c>
      <c r="T3183" s="17">
        <f t="shared" si="2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6"/>
        <v>101</v>
      </c>
      <c r="P3184">
        <f t="shared" si="247"/>
        <v>46.77</v>
      </c>
      <c r="Q3184" s="13" t="s">
        <v>8315</v>
      </c>
      <c r="R3184" t="s">
        <v>8316</v>
      </c>
      <c r="S3184" s="17">
        <f t="shared" si="248"/>
        <v>40883.949317129627</v>
      </c>
      <c r="T3184" s="17">
        <f t="shared" si="249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6"/>
        <v>109</v>
      </c>
      <c r="P3185">
        <f t="shared" si="247"/>
        <v>40.07</v>
      </c>
      <c r="Q3185" s="13" t="s">
        <v>8315</v>
      </c>
      <c r="R3185" t="s">
        <v>8316</v>
      </c>
      <c r="S3185" s="17">
        <f t="shared" si="248"/>
        <v>41491.79478009259</v>
      </c>
      <c r="T3185" s="17">
        <f t="shared" si="249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6"/>
        <v>107</v>
      </c>
      <c r="P3186">
        <f t="shared" si="247"/>
        <v>100.22</v>
      </c>
      <c r="Q3186" s="13" t="s">
        <v>8315</v>
      </c>
      <c r="R3186" t="s">
        <v>8316</v>
      </c>
      <c r="S3186" s="17">
        <f t="shared" si="248"/>
        <v>41791.993414351848</v>
      </c>
      <c r="T3186" s="17">
        <f t="shared" si="249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6"/>
        <v>100</v>
      </c>
      <c r="P3187">
        <f t="shared" si="247"/>
        <v>41.67</v>
      </c>
      <c r="Q3187" s="13" t="s">
        <v>8315</v>
      </c>
      <c r="R3187" t="s">
        <v>8316</v>
      </c>
      <c r="S3187" s="17">
        <f t="shared" si="248"/>
        <v>41829.977326388893</v>
      </c>
      <c r="T3187" s="17">
        <f t="shared" si="249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6"/>
        <v>102</v>
      </c>
      <c r="P3188">
        <f t="shared" si="247"/>
        <v>46.71</v>
      </c>
      <c r="Q3188" s="13" t="s">
        <v>8315</v>
      </c>
      <c r="R3188" t="s">
        <v>8316</v>
      </c>
      <c r="S3188" s="17">
        <f t="shared" si="248"/>
        <v>41868.924050925925</v>
      </c>
      <c r="T3188" s="17">
        <f t="shared" si="249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6"/>
        <v>116</v>
      </c>
      <c r="P3189">
        <f t="shared" si="247"/>
        <v>71.489999999999995</v>
      </c>
      <c r="Q3189" s="13" t="s">
        <v>8315</v>
      </c>
      <c r="R3189" t="s">
        <v>8316</v>
      </c>
      <c r="S3189" s="17">
        <f t="shared" si="248"/>
        <v>41835.666354166664</v>
      </c>
      <c r="T3189" s="17">
        <f t="shared" si="249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6"/>
        <v>65</v>
      </c>
      <c r="P3190">
        <f t="shared" si="247"/>
        <v>14.44</v>
      </c>
      <c r="Q3190" s="13" t="s">
        <v>8315</v>
      </c>
      <c r="R3190" t="s">
        <v>8357</v>
      </c>
      <c r="S3190" s="17">
        <f t="shared" si="248"/>
        <v>42144.415532407409</v>
      </c>
      <c r="T3190" s="17">
        <f t="shared" si="249"/>
        <v>42165.415532407409</v>
      </c>
      <c r="U3190">
        <f>YEAR(S268)</f>
        <v>2010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6"/>
        <v>12</v>
      </c>
      <c r="P3191">
        <f t="shared" si="247"/>
        <v>356.84</v>
      </c>
      <c r="Q3191" s="13" t="s">
        <v>8315</v>
      </c>
      <c r="R3191" t="s">
        <v>8357</v>
      </c>
      <c r="S3191" s="17">
        <f t="shared" si="248"/>
        <v>42118.346435185187</v>
      </c>
      <c r="T3191" s="17">
        <f t="shared" si="249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6"/>
        <v>0</v>
      </c>
      <c r="P3192">
        <f t="shared" si="247"/>
        <v>0</v>
      </c>
      <c r="Q3192" s="13" t="s">
        <v>8315</v>
      </c>
      <c r="R3192" t="s">
        <v>8357</v>
      </c>
      <c r="S3192" s="17">
        <f t="shared" si="248"/>
        <v>42683.151331018518</v>
      </c>
      <c r="T3192" s="17">
        <f t="shared" si="249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6"/>
        <v>4</v>
      </c>
      <c r="P3193">
        <f t="shared" si="247"/>
        <v>37.75</v>
      </c>
      <c r="Q3193" s="13" t="s">
        <v>8315</v>
      </c>
      <c r="R3193" t="s">
        <v>8357</v>
      </c>
      <c r="S3193" s="17">
        <f t="shared" si="248"/>
        <v>42538.755428240736</v>
      </c>
      <c r="T3193" s="17">
        <f t="shared" si="249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6"/>
        <v>1</v>
      </c>
      <c r="P3194">
        <f t="shared" si="247"/>
        <v>12.75</v>
      </c>
      <c r="Q3194" s="13" t="s">
        <v>8315</v>
      </c>
      <c r="R3194" t="s">
        <v>8357</v>
      </c>
      <c r="S3194" s="17">
        <f t="shared" si="248"/>
        <v>42018.94049768518</v>
      </c>
      <c r="T3194" s="17">
        <f t="shared" si="249"/>
        <v>42063.916666666672</v>
      </c>
      <c r="U3194">
        <f t="shared" ref="U3194:U3195" si="250">YEAR(S272)</f>
        <v>2011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6"/>
        <v>12</v>
      </c>
      <c r="P3195">
        <f t="shared" si="247"/>
        <v>24.46</v>
      </c>
      <c r="Q3195" s="13" t="s">
        <v>8315</v>
      </c>
      <c r="R3195" t="s">
        <v>8357</v>
      </c>
      <c r="S3195" s="17">
        <f t="shared" si="248"/>
        <v>42010.968240740738</v>
      </c>
      <c r="T3195" s="17">
        <f t="shared" si="249"/>
        <v>42055.968240740738</v>
      </c>
      <c r="U3195">
        <f t="shared" si="250"/>
        <v>2013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6"/>
        <v>0</v>
      </c>
      <c r="P3196">
        <f t="shared" si="247"/>
        <v>0</v>
      </c>
      <c r="Q3196" s="13" t="s">
        <v>8315</v>
      </c>
      <c r="R3196" t="s">
        <v>8357</v>
      </c>
      <c r="S3196" s="17">
        <f t="shared" si="248"/>
        <v>42182.062476851846</v>
      </c>
      <c r="T3196" s="17">
        <f t="shared" si="249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6"/>
        <v>59</v>
      </c>
      <c r="P3197">
        <f t="shared" si="247"/>
        <v>53.08</v>
      </c>
      <c r="Q3197" s="13" t="s">
        <v>8315</v>
      </c>
      <c r="R3197" t="s">
        <v>8357</v>
      </c>
      <c r="S3197" s="17">
        <f t="shared" si="248"/>
        <v>42017.594236111108</v>
      </c>
      <c r="T3197" s="17">
        <f t="shared" si="249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6"/>
        <v>0</v>
      </c>
      <c r="P3198">
        <f t="shared" si="247"/>
        <v>300</v>
      </c>
      <c r="Q3198" s="13" t="s">
        <v>8315</v>
      </c>
      <c r="R3198" t="s">
        <v>8357</v>
      </c>
      <c r="S3198" s="17">
        <f t="shared" si="248"/>
        <v>42157.598090277781</v>
      </c>
      <c r="T3198" s="17">
        <f t="shared" si="249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6"/>
        <v>11</v>
      </c>
      <c r="P3199">
        <f t="shared" si="247"/>
        <v>286.25</v>
      </c>
      <c r="Q3199" s="13" t="s">
        <v>8315</v>
      </c>
      <c r="R3199" t="s">
        <v>8357</v>
      </c>
      <c r="S3199" s="17">
        <f t="shared" si="248"/>
        <v>42009.493263888886</v>
      </c>
      <c r="T3199" s="17">
        <f t="shared" si="249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6"/>
        <v>0</v>
      </c>
      <c r="P3200">
        <f t="shared" si="247"/>
        <v>36.67</v>
      </c>
      <c r="Q3200" s="13" t="s">
        <v>8315</v>
      </c>
      <c r="R3200" t="s">
        <v>8357</v>
      </c>
      <c r="S3200" s="17">
        <f t="shared" si="248"/>
        <v>42013.424502314811</v>
      </c>
      <c r="T3200" s="17">
        <f t="shared" si="249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6"/>
        <v>52</v>
      </c>
      <c r="P3201">
        <f t="shared" si="247"/>
        <v>49.21</v>
      </c>
      <c r="Q3201" s="13" t="s">
        <v>8315</v>
      </c>
      <c r="R3201" t="s">
        <v>8357</v>
      </c>
      <c r="S3201" s="17">
        <f t="shared" si="248"/>
        <v>41858.761782407404</v>
      </c>
      <c r="T3201" s="17">
        <f t="shared" si="249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6"/>
        <v>0</v>
      </c>
      <c r="P3202">
        <f t="shared" si="247"/>
        <v>1</v>
      </c>
      <c r="Q3202" s="13" t="s">
        <v>8315</v>
      </c>
      <c r="R3202" t="s">
        <v>8357</v>
      </c>
      <c r="S3202" s="17">
        <f t="shared" si="248"/>
        <v>42460.320613425924</v>
      </c>
      <c r="T3202" s="17">
        <f t="shared" si="249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46"/>
        <v>1</v>
      </c>
      <c r="P3203">
        <f t="shared" si="247"/>
        <v>12.5</v>
      </c>
      <c r="Q3203" s="13" t="s">
        <v>8315</v>
      </c>
      <c r="R3203" t="s">
        <v>8357</v>
      </c>
      <c r="S3203" s="17">
        <f t="shared" si="248"/>
        <v>41861.767094907409</v>
      </c>
      <c r="T3203" s="17">
        <f t="shared" si="249"/>
        <v>41882.767094907409</v>
      </c>
      <c r="U3203">
        <f>YEAR(S281)</f>
        <v>2017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46"/>
        <v>55</v>
      </c>
      <c r="P3204">
        <f t="shared" si="247"/>
        <v>109.04</v>
      </c>
      <c r="Q3204" s="13" t="s">
        <v>8315</v>
      </c>
      <c r="R3204" t="s">
        <v>8357</v>
      </c>
      <c r="S3204" s="17">
        <f t="shared" si="248"/>
        <v>42293.853541666671</v>
      </c>
      <c r="T3204" s="17">
        <f t="shared" si="249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46"/>
        <v>25</v>
      </c>
      <c r="P3205">
        <f t="shared" si="247"/>
        <v>41.67</v>
      </c>
      <c r="Q3205" s="13" t="s">
        <v>8315</v>
      </c>
      <c r="R3205" t="s">
        <v>8357</v>
      </c>
      <c r="S3205" s="17">
        <f t="shared" si="248"/>
        <v>42242.988680555558</v>
      </c>
      <c r="T3205" s="17">
        <f t="shared" si="249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46"/>
        <v>0</v>
      </c>
      <c r="P3206">
        <f t="shared" si="247"/>
        <v>0</v>
      </c>
      <c r="Q3206" s="13" t="s">
        <v>8315</v>
      </c>
      <c r="R3206" t="s">
        <v>8357</v>
      </c>
      <c r="S3206" s="17">
        <f t="shared" si="248"/>
        <v>42172.686099537037</v>
      </c>
      <c r="T3206" s="17">
        <f t="shared" si="249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46"/>
        <v>3</v>
      </c>
      <c r="P3207">
        <f t="shared" si="247"/>
        <v>22.75</v>
      </c>
      <c r="Q3207" s="13" t="s">
        <v>8315</v>
      </c>
      <c r="R3207" t="s">
        <v>8357</v>
      </c>
      <c r="S3207" s="17">
        <f t="shared" si="248"/>
        <v>42095.374675925923</v>
      </c>
      <c r="T3207" s="17">
        <f t="shared" si="249"/>
        <v>42125.374675925923</v>
      </c>
      <c r="U3207">
        <f>YEAR(S285)</f>
        <v>2011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46"/>
        <v>0</v>
      </c>
      <c r="P3208">
        <f t="shared" si="247"/>
        <v>0</v>
      </c>
      <c r="Q3208" s="13" t="s">
        <v>8315</v>
      </c>
      <c r="R3208" t="s">
        <v>8357</v>
      </c>
      <c r="S3208" s="17">
        <f t="shared" si="248"/>
        <v>42236.276053240741</v>
      </c>
      <c r="T3208" s="17">
        <f t="shared" si="249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46"/>
        <v>46</v>
      </c>
      <c r="P3209">
        <f t="shared" si="247"/>
        <v>70.83</v>
      </c>
      <c r="Q3209" s="13" t="s">
        <v>8315</v>
      </c>
      <c r="R3209" t="s">
        <v>8357</v>
      </c>
      <c r="S3209" s="17">
        <f t="shared" si="248"/>
        <v>42057.277858796297</v>
      </c>
      <c r="T3209" s="17">
        <f t="shared" si="249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46"/>
        <v>104</v>
      </c>
      <c r="P3210">
        <f t="shared" si="247"/>
        <v>63.11</v>
      </c>
      <c r="Q3210" s="13" t="s">
        <v>8315</v>
      </c>
      <c r="R3210" t="s">
        <v>8316</v>
      </c>
      <c r="S3210" s="17">
        <f t="shared" si="248"/>
        <v>41827.605057870373</v>
      </c>
      <c r="T3210" s="17">
        <f t="shared" si="249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46"/>
        <v>119</v>
      </c>
      <c r="P3211">
        <f t="shared" si="247"/>
        <v>50.16</v>
      </c>
      <c r="Q3211" s="13" t="s">
        <v>8315</v>
      </c>
      <c r="R3211" t="s">
        <v>8316</v>
      </c>
      <c r="S3211" s="17">
        <f t="shared" si="248"/>
        <v>41778.637245370373</v>
      </c>
      <c r="T3211" s="17">
        <f t="shared" si="249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46"/>
        <v>126</v>
      </c>
      <c r="P3212">
        <f t="shared" si="247"/>
        <v>62.88</v>
      </c>
      <c r="Q3212" s="13" t="s">
        <v>8315</v>
      </c>
      <c r="R3212" t="s">
        <v>8316</v>
      </c>
      <c r="S3212" s="17">
        <f t="shared" si="248"/>
        <v>41013.936562499999</v>
      </c>
      <c r="T3212" s="17">
        <f t="shared" si="249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46"/>
        <v>120</v>
      </c>
      <c r="P3213">
        <f t="shared" si="247"/>
        <v>85.53</v>
      </c>
      <c r="Q3213" s="13" t="s">
        <v>8315</v>
      </c>
      <c r="R3213" t="s">
        <v>8316</v>
      </c>
      <c r="S3213" s="17">
        <f t="shared" si="248"/>
        <v>41834.586574074077</v>
      </c>
      <c r="T3213" s="17">
        <f t="shared" si="249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46"/>
        <v>126</v>
      </c>
      <c r="P3214">
        <f t="shared" si="247"/>
        <v>53.72</v>
      </c>
      <c r="Q3214" s="13" t="s">
        <v>8315</v>
      </c>
      <c r="R3214" t="s">
        <v>8316</v>
      </c>
      <c r="S3214" s="17">
        <f t="shared" si="248"/>
        <v>41829.795729166668</v>
      </c>
      <c r="T3214" s="17">
        <f t="shared" si="249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46"/>
        <v>100</v>
      </c>
      <c r="P3215">
        <f t="shared" si="247"/>
        <v>127.81</v>
      </c>
      <c r="Q3215" s="13" t="s">
        <v>8315</v>
      </c>
      <c r="R3215" t="s">
        <v>8316</v>
      </c>
      <c r="S3215" s="17">
        <f t="shared" si="248"/>
        <v>42171.763414351852</v>
      </c>
      <c r="T3215" s="17">
        <f t="shared" si="249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46"/>
        <v>102</v>
      </c>
      <c r="P3216">
        <f t="shared" si="247"/>
        <v>106.57</v>
      </c>
      <c r="Q3216" s="13" t="s">
        <v>8315</v>
      </c>
      <c r="R3216" t="s">
        <v>8316</v>
      </c>
      <c r="S3216" s="17">
        <f t="shared" si="248"/>
        <v>42337.792511574073</v>
      </c>
      <c r="T3216" s="17">
        <f t="shared" si="249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46"/>
        <v>100</v>
      </c>
      <c r="P3217">
        <f t="shared" si="247"/>
        <v>262.11</v>
      </c>
      <c r="Q3217" s="13" t="s">
        <v>8315</v>
      </c>
      <c r="R3217" t="s">
        <v>8316</v>
      </c>
      <c r="S3217" s="17">
        <f t="shared" si="248"/>
        <v>42219.665173611109</v>
      </c>
      <c r="T3217" s="17">
        <f t="shared" si="249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46"/>
        <v>100</v>
      </c>
      <c r="P3218">
        <f t="shared" si="247"/>
        <v>57.17</v>
      </c>
      <c r="Q3218" s="13" t="s">
        <v>8315</v>
      </c>
      <c r="R3218" t="s">
        <v>8316</v>
      </c>
      <c r="S3218" s="17">
        <f t="shared" si="248"/>
        <v>42165.462627314817</v>
      </c>
      <c r="T3218" s="17">
        <f t="shared" si="249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46"/>
        <v>116</v>
      </c>
      <c r="P3219">
        <f t="shared" si="247"/>
        <v>50.2</v>
      </c>
      <c r="Q3219" s="13" t="s">
        <v>8315</v>
      </c>
      <c r="R3219" t="s">
        <v>8316</v>
      </c>
      <c r="S3219" s="17">
        <f t="shared" si="248"/>
        <v>42648.546111111107</v>
      </c>
      <c r="T3219" s="17">
        <f t="shared" si="249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46"/>
        <v>102</v>
      </c>
      <c r="P3220">
        <f t="shared" si="247"/>
        <v>66.59</v>
      </c>
      <c r="Q3220" s="13" t="s">
        <v>8315</v>
      </c>
      <c r="R3220" t="s">
        <v>8316</v>
      </c>
      <c r="S3220" s="17">
        <f t="shared" si="248"/>
        <v>41971.002152777779</v>
      </c>
      <c r="T3220" s="17">
        <f t="shared" si="249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46"/>
        <v>100</v>
      </c>
      <c r="P3221">
        <f t="shared" si="247"/>
        <v>168.25</v>
      </c>
      <c r="Q3221" s="13" t="s">
        <v>8315</v>
      </c>
      <c r="R3221" t="s">
        <v>8316</v>
      </c>
      <c r="S3221" s="17">
        <f t="shared" si="248"/>
        <v>42050.983182870375</v>
      </c>
      <c r="T3221" s="17">
        <f t="shared" si="249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46"/>
        <v>101</v>
      </c>
      <c r="P3222">
        <f t="shared" si="247"/>
        <v>256.37</v>
      </c>
      <c r="Q3222" s="13" t="s">
        <v>8315</v>
      </c>
      <c r="R3222" t="s">
        <v>8316</v>
      </c>
      <c r="S3222" s="17">
        <f t="shared" si="248"/>
        <v>42772.833379629628</v>
      </c>
      <c r="T3222" s="17">
        <f t="shared" si="249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46"/>
        <v>103</v>
      </c>
      <c r="P3223">
        <f t="shared" si="247"/>
        <v>36.61</v>
      </c>
      <c r="Q3223" s="13" t="s">
        <v>8315</v>
      </c>
      <c r="R3223" t="s">
        <v>8316</v>
      </c>
      <c r="S3223" s="17">
        <f t="shared" si="248"/>
        <v>42155.696793981479</v>
      </c>
      <c r="T3223" s="17">
        <f t="shared" si="249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46"/>
        <v>125</v>
      </c>
      <c r="P3224">
        <f t="shared" si="247"/>
        <v>37.14</v>
      </c>
      <c r="Q3224" s="13" t="s">
        <v>8315</v>
      </c>
      <c r="R3224" t="s">
        <v>8316</v>
      </c>
      <c r="S3224" s="17">
        <f t="shared" si="248"/>
        <v>42270.582141203704</v>
      </c>
      <c r="T3224" s="17">
        <f t="shared" si="249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46"/>
        <v>110</v>
      </c>
      <c r="P3225">
        <f t="shared" si="247"/>
        <v>45.88</v>
      </c>
      <c r="Q3225" s="13" t="s">
        <v>8315</v>
      </c>
      <c r="R3225" t="s">
        <v>8316</v>
      </c>
      <c r="S3225" s="17">
        <f t="shared" si="248"/>
        <v>42206.835370370376</v>
      </c>
      <c r="T3225" s="17">
        <f t="shared" si="249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46"/>
        <v>102</v>
      </c>
      <c r="P3226">
        <f t="shared" si="247"/>
        <v>141.71</v>
      </c>
      <c r="Q3226" s="13" t="s">
        <v>8315</v>
      </c>
      <c r="R3226" t="s">
        <v>8316</v>
      </c>
      <c r="S3226" s="17">
        <f t="shared" si="248"/>
        <v>42697.850844907407</v>
      </c>
      <c r="T3226" s="17">
        <f t="shared" si="249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46"/>
        <v>102</v>
      </c>
      <c r="P3227">
        <f t="shared" si="247"/>
        <v>52.49</v>
      </c>
      <c r="Q3227" s="13" t="s">
        <v>8315</v>
      </c>
      <c r="R3227" t="s">
        <v>8316</v>
      </c>
      <c r="S3227" s="17">
        <f t="shared" si="248"/>
        <v>42503.559467592597</v>
      </c>
      <c r="T3227" s="17">
        <f t="shared" si="249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46"/>
        <v>104</v>
      </c>
      <c r="P3228">
        <f t="shared" si="247"/>
        <v>59.52</v>
      </c>
      <c r="Q3228" s="13" t="s">
        <v>8315</v>
      </c>
      <c r="R3228" t="s">
        <v>8316</v>
      </c>
      <c r="S3228" s="17">
        <f t="shared" si="248"/>
        <v>42277.583472222221</v>
      </c>
      <c r="T3228" s="17">
        <f t="shared" si="249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46"/>
        <v>125</v>
      </c>
      <c r="P3229">
        <f t="shared" si="247"/>
        <v>50</v>
      </c>
      <c r="Q3229" s="13" t="s">
        <v>8315</v>
      </c>
      <c r="R3229" t="s">
        <v>8316</v>
      </c>
      <c r="S3229" s="17">
        <f t="shared" si="248"/>
        <v>42722.882361111115</v>
      </c>
      <c r="T3229" s="17">
        <f t="shared" si="249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46"/>
        <v>102</v>
      </c>
      <c r="P3230">
        <f t="shared" si="247"/>
        <v>193.62</v>
      </c>
      <c r="Q3230" s="13" t="s">
        <v>8315</v>
      </c>
      <c r="R3230" t="s">
        <v>8316</v>
      </c>
      <c r="S3230" s="17">
        <f t="shared" si="248"/>
        <v>42323.70930555556</v>
      </c>
      <c r="T3230" s="17">
        <f t="shared" si="249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46"/>
        <v>108</v>
      </c>
      <c r="P3231">
        <f t="shared" si="247"/>
        <v>106.8</v>
      </c>
      <c r="Q3231" s="13" t="s">
        <v>8315</v>
      </c>
      <c r="R3231" t="s">
        <v>8316</v>
      </c>
      <c r="S3231" s="17">
        <f t="shared" si="248"/>
        <v>41933.291643518518</v>
      </c>
      <c r="T3231" s="17">
        <f t="shared" si="249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46"/>
        <v>110</v>
      </c>
      <c r="P3232">
        <f t="shared" si="247"/>
        <v>77.22</v>
      </c>
      <c r="Q3232" s="13" t="s">
        <v>8315</v>
      </c>
      <c r="R3232" t="s">
        <v>8316</v>
      </c>
      <c r="S3232" s="17">
        <f t="shared" si="248"/>
        <v>41898.168125000004</v>
      </c>
      <c r="T3232" s="17">
        <f t="shared" si="249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46"/>
        <v>161</v>
      </c>
      <c r="P3233">
        <f t="shared" si="247"/>
        <v>57.5</v>
      </c>
      <c r="Q3233" s="13" t="s">
        <v>8315</v>
      </c>
      <c r="R3233" t="s">
        <v>8316</v>
      </c>
      <c r="S3233" s="17">
        <f t="shared" si="248"/>
        <v>42446.943831018521</v>
      </c>
      <c r="T3233" s="17">
        <f t="shared" si="249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ref="O3234:O3297" si="251">ROUND(E3234/D3234*100,0)</f>
        <v>131</v>
      </c>
      <c r="P3234">
        <f t="shared" ref="P3234:P3297" si="252">IFERROR(ROUND(E3234/L3234,2),0)</f>
        <v>50.46</v>
      </c>
      <c r="Q3234" s="13" t="s">
        <v>8315</v>
      </c>
      <c r="R3234" t="s">
        <v>8316</v>
      </c>
      <c r="S3234" s="17">
        <f t="shared" ref="S3234:S3297" si="253">(((J3234/60)/60)/24)+DATE(1970,1,1)</f>
        <v>42463.81385416667</v>
      </c>
      <c r="T3234" s="17">
        <f t="shared" ref="T3234:T3297" si="254"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1"/>
        <v>119</v>
      </c>
      <c r="P3235">
        <f t="shared" si="252"/>
        <v>97.38</v>
      </c>
      <c r="Q3235" s="13" t="s">
        <v>8315</v>
      </c>
      <c r="R3235" t="s">
        <v>8316</v>
      </c>
      <c r="S3235" s="17">
        <f t="shared" si="253"/>
        <v>42766.805034722223</v>
      </c>
      <c r="T3235" s="17">
        <f t="shared" si="25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1"/>
        <v>100</v>
      </c>
      <c r="P3236">
        <f t="shared" si="252"/>
        <v>34.92</v>
      </c>
      <c r="Q3236" s="13" t="s">
        <v>8315</v>
      </c>
      <c r="R3236" t="s">
        <v>8316</v>
      </c>
      <c r="S3236" s="17">
        <f t="shared" si="253"/>
        <v>42734.789444444439</v>
      </c>
      <c r="T3236" s="17">
        <f t="shared" si="25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1"/>
        <v>103</v>
      </c>
      <c r="P3237">
        <f t="shared" si="252"/>
        <v>85.53</v>
      </c>
      <c r="Q3237" s="13" t="s">
        <v>8315</v>
      </c>
      <c r="R3237" t="s">
        <v>8316</v>
      </c>
      <c r="S3237" s="17">
        <f t="shared" si="253"/>
        <v>42522.347812499997</v>
      </c>
      <c r="T3237" s="17">
        <f t="shared" si="25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1"/>
        <v>101</v>
      </c>
      <c r="P3238">
        <f t="shared" si="252"/>
        <v>182.91</v>
      </c>
      <c r="Q3238" s="13" t="s">
        <v>8315</v>
      </c>
      <c r="R3238" t="s">
        <v>8316</v>
      </c>
      <c r="S3238" s="17">
        <f t="shared" si="253"/>
        <v>42702.917048611111</v>
      </c>
      <c r="T3238" s="17">
        <f t="shared" si="25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1"/>
        <v>101</v>
      </c>
      <c r="P3239">
        <f t="shared" si="252"/>
        <v>131.13999999999999</v>
      </c>
      <c r="Q3239" s="13" t="s">
        <v>8315</v>
      </c>
      <c r="R3239" t="s">
        <v>8316</v>
      </c>
      <c r="S3239" s="17">
        <f t="shared" si="253"/>
        <v>42252.474351851852</v>
      </c>
      <c r="T3239" s="17">
        <f t="shared" si="25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1"/>
        <v>112</v>
      </c>
      <c r="P3240">
        <f t="shared" si="252"/>
        <v>39.81</v>
      </c>
      <c r="Q3240" s="13" t="s">
        <v>8315</v>
      </c>
      <c r="R3240" t="s">
        <v>8316</v>
      </c>
      <c r="S3240" s="17">
        <f t="shared" si="253"/>
        <v>42156.510393518518</v>
      </c>
      <c r="T3240" s="17">
        <f t="shared" si="25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1"/>
        <v>106</v>
      </c>
      <c r="P3241">
        <f t="shared" si="252"/>
        <v>59.7</v>
      </c>
      <c r="Q3241" s="13" t="s">
        <v>8315</v>
      </c>
      <c r="R3241" t="s">
        <v>8316</v>
      </c>
      <c r="S3241" s="17">
        <f t="shared" si="253"/>
        <v>42278.089039351849</v>
      </c>
      <c r="T3241" s="17">
        <f t="shared" si="25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1"/>
        <v>101</v>
      </c>
      <c r="P3242">
        <f t="shared" si="252"/>
        <v>88.74</v>
      </c>
      <c r="Q3242" s="13" t="s">
        <v>8315</v>
      </c>
      <c r="R3242" t="s">
        <v>8316</v>
      </c>
      <c r="S3242" s="17">
        <f t="shared" si="253"/>
        <v>42754.693842592591</v>
      </c>
      <c r="T3242" s="17">
        <f t="shared" si="25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1"/>
        <v>115</v>
      </c>
      <c r="P3243">
        <f t="shared" si="252"/>
        <v>58.69</v>
      </c>
      <c r="Q3243" s="13" t="s">
        <v>8315</v>
      </c>
      <c r="R3243" t="s">
        <v>8316</v>
      </c>
      <c r="S3243" s="17">
        <f t="shared" si="253"/>
        <v>41893.324884259258</v>
      </c>
      <c r="T3243" s="17">
        <f t="shared" si="25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1"/>
        <v>127</v>
      </c>
      <c r="P3244">
        <f t="shared" si="252"/>
        <v>69.569999999999993</v>
      </c>
      <c r="Q3244" s="13" t="s">
        <v>8315</v>
      </c>
      <c r="R3244" t="s">
        <v>8316</v>
      </c>
      <c r="S3244" s="17">
        <f t="shared" si="253"/>
        <v>41871.755694444444</v>
      </c>
      <c r="T3244" s="17">
        <f t="shared" si="25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1"/>
        <v>103</v>
      </c>
      <c r="P3245">
        <f t="shared" si="252"/>
        <v>115.87</v>
      </c>
      <c r="Q3245" s="13" t="s">
        <v>8315</v>
      </c>
      <c r="R3245" t="s">
        <v>8316</v>
      </c>
      <c r="S3245" s="17">
        <f t="shared" si="253"/>
        <v>42262.096782407403</v>
      </c>
      <c r="T3245" s="17">
        <f t="shared" si="25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1"/>
        <v>103</v>
      </c>
      <c r="P3246">
        <f t="shared" si="252"/>
        <v>23.87</v>
      </c>
      <c r="Q3246" s="13" t="s">
        <v>8315</v>
      </c>
      <c r="R3246" t="s">
        <v>8316</v>
      </c>
      <c r="S3246" s="17">
        <f t="shared" si="253"/>
        <v>42675.694236111114</v>
      </c>
      <c r="T3246" s="17">
        <f t="shared" si="25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1"/>
        <v>104</v>
      </c>
      <c r="P3247">
        <f t="shared" si="252"/>
        <v>81.13</v>
      </c>
      <c r="Q3247" s="13" t="s">
        <v>8315</v>
      </c>
      <c r="R3247" t="s">
        <v>8316</v>
      </c>
      <c r="S3247" s="17">
        <f t="shared" si="253"/>
        <v>42135.60020833333</v>
      </c>
      <c r="T3247" s="17">
        <f t="shared" si="25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1"/>
        <v>111</v>
      </c>
      <c r="P3248">
        <f t="shared" si="252"/>
        <v>57.63</v>
      </c>
      <c r="Q3248" s="13" t="s">
        <v>8315</v>
      </c>
      <c r="R3248" t="s">
        <v>8316</v>
      </c>
      <c r="S3248" s="17">
        <f t="shared" si="253"/>
        <v>42230.472222222219</v>
      </c>
      <c r="T3248" s="17">
        <f t="shared" si="25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1"/>
        <v>106</v>
      </c>
      <c r="P3249">
        <f t="shared" si="252"/>
        <v>46.43</v>
      </c>
      <c r="Q3249" s="13" t="s">
        <v>8315</v>
      </c>
      <c r="R3249" t="s">
        <v>8316</v>
      </c>
      <c r="S3249" s="17">
        <f t="shared" si="253"/>
        <v>42167.434166666666</v>
      </c>
      <c r="T3249" s="17">
        <f t="shared" si="25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1"/>
        <v>101</v>
      </c>
      <c r="P3250">
        <f t="shared" si="252"/>
        <v>60.48</v>
      </c>
      <c r="Q3250" s="13" t="s">
        <v>8315</v>
      </c>
      <c r="R3250" t="s">
        <v>8316</v>
      </c>
      <c r="S3250" s="17">
        <f t="shared" si="253"/>
        <v>42068.888391203705</v>
      </c>
      <c r="T3250" s="17">
        <f t="shared" si="25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1"/>
        <v>105</v>
      </c>
      <c r="P3251">
        <f t="shared" si="252"/>
        <v>65.58</v>
      </c>
      <c r="Q3251" s="13" t="s">
        <v>8315</v>
      </c>
      <c r="R3251" t="s">
        <v>8316</v>
      </c>
      <c r="S3251" s="17">
        <f t="shared" si="253"/>
        <v>42145.746689814812</v>
      </c>
      <c r="T3251" s="17">
        <f t="shared" si="25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1"/>
        <v>102</v>
      </c>
      <c r="P3252">
        <f t="shared" si="252"/>
        <v>119.19</v>
      </c>
      <c r="Q3252" s="13" t="s">
        <v>8315</v>
      </c>
      <c r="R3252" t="s">
        <v>8316</v>
      </c>
      <c r="S3252" s="17">
        <f t="shared" si="253"/>
        <v>41918.742175925923</v>
      </c>
      <c r="T3252" s="17">
        <f t="shared" si="25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1"/>
        <v>111</v>
      </c>
      <c r="P3253">
        <f t="shared" si="252"/>
        <v>83.05</v>
      </c>
      <c r="Q3253" s="13" t="s">
        <v>8315</v>
      </c>
      <c r="R3253" t="s">
        <v>8316</v>
      </c>
      <c r="S3253" s="17">
        <f t="shared" si="253"/>
        <v>42146.731087962966</v>
      </c>
      <c r="T3253" s="17">
        <f t="shared" si="25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1"/>
        <v>128</v>
      </c>
      <c r="P3254">
        <f t="shared" si="252"/>
        <v>57.52</v>
      </c>
      <c r="Q3254" s="13" t="s">
        <v>8315</v>
      </c>
      <c r="R3254" t="s">
        <v>8316</v>
      </c>
      <c r="S3254" s="17">
        <f t="shared" si="253"/>
        <v>42590.472685185188</v>
      </c>
      <c r="T3254" s="17">
        <f t="shared" si="25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1"/>
        <v>102</v>
      </c>
      <c r="P3255">
        <f t="shared" si="252"/>
        <v>177.09</v>
      </c>
      <c r="Q3255" s="13" t="s">
        <v>8315</v>
      </c>
      <c r="R3255" t="s">
        <v>8316</v>
      </c>
      <c r="S3255" s="17">
        <f t="shared" si="253"/>
        <v>42602.576712962968</v>
      </c>
      <c r="T3255" s="17">
        <f t="shared" si="25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1"/>
        <v>101</v>
      </c>
      <c r="P3256">
        <f t="shared" si="252"/>
        <v>70.77</v>
      </c>
      <c r="Q3256" s="13" t="s">
        <v>8315</v>
      </c>
      <c r="R3256" t="s">
        <v>8316</v>
      </c>
      <c r="S3256" s="17">
        <f t="shared" si="253"/>
        <v>42059.085752314815</v>
      </c>
      <c r="T3256" s="17">
        <f t="shared" si="25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1"/>
        <v>175</v>
      </c>
      <c r="P3257">
        <f t="shared" si="252"/>
        <v>29.17</v>
      </c>
      <c r="Q3257" s="13" t="s">
        <v>8315</v>
      </c>
      <c r="R3257" t="s">
        <v>8316</v>
      </c>
      <c r="S3257" s="17">
        <f t="shared" si="253"/>
        <v>41889.768229166664</v>
      </c>
      <c r="T3257" s="17">
        <f t="shared" si="25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1"/>
        <v>128</v>
      </c>
      <c r="P3258">
        <f t="shared" si="252"/>
        <v>72.760000000000005</v>
      </c>
      <c r="Q3258" s="13" t="s">
        <v>8315</v>
      </c>
      <c r="R3258" t="s">
        <v>8316</v>
      </c>
      <c r="S3258" s="17">
        <f t="shared" si="253"/>
        <v>42144.573807870373</v>
      </c>
      <c r="T3258" s="17">
        <f t="shared" si="25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1"/>
        <v>106</v>
      </c>
      <c r="P3259">
        <f t="shared" si="252"/>
        <v>51.85</v>
      </c>
      <c r="Q3259" s="13" t="s">
        <v>8315</v>
      </c>
      <c r="R3259" t="s">
        <v>8316</v>
      </c>
      <c r="S3259" s="17">
        <f t="shared" si="253"/>
        <v>42758.559629629628</v>
      </c>
      <c r="T3259" s="17">
        <f t="shared" si="25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1"/>
        <v>105</v>
      </c>
      <c r="P3260">
        <f t="shared" si="252"/>
        <v>98.2</v>
      </c>
      <c r="Q3260" s="13" t="s">
        <v>8315</v>
      </c>
      <c r="R3260" t="s">
        <v>8316</v>
      </c>
      <c r="S3260" s="17">
        <f t="shared" si="253"/>
        <v>41982.887280092589</v>
      </c>
      <c r="T3260" s="17">
        <f t="shared" si="25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1"/>
        <v>106</v>
      </c>
      <c r="P3261">
        <f t="shared" si="252"/>
        <v>251.74</v>
      </c>
      <c r="Q3261" s="13" t="s">
        <v>8315</v>
      </c>
      <c r="R3261" t="s">
        <v>8316</v>
      </c>
      <c r="S3261" s="17">
        <f t="shared" si="253"/>
        <v>42614.760937500003</v>
      </c>
      <c r="T3261" s="17">
        <f t="shared" si="25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1"/>
        <v>109</v>
      </c>
      <c r="P3262">
        <f t="shared" si="252"/>
        <v>74.819999999999993</v>
      </c>
      <c r="Q3262" s="13" t="s">
        <v>8315</v>
      </c>
      <c r="R3262" t="s">
        <v>8316</v>
      </c>
      <c r="S3262" s="17">
        <f t="shared" si="253"/>
        <v>42303.672662037032</v>
      </c>
      <c r="T3262" s="17">
        <f t="shared" si="25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1"/>
        <v>100</v>
      </c>
      <c r="P3263">
        <f t="shared" si="252"/>
        <v>67.650000000000006</v>
      </c>
      <c r="Q3263" s="13" t="s">
        <v>8315</v>
      </c>
      <c r="R3263" t="s">
        <v>8316</v>
      </c>
      <c r="S3263" s="17">
        <f t="shared" si="253"/>
        <v>42171.725416666668</v>
      </c>
      <c r="T3263" s="17">
        <f t="shared" si="25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1"/>
        <v>103</v>
      </c>
      <c r="P3264">
        <f t="shared" si="252"/>
        <v>93.81</v>
      </c>
      <c r="Q3264" s="13" t="s">
        <v>8315</v>
      </c>
      <c r="R3264" t="s">
        <v>8316</v>
      </c>
      <c r="S3264" s="17">
        <f t="shared" si="253"/>
        <v>41964.315532407403</v>
      </c>
      <c r="T3264" s="17">
        <f t="shared" si="25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1"/>
        <v>112</v>
      </c>
      <c r="P3265">
        <f t="shared" si="252"/>
        <v>41.24</v>
      </c>
      <c r="Q3265" s="13" t="s">
        <v>8315</v>
      </c>
      <c r="R3265" t="s">
        <v>8316</v>
      </c>
      <c r="S3265" s="17">
        <f t="shared" si="253"/>
        <v>42284.516064814816</v>
      </c>
      <c r="T3265" s="17">
        <f t="shared" si="25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1"/>
        <v>103</v>
      </c>
      <c r="P3266">
        <f t="shared" si="252"/>
        <v>52.55</v>
      </c>
      <c r="Q3266" s="13" t="s">
        <v>8315</v>
      </c>
      <c r="R3266" t="s">
        <v>8316</v>
      </c>
      <c r="S3266" s="17">
        <f t="shared" si="253"/>
        <v>42016.800208333334</v>
      </c>
      <c r="T3266" s="17">
        <f t="shared" si="25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1"/>
        <v>164</v>
      </c>
      <c r="P3267">
        <f t="shared" si="252"/>
        <v>70.290000000000006</v>
      </c>
      <c r="Q3267" s="13" t="s">
        <v>8315</v>
      </c>
      <c r="R3267" t="s">
        <v>8316</v>
      </c>
      <c r="S3267" s="17">
        <f t="shared" si="253"/>
        <v>42311.711979166663</v>
      </c>
      <c r="T3267" s="17">
        <f t="shared" si="254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1"/>
        <v>131</v>
      </c>
      <c r="P3268">
        <f t="shared" si="252"/>
        <v>48.33</v>
      </c>
      <c r="Q3268" s="13" t="s">
        <v>8315</v>
      </c>
      <c r="R3268" t="s">
        <v>8316</v>
      </c>
      <c r="S3268" s="17">
        <f t="shared" si="253"/>
        <v>42136.536134259266</v>
      </c>
      <c r="T3268" s="17">
        <f t="shared" si="25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1"/>
        <v>102</v>
      </c>
      <c r="P3269">
        <f t="shared" si="252"/>
        <v>53.18</v>
      </c>
      <c r="Q3269" s="13" t="s">
        <v>8315</v>
      </c>
      <c r="R3269" t="s">
        <v>8316</v>
      </c>
      <c r="S3269" s="17">
        <f t="shared" si="253"/>
        <v>42172.757638888885</v>
      </c>
      <c r="T3269" s="17">
        <f t="shared" si="25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1"/>
        <v>128</v>
      </c>
      <c r="P3270">
        <f t="shared" si="252"/>
        <v>60.95</v>
      </c>
      <c r="Q3270" s="13" t="s">
        <v>8315</v>
      </c>
      <c r="R3270" t="s">
        <v>8316</v>
      </c>
      <c r="S3270" s="17">
        <f t="shared" si="253"/>
        <v>42590.90425925926</v>
      </c>
      <c r="T3270" s="17">
        <f t="shared" si="25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1"/>
        <v>102</v>
      </c>
      <c r="P3271">
        <f t="shared" si="252"/>
        <v>116</v>
      </c>
      <c r="Q3271" s="13" t="s">
        <v>8315</v>
      </c>
      <c r="R3271" t="s">
        <v>8316</v>
      </c>
      <c r="S3271" s="17">
        <f t="shared" si="253"/>
        <v>42137.395798611105</v>
      </c>
      <c r="T3271" s="17">
        <f t="shared" si="25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1"/>
        <v>102</v>
      </c>
      <c r="P3272">
        <f t="shared" si="252"/>
        <v>61</v>
      </c>
      <c r="Q3272" s="13" t="s">
        <v>8315</v>
      </c>
      <c r="R3272" t="s">
        <v>8316</v>
      </c>
      <c r="S3272" s="17">
        <f t="shared" si="253"/>
        <v>42167.533159722225</v>
      </c>
      <c r="T3272" s="17">
        <f t="shared" si="25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1"/>
        <v>130</v>
      </c>
      <c r="P3273">
        <f t="shared" si="252"/>
        <v>38.24</v>
      </c>
      <c r="Q3273" s="13" t="s">
        <v>8315</v>
      </c>
      <c r="R3273" t="s">
        <v>8316</v>
      </c>
      <c r="S3273" s="17">
        <f t="shared" si="253"/>
        <v>41915.437210648146</v>
      </c>
      <c r="T3273" s="17">
        <f t="shared" si="25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1"/>
        <v>154</v>
      </c>
      <c r="P3274">
        <f t="shared" si="252"/>
        <v>106.5</v>
      </c>
      <c r="Q3274" s="13" t="s">
        <v>8315</v>
      </c>
      <c r="R3274" t="s">
        <v>8316</v>
      </c>
      <c r="S3274" s="17">
        <f t="shared" si="253"/>
        <v>42284.500104166669</v>
      </c>
      <c r="T3274" s="17">
        <f t="shared" si="25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1"/>
        <v>107</v>
      </c>
      <c r="P3275">
        <f t="shared" si="252"/>
        <v>204.57</v>
      </c>
      <c r="Q3275" s="13" t="s">
        <v>8315</v>
      </c>
      <c r="R3275" t="s">
        <v>8316</v>
      </c>
      <c r="S3275" s="17">
        <f t="shared" si="253"/>
        <v>42611.801412037035</v>
      </c>
      <c r="T3275" s="17">
        <f t="shared" si="25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1"/>
        <v>101</v>
      </c>
      <c r="P3276">
        <f t="shared" si="252"/>
        <v>54.91</v>
      </c>
      <c r="Q3276" s="13" t="s">
        <v>8315</v>
      </c>
      <c r="R3276" t="s">
        <v>8316</v>
      </c>
      <c r="S3276" s="17">
        <f t="shared" si="253"/>
        <v>42400.704537037032</v>
      </c>
      <c r="T3276" s="17">
        <f t="shared" si="25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1"/>
        <v>100</v>
      </c>
      <c r="P3277">
        <f t="shared" si="252"/>
        <v>150.41999999999999</v>
      </c>
      <c r="Q3277" s="13" t="s">
        <v>8315</v>
      </c>
      <c r="R3277" t="s">
        <v>8316</v>
      </c>
      <c r="S3277" s="17">
        <f t="shared" si="253"/>
        <v>42017.88045138889</v>
      </c>
      <c r="T3277" s="17">
        <f t="shared" si="25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1"/>
        <v>117</v>
      </c>
      <c r="P3278">
        <f t="shared" si="252"/>
        <v>52.58</v>
      </c>
      <c r="Q3278" s="13" t="s">
        <v>8315</v>
      </c>
      <c r="R3278" t="s">
        <v>8316</v>
      </c>
      <c r="S3278" s="17">
        <f t="shared" si="253"/>
        <v>42426.949988425928</v>
      </c>
      <c r="T3278" s="17">
        <f t="shared" si="25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1"/>
        <v>109</v>
      </c>
      <c r="P3279">
        <f t="shared" si="252"/>
        <v>54.3</v>
      </c>
      <c r="Q3279" s="13" t="s">
        <v>8315</v>
      </c>
      <c r="R3279" t="s">
        <v>8316</v>
      </c>
      <c r="S3279" s="17">
        <f t="shared" si="253"/>
        <v>41931.682939814818</v>
      </c>
      <c r="T3279" s="17">
        <f t="shared" si="25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1"/>
        <v>103</v>
      </c>
      <c r="P3280">
        <f t="shared" si="252"/>
        <v>76.03</v>
      </c>
      <c r="Q3280" s="13" t="s">
        <v>8315</v>
      </c>
      <c r="R3280" t="s">
        <v>8316</v>
      </c>
      <c r="S3280" s="17">
        <f t="shared" si="253"/>
        <v>42124.848414351851</v>
      </c>
      <c r="T3280" s="17">
        <f t="shared" si="25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1"/>
        <v>114</v>
      </c>
      <c r="P3281">
        <f t="shared" si="252"/>
        <v>105.21</v>
      </c>
      <c r="Q3281" s="13" t="s">
        <v>8315</v>
      </c>
      <c r="R3281" t="s">
        <v>8316</v>
      </c>
      <c r="S3281" s="17">
        <f t="shared" si="253"/>
        <v>42431.102534722217</v>
      </c>
      <c r="T3281" s="17">
        <f t="shared" si="25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1"/>
        <v>103</v>
      </c>
      <c r="P3282">
        <f t="shared" si="252"/>
        <v>68.67</v>
      </c>
      <c r="Q3282" s="13" t="s">
        <v>8315</v>
      </c>
      <c r="R3282" t="s">
        <v>8316</v>
      </c>
      <c r="S3282" s="17">
        <f t="shared" si="253"/>
        <v>42121.756921296299</v>
      </c>
      <c r="T3282" s="17">
        <f t="shared" si="25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1"/>
        <v>122</v>
      </c>
      <c r="P3283">
        <f t="shared" si="252"/>
        <v>129.36000000000001</v>
      </c>
      <c r="Q3283" s="13" t="s">
        <v>8315</v>
      </c>
      <c r="R3283" t="s">
        <v>8316</v>
      </c>
      <c r="S3283" s="17">
        <f t="shared" si="253"/>
        <v>42219.019733796296</v>
      </c>
      <c r="T3283" s="17">
        <f t="shared" si="25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1"/>
        <v>103</v>
      </c>
      <c r="P3284">
        <f t="shared" si="252"/>
        <v>134.26</v>
      </c>
      <c r="Q3284" s="13" t="s">
        <v>8315</v>
      </c>
      <c r="R3284" t="s">
        <v>8316</v>
      </c>
      <c r="S3284" s="17">
        <f t="shared" si="253"/>
        <v>42445.19430555556</v>
      </c>
      <c r="T3284" s="17">
        <f t="shared" si="25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1"/>
        <v>105</v>
      </c>
      <c r="P3285">
        <f t="shared" si="252"/>
        <v>17.829999999999998</v>
      </c>
      <c r="Q3285" s="13" t="s">
        <v>8315</v>
      </c>
      <c r="R3285" t="s">
        <v>8316</v>
      </c>
      <c r="S3285" s="17">
        <f t="shared" si="253"/>
        <v>42379.74418981481</v>
      </c>
      <c r="T3285" s="17">
        <f t="shared" si="25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1"/>
        <v>102</v>
      </c>
      <c r="P3286">
        <f t="shared" si="252"/>
        <v>203.2</v>
      </c>
      <c r="Q3286" s="13" t="s">
        <v>8315</v>
      </c>
      <c r="R3286" t="s">
        <v>8316</v>
      </c>
      <c r="S3286" s="17">
        <f t="shared" si="253"/>
        <v>42380.884872685187</v>
      </c>
      <c r="T3286" s="17">
        <f t="shared" si="25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1"/>
        <v>112</v>
      </c>
      <c r="P3287">
        <f t="shared" si="252"/>
        <v>69.19</v>
      </c>
      <c r="Q3287" s="13" t="s">
        <v>8315</v>
      </c>
      <c r="R3287" t="s">
        <v>8316</v>
      </c>
      <c r="S3287" s="17">
        <f t="shared" si="253"/>
        <v>42762.942430555559</v>
      </c>
      <c r="T3287" s="17">
        <f t="shared" si="25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1"/>
        <v>102</v>
      </c>
      <c r="P3288">
        <f t="shared" si="252"/>
        <v>125.12</v>
      </c>
      <c r="Q3288" s="13" t="s">
        <v>8315</v>
      </c>
      <c r="R3288" t="s">
        <v>8316</v>
      </c>
      <c r="S3288" s="17">
        <f t="shared" si="253"/>
        <v>42567.840069444443</v>
      </c>
      <c r="T3288" s="17">
        <f t="shared" si="25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1"/>
        <v>100</v>
      </c>
      <c r="P3289">
        <f t="shared" si="252"/>
        <v>73.53</v>
      </c>
      <c r="Q3289" s="13" t="s">
        <v>8315</v>
      </c>
      <c r="R3289" t="s">
        <v>8316</v>
      </c>
      <c r="S3289" s="17">
        <f t="shared" si="253"/>
        <v>42311.750324074077</v>
      </c>
      <c r="T3289" s="17">
        <f t="shared" si="25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1"/>
        <v>100</v>
      </c>
      <c r="P3290">
        <f t="shared" si="252"/>
        <v>48.44</v>
      </c>
      <c r="Q3290" s="13" t="s">
        <v>8315</v>
      </c>
      <c r="R3290" t="s">
        <v>8316</v>
      </c>
      <c r="S3290" s="17">
        <f t="shared" si="253"/>
        <v>42505.774479166663</v>
      </c>
      <c r="T3290" s="17">
        <f t="shared" si="25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1"/>
        <v>133</v>
      </c>
      <c r="P3291">
        <f t="shared" si="252"/>
        <v>26.61</v>
      </c>
      <c r="Q3291" s="13" t="s">
        <v>8315</v>
      </c>
      <c r="R3291" t="s">
        <v>8316</v>
      </c>
      <c r="S3291" s="17">
        <f t="shared" si="253"/>
        <v>42758.368078703701</v>
      </c>
      <c r="T3291" s="17">
        <f t="shared" si="25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1"/>
        <v>121</v>
      </c>
      <c r="P3292">
        <f t="shared" si="252"/>
        <v>33.67</v>
      </c>
      <c r="Q3292" s="13" t="s">
        <v>8315</v>
      </c>
      <c r="R3292" t="s">
        <v>8316</v>
      </c>
      <c r="S3292" s="17">
        <f t="shared" si="253"/>
        <v>42775.51494212963</v>
      </c>
      <c r="T3292" s="17">
        <f t="shared" si="25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1"/>
        <v>114</v>
      </c>
      <c r="P3293">
        <f t="shared" si="252"/>
        <v>40.71</v>
      </c>
      <c r="Q3293" s="13" t="s">
        <v>8315</v>
      </c>
      <c r="R3293" t="s">
        <v>8316</v>
      </c>
      <c r="S3293" s="17">
        <f t="shared" si="253"/>
        <v>42232.702546296292</v>
      </c>
      <c r="T3293" s="17">
        <f t="shared" si="25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1"/>
        <v>286</v>
      </c>
      <c r="P3294">
        <f t="shared" si="252"/>
        <v>19.27</v>
      </c>
      <c r="Q3294" s="13" t="s">
        <v>8315</v>
      </c>
      <c r="R3294" t="s">
        <v>8316</v>
      </c>
      <c r="S3294" s="17">
        <f t="shared" si="253"/>
        <v>42282.770231481481</v>
      </c>
      <c r="T3294" s="17">
        <f t="shared" si="25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1"/>
        <v>170</v>
      </c>
      <c r="P3295">
        <f t="shared" si="252"/>
        <v>84.29</v>
      </c>
      <c r="Q3295" s="13" t="s">
        <v>8315</v>
      </c>
      <c r="R3295" t="s">
        <v>8316</v>
      </c>
      <c r="S3295" s="17">
        <f t="shared" si="253"/>
        <v>42768.425370370373</v>
      </c>
      <c r="T3295" s="17">
        <f t="shared" si="25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1"/>
        <v>118</v>
      </c>
      <c r="P3296">
        <f t="shared" si="252"/>
        <v>29.58</v>
      </c>
      <c r="Q3296" s="13" t="s">
        <v>8315</v>
      </c>
      <c r="R3296" t="s">
        <v>8316</v>
      </c>
      <c r="S3296" s="17">
        <f t="shared" si="253"/>
        <v>42141.541134259256</v>
      </c>
      <c r="T3296" s="17">
        <f t="shared" si="25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1"/>
        <v>103</v>
      </c>
      <c r="P3297">
        <f t="shared" si="252"/>
        <v>26.67</v>
      </c>
      <c r="Q3297" s="13" t="s">
        <v>8315</v>
      </c>
      <c r="R3297" t="s">
        <v>8316</v>
      </c>
      <c r="S3297" s="17">
        <f t="shared" si="253"/>
        <v>42609.442465277782</v>
      </c>
      <c r="T3297" s="17">
        <f t="shared" si="25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ref="O3298:O3361" si="255">ROUND(E3298/D3298*100,0)</f>
        <v>144</v>
      </c>
      <c r="P3298">
        <f t="shared" ref="P3298:P3361" si="256">IFERROR(ROUND(E3298/L3298,2),0)</f>
        <v>45.98</v>
      </c>
      <c r="Q3298" s="13" t="s">
        <v>8315</v>
      </c>
      <c r="R3298" t="s">
        <v>8316</v>
      </c>
      <c r="S3298" s="17">
        <f t="shared" ref="S3298:S3361" si="257">(((J3298/60)/60)/24)+DATE(1970,1,1)</f>
        <v>42309.756620370375</v>
      </c>
      <c r="T3298" s="17">
        <f t="shared" ref="T3298:T3361" si="258"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146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55"/>
        <v>117</v>
      </c>
      <c r="P3331">
        <f t="shared" si="256"/>
        <v>44.92</v>
      </c>
      <c r="Q3331" s="13" t="s">
        <v>8315</v>
      </c>
      <c r="R3331" t="s">
        <v>8316</v>
      </c>
      <c r="S3331" s="17">
        <f t="shared" si="257"/>
        <v>41837.323009259257</v>
      </c>
      <c r="T3331" s="17">
        <f t="shared" si="258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55"/>
        <v>106</v>
      </c>
      <c r="P3332">
        <f t="shared" si="256"/>
        <v>23.1</v>
      </c>
      <c r="Q3332" s="13" t="s">
        <v>8315</v>
      </c>
      <c r="R3332" t="s">
        <v>8316</v>
      </c>
      <c r="S3332" s="17">
        <f t="shared" si="257"/>
        <v>42065.887361111112</v>
      </c>
      <c r="T3332" s="17">
        <f t="shared" si="2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55"/>
        <v>105</v>
      </c>
      <c r="P3333">
        <f t="shared" si="256"/>
        <v>80.400000000000006</v>
      </c>
      <c r="Q3333" s="13" t="s">
        <v>8315</v>
      </c>
      <c r="R3333" t="s">
        <v>8316</v>
      </c>
      <c r="S3333" s="17">
        <f t="shared" si="257"/>
        <v>42248.697754629626</v>
      </c>
      <c r="T3333" s="17">
        <f t="shared" si="2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55"/>
        <v>100</v>
      </c>
      <c r="P3334">
        <f t="shared" si="256"/>
        <v>72.290000000000006</v>
      </c>
      <c r="Q3334" s="13" t="s">
        <v>8315</v>
      </c>
      <c r="R3334" t="s">
        <v>8316</v>
      </c>
      <c r="S3334" s="17">
        <f t="shared" si="257"/>
        <v>41809.860300925924</v>
      </c>
      <c r="T3334" s="17">
        <f t="shared" si="2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55"/>
        <v>105</v>
      </c>
      <c r="P3335">
        <f t="shared" si="256"/>
        <v>32.97</v>
      </c>
      <c r="Q3335" s="13" t="s">
        <v>8315</v>
      </c>
      <c r="R3335" t="s">
        <v>8316</v>
      </c>
      <c r="S3335" s="17">
        <f t="shared" si="257"/>
        <v>42148.676851851851</v>
      </c>
      <c r="T3335" s="17">
        <f t="shared" si="2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55"/>
        <v>139</v>
      </c>
      <c r="P3336">
        <f t="shared" si="256"/>
        <v>116.65</v>
      </c>
      <c r="Q3336" s="13" t="s">
        <v>8315</v>
      </c>
      <c r="R3336" t="s">
        <v>8316</v>
      </c>
      <c r="S3336" s="17">
        <f t="shared" si="257"/>
        <v>42185.521087962959</v>
      </c>
      <c r="T3336" s="17">
        <f t="shared" si="2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55"/>
        <v>100</v>
      </c>
      <c r="P3337">
        <f t="shared" si="256"/>
        <v>79.62</v>
      </c>
      <c r="Q3337" s="13" t="s">
        <v>8315</v>
      </c>
      <c r="R3337" t="s">
        <v>8316</v>
      </c>
      <c r="S3337" s="17">
        <f t="shared" si="257"/>
        <v>41827.674143518518</v>
      </c>
      <c r="T3337" s="17">
        <f t="shared" si="2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55"/>
        <v>100</v>
      </c>
      <c r="P3338">
        <f t="shared" si="256"/>
        <v>27.78</v>
      </c>
      <c r="Q3338" s="13" t="s">
        <v>8315</v>
      </c>
      <c r="R3338" t="s">
        <v>8316</v>
      </c>
      <c r="S3338" s="17">
        <f t="shared" si="257"/>
        <v>42437.398680555561</v>
      </c>
      <c r="T3338" s="17">
        <f t="shared" si="2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55"/>
        <v>110</v>
      </c>
      <c r="P3339">
        <f t="shared" si="256"/>
        <v>81.03</v>
      </c>
      <c r="Q3339" s="13" t="s">
        <v>8315</v>
      </c>
      <c r="R3339" t="s">
        <v>8316</v>
      </c>
      <c r="S3339" s="17">
        <f t="shared" si="257"/>
        <v>41901.282025462962</v>
      </c>
      <c r="T3339" s="17">
        <f t="shared" si="2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55"/>
        <v>102</v>
      </c>
      <c r="P3340">
        <f t="shared" si="256"/>
        <v>136.85</v>
      </c>
      <c r="Q3340" s="13" t="s">
        <v>8315</v>
      </c>
      <c r="R3340" t="s">
        <v>8316</v>
      </c>
      <c r="S3340" s="17">
        <f t="shared" si="257"/>
        <v>42769.574999999997</v>
      </c>
      <c r="T3340" s="17">
        <f t="shared" si="2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55"/>
        <v>104</v>
      </c>
      <c r="P3341">
        <f t="shared" si="256"/>
        <v>177.62</v>
      </c>
      <c r="Q3341" s="13" t="s">
        <v>8315</v>
      </c>
      <c r="R3341" t="s">
        <v>8316</v>
      </c>
      <c r="S3341" s="17">
        <f t="shared" si="257"/>
        <v>42549.665717592594</v>
      </c>
      <c r="T3341" s="17">
        <f t="shared" si="2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55"/>
        <v>138</v>
      </c>
      <c r="P3342">
        <f t="shared" si="256"/>
        <v>109.08</v>
      </c>
      <c r="Q3342" s="13" t="s">
        <v>8315</v>
      </c>
      <c r="R3342" t="s">
        <v>8316</v>
      </c>
      <c r="S3342" s="17">
        <f t="shared" si="257"/>
        <v>42685.974004629628</v>
      </c>
      <c r="T3342" s="17">
        <f t="shared" si="2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55"/>
        <v>100</v>
      </c>
      <c r="P3343">
        <f t="shared" si="256"/>
        <v>119.64</v>
      </c>
      <c r="Q3343" s="13" t="s">
        <v>8315</v>
      </c>
      <c r="R3343" t="s">
        <v>8316</v>
      </c>
      <c r="S3343" s="17">
        <f t="shared" si="257"/>
        <v>42510.798854166671</v>
      </c>
      <c r="T3343" s="17">
        <f t="shared" si="2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55"/>
        <v>102</v>
      </c>
      <c r="P3344">
        <f t="shared" si="256"/>
        <v>78.209999999999994</v>
      </c>
      <c r="Q3344" s="13" t="s">
        <v>8315</v>
      </c>
      <c r="R3344" t="s">
        <v>8316</v>
      </c>
      <c r="S3344" s="17">
        <f t="shared" si="257"/>
        <v>42062.296412037031</v>
      </c>
      <c r="T3344" s="17">
        <f t="shared" si="2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55"/>
        <v>171</v>
      </c>
      <c r="P3345">
        <f t="shared" si="256"/>
        <v>52.17</v>
      </c>
      <c r="Q3345" s="13" t="s">
        <v>8315</v>
      </c>
      <c r="R3345" t="s">
        <v>8316</v>
      </c>
      <c r="S3345" s="17">
        <f t="shared" si="257"/>
        <v>42452.916481481487</v>
      </c>
      <c r="T3345" s="17">
        <f t="shared" si="2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55"/>
        <v>101</v>
      </c>
      <c r="P3346">
        <f t="shared" si="256"/>
        <v>114.13</v>
      </c>
      <c r="Q3346" s="13" t="s">
        <v>8315</v>
      </c>
      <c r="R3346" t="s">
        <v>8316</v>
      </c>
      <c r="S3346" s="17">
        <f t="shared" si="257"/>
        <v>41851.200150462959</v>
      </c>
      <c r="T3346" s="17">
        <f t="shared" si="2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55"/>
        <v>130</v>
      </c>
      <c r="P3347">
        <f t="shared" si="256"/>
        <v>50</v>
      </c>
      <c r="Q3347" s="13" t="s">
        <v>8315</v>
      </c>
      <c r="R3347" t="s">
        <v>8316</v>
      </c>
      <c r="S3347" s="17">
        <f t="shared" si="257"/>
        <v>42053.106111111112</v>
      </c>
      <c r="T3347" s="17">
        <f t="shared" si="2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55"/>
        <v>110</v>
      </c>
      <c r="P3348">
        <f t="shared" si="256"/>
        <v>91.67</v>
      </c>
      <c r="Q3348" s="13" t="s">
        <v>8315</v>
      </c>
      <c r="R3348" t="s">
        <v>8316</v>
      </c>
      <c r="S3348" s="17">
        <f t="shared" si="257"/>
        <v>42054.024421296301</v>
      </c>
      <c r="T3348" s="17">
        <f t="shared" si="2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55"/>
        <v>119</v>
      </c>
      <c r="P3349">
        <f t="shared" si="256"/>
        <v>108.59</v>
      </c>
      <c r="Q3349" s="13" t="s">
        <v>8315</v>
      </c>
      <c r="R3349" t="s">
        <v>8316</v>
      </c>
      <c r="S3349" s="17">
        <f t="shared" si="257"/>
        <v>42484.551550925928</v>
      </c>
      <c r="T3349" s="17">
        <f t="shared" si="2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55"/>
        <v>100</v>
      </c>
      <c r="P3350">
        <f t="shared" si="256"/>
        <v>69.819999999999993</v>
      </c>
      <c r="Q3350" s="13" t="s">
        <v>8315</v>
      </c>
      <c r="R3350" t="s">
        <v>8316</v>
      </c>
      <c r="S3350" s="17">
        <f t="shared" si="257"/>
        <v>42466.558796296296</v>
      </c>
      <c r="T3350" s="17">
        <f t="shared" si="2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55"/>
        <v>153</v>
      </c>
      <c r="P3351">
        <f t="shared" si="256"/>
        <v>109.57</v>
      </c>
      <c r="Q3351" s="13" t="s">
        <v>8315</v>
      </c>
      <c r="R3351" t="s">
        <v>8316</v>
      </c>
      <c r="S3351" s="17">
        <f t="shared" si="257"/>
        <v>42513.110787037032</v>
      </c>
      <c r="T3351" s="17">
        <f t="shared" si="2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55"/>
        <v>104</v>
      </c>
      <c r="P3352">
        <f t="shared" si="256"/>
        <v>71.67</v>
      </c>
      <c r="Q3352" s="13" t="s">
        <v>8315</v>
      </c>
      <c r="R3352" t="s">
        <v>8316</v>
      </c>
      <c r="S3352" s="17">
        <f t="shared" si="257"/>
        <v>42302.701516203699</v>
      </c>
      <c r="T3352" s="17">
        <f t="shared" si="2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55"/>
        <v>101</v>
      </c>
      <c r="P3353">
        <f t="shared" si="256"/>
        <v>93.61</v>
      </c>
      <c r="Q3353" s="13" t="s">
        <v>8315</v>
      </c>
      <c r="R3353" t="s">
        <v>8316</v>
      </c>
      <c r="S3353" s="17">
        <f t="shared" si="257"/>
        <v>41806.395428240743</v>
      </c>
      <c r="T3353" s="17">
        <f t="shared" si="2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55"/>
        <v>108</v>
      </c>
      <c r="P3354">
        <f t="shared" si="256"/>
        <v>76.8</v>
      </c>
      <c r="Q3354" s="13" t="s">
        <v>8315</v>
      </c>
      <c r="R3354" t="s">
        <v>8316</v>
      </c>
      <c r="S3354" s="17">
        <f t="shared" si="257"/>
        <v>42495.992800925931</v>
      </c>
      <c r="T3354" s="17">
        <f t="shared" si="2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55"/>
        <v>315</v>
      </c>
      <c r="P3355">
        <f t="shared" si="256"/>
        <v>35.799999999999997</v>
      </c>
      <c r="Q3355" s="13" t="s">
        <v>8315</v>
      </c>
      <c r="R3355" t="s">
        <v>8316</v>
      </c>
      <c r="S3355" s="17">
        <f t="shared" si="257"/>
        <v>42479.432291666672</v>
      </c>
      <c r="T3355" s="17">
        <f t="shared" si="2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55"/>
        <v>102</v>
      </c>
      <c r="P3356">
        <f t="shared" si="256"/>
        <v>55.6</v>
      </c>
      <c r="Q3356" s="13" t="s">
        <v>8315</v>
      </c>
      <c r="R3356" t="s">
        <v>8316</v>
      </c>
      <c r="S3356" s="17">
        <f t="shared" si="257"/>
        <v>42270.7269212963</v>
      </c>
      <c r="T3356" s="17">
        <f t="shared" si="2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55"/>
        <v>126</v>
      </c>
      <c r="P3357">
        <f t="shared" si="256"/>
        <v>147.33000000000001</v>
      </c>
      <c r="Q3357" s="13" t="s">
        <v>8315</v>
      </c>
      <c r="R3357" t="s">
        <v>8316</v>
      </c>
      <c r="S3357" s="17">
        <f t="shared" si="257"/>
        <v>42489.619525462964</v>
      </c>
      <c r="T3357" s="17">
        <f t="shared" si="2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55"/>
        <v>101</v>
      </c>
      <c r="P3358">
        <f t="shared" si="256"/>
        <v>56.33</v>
      </c>
      <c r="Q3358" s="13" t="s">
        <v>8315</v>
      </c>
      <c r="R3358" t="s">
        <v>8316</v>
      </c>
      <c r="S3358" s="17">
        <f t="shared" si="257"/>
        <v>42536.815648148149</v>
      </c>
      <c r="T3358" s="17">
        <f t="shared" si="2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55"/>
        <v>101</v>
      </c>
      <c r="P3359">
        <f t="shared" si="256"/>
        <v>96.19</v>
      </c>
      <c r="Q3359" s="13" t="s">
        <v>8315</v>
      </c>
      <c r="R3359" t="s">
        <v>8316</v>
      </c>
      <c r="S3359" s="17">
        <f t="shared" si="257"/>
        <v>41822.417939814812</v>
      </c>
      <c r="T3359" s="17">
        <f t="shared" si="2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55"/>
        <v>103</v>
      </c>
      <c r="P3360">
        <f t="shared" si="256"/>
        <v>63.57</v>
      </c>
      <c r="Q3360" s="13" t="s">
        <v>8315</v>
      </c>
      <c r="R3360" t="s">
        <v>8316</v>
      </c>
      <c r="S3360" s="17">
        <f t="shared" si="257"/>
        <v>41932.311099537037</v>
      </c>
      <c r="T3360" s="17">
        <f t="shared" si="2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55"/>
        <v>106</v>
      </c>
      <c r="P3361">
        <f t="shared" si="256"/>
        <v>184.78</v>
      </c>
      <c r="Q3361" s="13" t="s">
        <v>8315</v>
      </c>
      <c r="R3361" t="s">
        <v>8316</v>
      </c>
      <c r="S3361" s="17">
        <f t="shared" si="257"/>
        <v>42746.057106481487</v>
      </c>
      <c r="T3361" s="17">
        <f t="shared" si="2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ref="O3362:O3425" si="259">ROUND(E3362/D3362*100,0)</f>
        <v>101</v>
      </c>
      <c r="P3362">
        <f t="shared" ref="P3362:P3425" si="260">IFERROR(ROUND(E3362/L3362,2),0)</f>
        <v>126.72</v>
      </c>
      <c r="Q3362" s="13" t="s">
        <v>8315</v>
      </c>
      <c r="R3362" t="s">
        <v>8316</v>
      </c>
      <c r="S3362" s="17">
        <f t="shared" ref="S3362:S3425" si="261">(((J3362/60)/60)/24)+DATE(1970,1,1)</f>
        <v>42697.082673611112</v>
      </c>
      <c r="T3362" s="17">
        <f t="shared" ref="T3362:T3425" si="262"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59"/>
        <v>113</v>
      </c>
      <c r="P3363">
        <f t="shared" si="260"/>
        <v>83.43</v>
      </c>
      <c r="Q3363" s="13" t="s">
        <v>8315</v>
      </c>
      <c r="R3363" t="s">
        <v>8316</v>
      </c>
      <c r="S3363" s="17">
        <f t="shared" si="261"/>
        <v>41866.025347222225</v>
      </c>
      <c r="T3363" s="17">
        <f t="shared" si="262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59"/>
        <v>218</v>
      </c>
      <c r="P3364">
        <f t="shared" si="260"/>
        <v>54.5</v>
      </c>
      <c r="Q3364" s="13" t="s">
        <v>8315</v>
      </c>
      <c r="R3364" t="s">
        <v>8316</v>
      </c>
      <c r="S3364" s="17">
        <f t="shared" si="261"/>
        <v>42056.091631944444</v>
      </c>
      <c r="T3364" s="17">
        <f t="shared" si="262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59"/>
        <v>101</v>
      </c>
      <c r="P3365">
        <f t="shared" si="260"/>
        <v>302.31</v>
      </c>
      <c r="Q3365" s="13" t="s">
        <v>8315</v>
      </c>
      <c r="R3365" t="s">
        <v>8316</v>
      </c>
      <c r="S3365" s="17">
        <f t="shared" si="261"/>
        <v>41851.771354166667</v>
      </c>
      <c r="T3365" s="17">
        <f t="shared" si="262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59"/>
        <v>106</v>
      </c>
      <c r="P3366">
        <f t="shared" si="260"/>
        <v>44.14</v>
      </c>
      <c r="Q3366" s="13" t="s">
        <v>8315</v>
      </c>
      <c r="R3366" t="s">
        <v>8316</v>
      </c>
      <c r="S3366" s="17">
        <f t="shared" si="261"/>
        <v>42422.977418981478</v>
      </c>
      <c r="T3366" s="17">
        <f t="shared" si="262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59"/>
        <v>104</v>
      </c>
      <c r="P3367">
        <f t="shared" si="260"/>
        <v>866.67</v>
      </c>
      <c r="Q3367" s="13" t="s">
        <v>8315</v>
      </c>
      <c r="R3367" t="s">
        <v>8316</v>
      </c>
      <c r="S3367" s="17">
        <f t="shared" si="261"/>
        <v>42321.101759259262</v>
      </c>
      <c r="T3367" s="17">
        <f t="shared" si="262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59"/>
        <v>221</v>
      </c>
      <c r="P3368">
        <f t="shared" si="260"/>
        <v>61.39</v>
      </c>
      <c r="Q3368" s="13" t="s">
        <v>8315</v>
      </c>
      <c r="R3368" t="s">
        <v>8316</v>
      </c>
      <c r="S3368" s="17">
        <f t="shared" si="261"/>
        <v>42107.067557870367</v>
      </c>
      <c r="T3368" s="17">
        <f t="shared" si="262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59"/>
        <v>119</v>
      </c>
      <c r="P3369">
        <f t="shared" si="260"/>
        <v>29.67</v>
      </c>
      <c r="Q3369" s="13" t="s">
        <v>8315</v>
      </c>
      <c r="R3369" t="s">
        <v>8316</v>
      </c>
      <c r="S3369" s="17">
        <f t="shared" si="261"/>
        <v>42192.933958333335</v>
      </c>
      <c r="T3369" s="17">
        <f t="shared" si="262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59"/>
        <v>105</v>
      </c>
      <c r="P3370">
        <f t="shared" si="260"/>
        <v>45.48</v>
      </c>
      <c r="Q3370" s="13" t="s">
        <v>8315</v>
      </c>
      <c r="R3370" t="s">
        <v>8316</v>
      </c>
      <c r="S3370" s="17">
        <f t="shared" si="261"/>
        <v>41969.199756944443</v>
      </c>
      <c r="T3370" s="17">
        <f t="shared" si="262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59"/>
        <v>104</v>
      </c>
      <c r="P3371">
        <f t="shared" si="260"/>
        <v>96.2</v>
      </c>
      <c r="Q3371" s="13" t="s">
        <v>8315</v>
      </c>
      <c r="R3371" t="s">
        <v>8316</v>
      </c>
      <c r="S3371" s="17">
        <f t="shared" si="261"/>
        <v>42690.041435185187</v>
      </c>
      <c r="T3371" s="17">
        <f t="shared" si="262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59"/>
        <v>118</v>
      </c>
      <c r="P3372">
        <f t="shared" si="260"/>
        <v>67.92</v>
      </c>
      <c r="Q3372" s="13" t="s">
        <v>8315</v>
      </c>
      <c r="R3372" t="s">
        <v>8316</v>
      </c>
      <c r="S3372" s="17">
        <f t="shared" si="261"/>
        <v>42690.334317129629</v>
      </c>
      <c r="T3372" s="17">
        <f t="shared" si="262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59"/>
        <v>139</v>
      </c>
      <c r="P3373">
        <f t="shared" si="260"/>
        <v>30.78</v>
      </c>
      <c r="Q3373" s="13" t="s">
        <v>8315</v>
      </c>
      <c r="R3373" t="s">
        <v>8316</v>
      </c>
      <c r="S3373" s="17">
        <f t="shared" si="261"/>
        <v>42312.874594907407</v>
      </c>
      <c r="T3373" s="17">
        <f t="shared" si="262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59"/>
        <v>104</v>
      </c>
      <c r="P3374">
        <f t="shared" si="260"/>
        <v>38.33</v>
      </c>
      <c r="Q3374" s="13" t="s">
        <v>8315</v>
      </c>
      <c r="R3374" t="s">
        <v>8316</v>
      </c>
      <c r="S3374" s="17">
        <f t="shared" si="261"/>
        <v>41855.548101851848</v>
      </c>
      <c r="T3374" s="17">
        <f t="shared" si="262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59"/>
        <v>100</v>
      </c>
      <c r="P3375">
        <f t="shared" si="260"/>
        <v>66.83</v>
      </c>
      <c r="Q3375" s="13" t="s">
        <v>8315</v>
      </c>
      <c r="R3375" t="s">
        <v>8316</v>
      </c>
      <c r="S3375" s="17">
        <f t="shared" si="261"/>
        <v>42179.854629629626</v>
      </c>
      <c r="T3375" s="17">
        <f t="shared" si="262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59"/>
        <v>107</v>
      </c>
      <c r="P3376">
        <f t="shared" si="260"/>
        <v>71.73</v>
      </c>
      <c r="Q3376" s="13" t="s">
        <v>8315</v>
      </c>
      <c r="R3376" t="s">
        <v>8316</v>
      </c>
      <c r="S3376" s="17">
        <f t="shared" si="261"/>
        <v>42275.731666666667</v>
      </c>
      <c r="T3376" s="17">
        <f t="shared" si="262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59"/>
        <v>100</v>
      </c>
      <c r="P3377">
        <f t="shared" si="260"/>
        <v>176.47</v>
      </c>
      <c r="Q3377" s="13" t="s">
        <v>8315</v>
      </c>
      <c r="R3377" t="s">
        <v>8316</v>
      </c>
      <c r="S3377" s="17">
        <f t="shared" si="261"/>
        <v>41765.610798611109</v>
      </c>
      <c r="T3377" s="17">
        <f t="shared" si="262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59"/>
        <v>100</v>
      </c>
      <c r="P3378">
        <f t="shared" si="260"/>
        <v>421.11</v>
      </c>
      <c r="Q3378" s="13" t="s">
        <v>8315</v>
      </c>
      <c r="R3378" t="s">
        <v>8316</v>
      </c>
      <c r="S3378" s="17">
        <f t="shared" si="261"/>
        <v>42059.701319444444</v>
      </c>
      <c r="T3378" s="17">
        <f t="shared" si="262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59"/>
        <v>101</v>
      </c>
      <c r="P3379">
        <f t="shared" si="260"/>
        <v>104.99</v>
      </c>
      <c r="Q3379" s="13" t="s">
        <v>8315</v>
      </c>
      <c r="R3379" t="s">
        <v>8316</v>
      </c>
      <c r="S3379" s="17">
        <f t="shared" si="261"/>
        <v>42053.732627314821</v>
      </c>
      <c r="T3379" s="17">
        <f t="shared" si="262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59"/>
        <v>108</v>
      </c>
      <c r="P3380">
        <f t="shared" si="260"/>
        <v>28.19</v>
      </c>
      <c r="Q3380" s="13" t="s">
        <v>8315</v>
      </c>
      <c r="R3380" t="s">
        <v>8316</v>
      </c>
      <c r="S3380" s="17">
        <f t="shared" si="261"/>
        <v>41858.355393518519</v>
      </c>
      <c r="T3380" s="17">
        <f t="shared" si="262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59"/>
        <v>104</v>
      </c>
      <c r="P3381">
        <f t="shared" si="260"/>
        <v>54.55</v>
      </c>
      <c r="Q3381" s="13" t="s">
        <v>8315</v>
      </c>
      <c r="R3381" t="s">
        <v>8316</v>
      </c>
      <c r="S3381" s="17">
        <f t="shared" si="261"/>
        <v>42225.513888888891</v>
      </c>
      <c r="T3381" s="17">
        <f t="shared" si="262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59"/>
        <v>104</v>
      </c>
      <c r="P3382">
        <f t="shared" si="260"/>
        <v>111.89</v>
      </c>
      <c r="Q3382" s="13" t="s">
        <v>8315</v>
      </c>
      <c r="R3382" t="s">
        <v>8316</v>
      </c>
      <c r="S3382" s="17">
        <f t="shared" si="261"/>
        <v>41937.95344907407</v>
      </c>
      <c r="T3382" s="17">
        <f t="shared" si="262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59"/>
        <v>102</v>
      </c>
      <c r="P3383">
        <f t="shared" si="260"/>
        <v>85.21</v>
      </c>
      <c r="Q3383" s="13" t="s">
        <v>8315</v>
      </c>
      <c r="R3383" t="s">
        <v>8316</v>
      </c>
      <c r="S3383" s="17">
        <f t="shared" si="261"/>
        <v>42044.184988425928</v>
      </c>
      <c r="T3383" s="17">
        <f t="shared" si="262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59"/>
        <v>101</v>
      </c>
      <c r="P3384">
        <f t="shared" si="260"/>
        <v>76.650000000000006</v>
      </c>
      <c r="Q3384" s="13" t="s">
        <v>8315</v>
      </c>
      <c r="R3384" t="s">
        <v>8316</v>
      </c>
      <c r="S3384" s="17">
        <f t="shared" si="261"/>
        <v>42559.431203703702</v>
      </c>
      <c r="T3384" s="17">
        <f t="shared" si="262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59"/>
        <v>112</v>
      </c>
      <c r="P3385">
        <f t="shared" si="260"/>
        <v>65.17</v>
      </c>
      <c r="Q3385" s="13" t="s">
        <v>8315</v>
      </c>
      <c r="R3385" t="s">
        <v>8316</v>
      </c>
      <c r="S3385" s="17">
        <f t="shared" si="261"/>
        <v>42524.782638888893</v>
      </c>
      <c r="T3385" s="17">
        <f t="shared" si="262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59"/>
        <v>100</v>
      </c>
      <c r="P3386">
        <f t="shared" si="260"/>
        <v>93.76</v>
      </c>
      <c r="Q3386" s="13" t="s">
        <v>8315</v>
      </c>
      <c r="R3386" t="s">
        <v>8316</v>
      </c>
      <c r="S3386" s="17">
        <f t="shared" si="261"/>
        <v>42292.087592592594</v>
      </c>
      <c r="T3386" s="17">
        <f t="shared" si="262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59"/>
        <v>100</v>
      </c>
      <c r="P3387">
        <f t="shared" si="260"/>
        <v>133.33000000000001</v>
      </c>
      <c r="Q3387" s="13" t="s">
        <v>8315</v>
      </c>
      <c r="R3387" t="s">
        <v>8316</v>
      </c>
      <c r="S3387" s="17">
        <f t="shared" si="261"/>
        <v>41953.8675</v>
      </c>
      <c r="T3387" s="17">
        <f t="shared" si="262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59"/>
        <v>105</v>
      </c>
      <c r="P3388">
        <f t="shared" si="260"/>
        <v>51.22</v>
      </c>
      <c r="Q3388" s="13" t="s">
        <v>8315</v>
      </c>
      <c r="R3388" t="s">
        <v>8316</v>
      </c>
      <c r="S3388" s="17">
        <f t="shared" si="261"/>
        <v>41946.644745370373</v>
      </c>
      <c r="T3388" s="17">
        <f t="shared" si="262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59"/>
        <v>117</v>
      </c>
      <c r="P3389">
        <f t="shared" si="260"/>
        <v>100.17</v>
      </c>
      <c r="Q3389" s="13" t="s">
        <v>8315</v>
      </c>
      <c r="R3389" t="s">
        <v>8316</v>
      </c>
      <c r="S3389" s="17">
        <f t="shared" si="261"/>
        <v>41947.762592592589</v>
      </c>
      <c r="T3389" s="17">
        <f t="shared" si="262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59"/>
        <v>104</v>
      </c>
      <c r="P3390">
        <f t="shared" si="260"/>
        <v>34.6</v>
      </c>
      <c r="Q3390" s="13" t="s">
        <v>8315</v>
      </c>
      <c r="R3390" t="s">
        <v>8316</v>
      </c>
      <c r="S3390" s="17">
        <f t="shared" si="261"/>
        <v>42143.461122685185</v>
      </c>
      <c r="T3390" s="17">
        <f t="shared" si="262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59"/>
        <v>115</v>
      </c>
      <c r="P3391">
        <f t="shared" si="260"/>
        <v>184.68</v>
      </c>
      <c r="Q3391" s="13" t="s">
        <v>8315</v>
      </c>
      <c r="R3391" t="s">
        <v>8316</v>
      </c>
      <c r="S3391" s="17">
        <f t="shared" si="261"/>
        <v>42494.563449074078</v>
      </c>
      <c r="T3391" s="17">
        <f t="shared" si="262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59"/>
        <v>102</v>
      </c>
      <c r="P3392">
        <f t="shared" si="260"/>
        <v>69.819999999999993</v>
      </c>
      <c r="Q3392" s="13" t="s">
        <v>8315</v>
      </c>
      <c r="R3392" t="s">
        <v>8316</v>
      </c>
      <c r="S3392" s="17">
        <f t="shared" si="261"/>
        <v>41815.774826388886</v>
      </c>
      <c r="T3392" s="17">
        <f t="shared" si="262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59"/>
        <v>223</v>
      </c>
      <c r="P3393">
        <f t="shared" si="260"/>
        <v>61.94</v>
      </c>
      <c r="Q3393" s="13" t="s">
        <v>8315</v>
      </c>
      <c r="R3393" t="s">
        <v>8316</v>
      </c>
      <c r="S3393" s="17">
        <f t="shared" si="261"/>
        <v>41830.545694444445</v>
      </c>
      <c r="T3393" s="17">
        <f t="shared" si="262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59"/>
        <v>100</v>
      </c>
      <c r="P3394">
        <f t="shared" si="260"/>
        <v>41.67</v>
      </c>
      <c r="Q3394" s="13" t="s">
        <v>8315</v>
      </c>
      <c r="R3394" t="s">
        <v>8316</v>
      </c>
      <c r="S3394" s="17">
        <f t="shared" si="261"/>
        <v>42446.845543981486</v>
      </c>
      <c r="T3394" s="17">
        <f t="shared" si="262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59"/>
        <v>106</v>
      </c>
      <c r="P3395">
        <f t="shared" si="260"/>
        <v>36.07</v>
      </c>
      <c r="Q3395" s="13" t="s">
        <v>8315</v>
      </c>
      <c r="R3395" t="s">
        <v>8316</v>
      </c>
      <c r="S3395" s="17">
        <f t="shared" si="261"/>
        <v>41923.921643518523</v>
      </c>
      <c r="T3395" s="17">
        <f t="shared" si="262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59"/>
        <v>142</v>
      </c>
      <c r="P3396">
        <f t="shared" si="260"/>
        <v>29</v>
      </c>
      <c r="Q3396" s="13" t="s">
        <v>8315</v>
      </c>
      <c r="R3396" t="s">
        <v>8316</v>
      </c>
      <c r="S3396" s="17">
        <f t="shared" si="261"/>
        <v>41817.59542824074</v>
      </c>
      <c r="T3396" s="17">
        <f t="shared" si="26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59"/>
        <v>184</v>
      </c>
      <c r="P3397">
        <f t="shared" si="260"/>
        <v>24.21</v>
      </c>
      <c r="Q3397" s="13" t="s">
        <v>8315</v>
      </c>
      <c r="R3397" t="s">
        <v>8316</v>
      </c>
      <c r="S3397" s="17">
        <f t="shared" si="261"/>
        <v>42140.712314814817</v>
      </c>
      <c r="T3397" s="17">
        <f t="shared" si="26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59"/>
        <v>104</v>
      </c>
      <c r="P3398">
        <f t="shared" si="260"/>
        <v>55.89</v>
      </c>
      <c r="Q3398" s="13" t="s">
        <v>8315</v>
      </c>
      <c r="R3398" t="s">
        <v>8316</v>
      </c>
      <c r="S3398" s="17">
        <f t="shared" si="261"/>
        <v>41764.44663194444</v>
      </c>
      <c r="T3398" s="17">
        <f t="shared" si="26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59"/>
        <v>112</v>
      </c>
      <c r="P3399">
        <f t="shared" si="260"/>
        <v>11.67</v>
      </c>
      <c r="Q3399" s="13" t="s">
        <v>8315</v>
      </c>
      <c r="R3399" t="s">
        <v>8316</v>
      </c>
      <c r="S3399" s="17">
        <f t="shared" si="261"/>
        <v>42378.478344907402</v>
      </c>
      <c r="T3399" s="17">
        <f t="shared" si="26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59"/>
        <v>111</v>
      </c>
      <c r="P3400">
        <f t="shared" si="260"/>
        <v>68.349999999999994</v>
      </c>
      <c r="Q3400" s="13" t="s">
        <v>8315</v>
      </c>
      <c r="R3400" t="s">
        <v>8316</v>
      </c>
      <c r="S3400" s="17">
        <f t="shared" si="261"/>
        <v>41941.75203703704</v>
      </c>
      <c r="T3400" s="17">
        <f t="shared" si="26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59"/>
        <v>104</v>
      </c>
      <c r="P3401">
        <f t="shared" si="260"/>
        <v>27.07</v>
      </c>
      <c r="Q3401" s="13" t="s">
        <v>8315</v>
      </c>
      <c r="R3401" t="s">
        <v>8316</v>
      </c>
      <c r="S3401" s="17">
        <f t="shared" si="261"/>
        <v>42026.920428240745</v>
      </c>
      <c r="T3401" s="17">
        <f t="shared" si="26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59"/>
        <v>100</v>
      </c>
      <c r="P3402">
        <f t="shared" si="260"/>
        <v>118.13</v>
      </c>
      <c r="Q3402" s="13" t="s">
        <v>8315</v>
      </c>
      <c r="R3402" t="s">
        <v>8316</v>
      </c>
      <c r="S3402" s="17">
        <f t="shared" si="261"/>
        <v>41834.953865740739</v>
      </c>
      <c r="T3402" s="17">
        <f t="shared" si="26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59"/>
        <v>102</v>
      </c>
      <c r="P3403">
        <f t="shared" si="260"/>
        <v>44.76</v>
      </c>
      <c r="Q3403" s="13" t="s">
        <v>8315</v>
      </c>
      <c r="R3403" t="s">
        <v>8316</v>
      </c>
      <c r="S3403" s="17">
        <f t="shared" si="261"/>
        <v>42193.723912037036</v>
      </c>
      <c r="T3403" s="17">
        <f t="shared" si="26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59"/>
        <v>110</v>
      </c>
      <c r="P3404">
        <f t="shared" si="260"/>
        <v>99.79</v>
      </c>
      <c r="Q3404" s="13" t="s">
        <v>8315</v>
      </c>
      <c r="R3404" t="s">
        <v>8316</v>
      </c>
      <c r="S3404" s="17">
        <f t="shared" si="261"/>
        <v>42290.61855324074</v>
      </c>
      <c r="T3404" s="17">
        <f t="shared" si="26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59"/>
        <v>100</v>
      </c>
      <c r="P3405">
        <f t="shared" si="260"/>
        <v>117.65</v>
      </c>
      <c r="Q3405" s="13" t="s">
        <v>8315</v>
      </c>
      <c r="R3405" t="s">
        <v>8316</v>
      </c>
      <c r="S3405" s="17">
        <f t="shared" si="261"/>
        <v>42150.462083333332</v>
      </c>
      <c r="T3405" s="17">
        <f t="shared" si="26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59"/>
        <v>122</v>
      </c>
      <c r="P3406">
        <f t="shared" si="260"/>
        <v>203.33</v>
      </c>
      <c r="Q3406" s="13" t="s">
        <v>8315</v>
      </c>
      <c r="R3406" t="s">
        <v>8316</v>
      </c>
      <c r="S3406" s="17">
        <f t="shared" si="261"/>
        <v>42152.503495370373</v>
      </c>
      <c r="T3406" s="17">
        <f t="shared" si="26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59"/>
        <v>138</v>
      </c>
      <c r="P3407">
        <f t="shared" si="260"/>
        <v>28.32</v>
      </c>
      <c r="Q3407" s="13" t="s">
        <v>8315</v>
      </c>
      <c r="R3407" t="s">
        <v>8316</v>
      </c>
      <c r="S3407" s="17">
        <f t="shared" si="261"/>
        <v>42410.017199074078</v>
      </c>
      <c r="T3407" s="17">
        <f t="shared" si="26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59"/>
        <v>100</v>
      </c>
      <c r="P3408">
        <f t="shared" si="260"/>
        <v>110.23</v>
      </c>
      <c r="Q3408" s="13" t="s">
        <v>8315</v>
      </c>
      <c r="R3408" t="s">
        <v>8316</v>
      </c>
      <c r="S3408" s="17">
        <f t="shared" si="261"/>
        <v>41791.492777777778</v>
      </c>
      <c r="T3408" s="17">
        <f t="shared" si="26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59"/>
        <v>107</v>
      </c>
      <c r="P3409">
        <f t="shared" si="260"/>
        <v>31.97</v>
      </c>
      <c r="Q3409" s="13" t="s">
        <v>8315</v>
      </c>
      <c r="R3409" t="s">
        <v>8316</v>
      </c>
      <c r="S3409" s="17">
        <f t="shared" si="261"/>
        <v>41796.422326388885</v>
      </c>
      <c r="T3409" s="17">
        <f t="shared" si="26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59"/>
        <v>211</v>
      </c>
      <c r="P3410">
        <f t="shared" si="260"/>
        <v>58.61</v>
      </c>
      <c r="Q3410" s="13" t="s">
        <v>8315</v>
      </c>
      <c r="R3410" t="s">
        <v>8316</v>
      </c>
      <c r="S3410" s="17">
        <f t="shared" si="261"/>
        <v>41808.991944444446</v>
      </c>
      <c r="T3410" s="17">
        <f t="shared" si="26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59"/>
        <v>124</v>
      </c>
      <c r="P3411">
        <f t="shared" si="260"/>
        <v>29.43</v>
      </c>
      <c r="Q3411" s="13" t="s">
        <v>8315</v>
      </c>
      <c r="R3411" t="s">
        <v>8316</v>
      </c>
      <c r="S3411" s="17">
        <f t="shared" si="261"/>
        <v>42544.814328703709</v>
      </c>
      <c r="T3411" s="17">
        <f t="shared" si="26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59"/>
        <v>109</v>
      </c>
      <c r="P3412">
        <f t="shared" si="260"/>
        <v>81.38</v>
      </c>
      <c r="Q3412" s="13" t="s">
        <v>8315</v>
      </c>
      <c r="R3412" t="s">
        <v>8316</v>
      </c>
      <c r="S3412" s="17">
        <f t="shared" si="261"/>
        <v>42500.041550925926</v>
      </c>
      <c r="T3412" s="17">
        <f t="shared" si="26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59"/>
        <v>104</v>
      </c>
      <c r="P3413">
        <f t="shared" si="260"/>
        <v>199.17</v>
      </c>
      <c r="Q3413" s="13" t="s">
        <v>8315</v>
      </c>
      <c r="R3413" t="s">
        <v>8316</v>
      </c>
      <c r="S3413" s="17">
        <f t="shared" si="261"/>
        <v>42265.022824074069</v>
      </c>
      <c r="T3413" s="17">
        <f t="shared" si="26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59"/>
        <v>100</v>
      </c>
      <c r="P3414">
        <f t="shared" si="260"/>
        <v>115.38</v>
      </c>
      <c r="Q3414" s="13" t="s">
        <v>8315</v>
      </c>
      <c r="R3414" t="s">
        <v>8316</v>
      </c>
      <c r="S3414" s="17">
        <f t="shared" si="261"/>
        <v>41879.959050925929</v>
      </c>
      <c r="T3414" s="17">
        <f t="shared" si="26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59"/>
        <v>130</v>
      </c>
      <c r="P3415">
        <f t="shared" si="260"/>
        <v>46.43</v>
      </c>
      <c r="Q3415" s="13" t="s">
        <v>8315</v>
      </c>
      <c r="R3415" t="s">
        <v>8316</v>
      </c>
      <c r="S3415" s="17">
        <f t="shared" si="261"/>
        <v>42053.733078703706</v>
      </c>
      <c r="T3415" s="17">
        <f t="shared" si="26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59"/>
        <v>104</v>
      </c>
      <c r="P3416">
        <f t="shared" si="260"/>
        <v>70.569999999999993</v>
      </c>
      <c r="Q3416" s="13" t="s">
        <v>8315</v>
      </c>
      <c r="R3416" t="s">
        <v>8316</v>
      </c>
      <c r="S3416" s="17">
        <f t="shared" si="261"/>
        <v>42675.832465277781</v>
      </c>
      <c r="T3416" s="17">
        <f t="shared" si="26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59"/>
        <v>100</v>
      </c>
      <c r="P3417">
        <f t="shared" si="260"/>
        <v>22.22</v>
      </c>
      <c r="Q3417" s="13" t="s">
        <v>8315</v>
      </c>
      <c r="R3417" t="s">
        <v>8316</v>
      </c>
      <c r="S3417" s="17">
        <f t="shared" si="261"/>
        <v>42467.144166666665</v>
      </c>
      <c r="T3417" s="17">
        <f t="shared" si="26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59"/>
        <v>120</v>
      </c>
      <c r="P3418">
        <f t="shared" si="260"/>
        <v>159.47</v>
      </c>
      <c r="Q3418" s="13" t="s">
        <v>8315</v>
      </c>
      <c r="R3418" t="s">
        <v>8316</v>
      </c>
      <c r="S3418" s="17">
        <f t="shared" si="261"/>
        <v>42089.412557870368</v>
      </c>
      <c r="T3418" s="17">
        <f t="shared" si="26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59"/>
        <v>100</v>
      </c>
      <c r="P3419">
        <f t="shared" si="260"/>
        <v>37.78</v>
      </c>
      <c r="Q3419" s="13" t="s">
        <v>8315</v>
      </c>
      <c r="R3419" t="s">
        <v>8316</v>
      </c>
      <c r="S3419" s="17">
        <f t="shared" si="261"/>
        <v>41894.91375</v>
      </c>
      <c r="T3419" s="17">
        <f t="shared" si="26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59"/>
        <v>101</v>
      </c>
      <c r="P3420">
        <f t="shared" si="260"/>
        <v>72.05</v>
      </c>
      <c r="Q3420" s="13" t="s">
        <v>8315</v>
      </c>
      <c r="R3420" t="s">
        <v>8316</v>
      </c>
      <c r="S3420" s="17">
        <f t="shared" si="261"/>
        <v>41752.83457175926</v>
      </c>
      <c r="T3420" s="17">
        <f t="shared" si="26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59"/>
        <v>107</v>
      </c>
      <c r="P3421">
        <f t="shared" si="260"/>
        <v>63.7</v>
      </c>
      <c r="Q3421" s="13" t="s">
        <v>8315</v>
      </c>
      <c r="R3421" t="s">
        <v>8316</v>
      </c>
      <c r="S3421" s="17">
        <f t="shared" si="261"/>
        <v>42448.821585648147</v>
      </c>
      <c r="T3421" s="17">
        <f t="shared" si="26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59"/>
        <v>138</v>
      </c>
      <c r="P3422">
        <f t="shared" si="260"/>
        <v>28.41</v>
      </c>
      <c r="Q3422" s="13" t="s">
        <v>8315</v>
      </c>
      <c r="R3422" t="s">
        <v>8316</v>
      </c>
      <c r="S3422" s="17">
        <f t="shared" si="261"/>
        <v>42405.090300925927</v>
      </c>
      <c r="T3422" s="17">
        <f t="shared" si="26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59"/>
        <v>101</v>
      </c>
      <c r="P3423">
        <f t="shared" si="260"/>
        <v>103.21</v>
      </c>
      <c r="Q3423" s="13" t="s">
        <v>8315</v>
      </c>
      <c r="R3423" t="s">
        <v>8316</v>
      </c>
      <c r="S3423" s="17">
        <f t="shared" si="261"/>
        <v>42037.791238425925</v>
      </c>
      <c r="T3423" s="17">
        <f t="shared" si="26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59"/>
        <v>109</v>
      </c>
      <c r="P3424">
        <f t="shared" si="260"/>
        <v>71.150000000000006</v>
      </c>
      <c r="Q3424" s="13" t="s">
        <v>8315</v>
      </c>
      <c r="R3424" t="s">
        <v>8316</v>
      </c>
      <c r="S3424" s="17">
        <f t="shared" si="261"/>
        <v>42323.562222222223</v>
      </c>
      <c r="T3424" s="17">
        <f t="shared" si="26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59"/>
        <v>140</v>
      </c>
      <c r="P3425">
        <f t="shared" si="260"/>
        <v>35</v>
      </c>
      <c r="Q3425" s="13" t="s">
        <v>8315</v>
      </c>
      <c r="R3425" t="s">
        <v>8316</v>
      </c>
      <c r="S3425" s="17">
        <f t="shared" si="261"/>
        <v>42088.911354166667</v>
      </c>
      <c r="T3425" s="17">
        <f t="shared" si="26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ref="O3426:O3489" si="263">ROUND(E3426/D3426*100,0)</f>
        <v>104</v>
      </c>
      <c r="P3426">
        <f t="shared" ref="P3426:P3489" si="264">IFERROR(ROUND(E3426/L3426,2),0)</f>
        <v>81.78</v>
      </c>
      <c r="Q3426" s="13" t="s">
        <v>8315</v>
      </c>
      <c r="R3426" t="s">
        <v>8316</v>
      </c>
      <c r="S3426" s="17">
        <f t="shared" ref="S3426:S3489" si="265">(((J3426/60)/60)/24)+DATE(1970,1,1)</f>
        <v>42018.676898148144</v>
      </c>
      <c r="T3426" s="17">
        <f t="shared" ref="T3426:T3489" si="266"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3"/>
        <v>103</v>
      </c>
      <c r="P3427">
        <f t="shared" si="264"/>
        <v>297.02999999999997</v>
      </c>
      <c r="Q3427" s="13" t="s">
        <v>8315</v>
      </c>
      <c r="R3427" t="s">
        <v>8316</v>
      </c>
      <c r="S3427" s="17">
        <f t="shared" si="265"/>
        <v>41884.617314814815</v>
      </c>
      <c r="T3427" s="17">
        <f t="shared" si="266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3"/>
        <v>108</v>
      </c>
      <c r="P3428">
        <f t="shared" si="264"/>
        <v>46.61</v>
      </c>
      <c r="Q3428" s="13" t="s">
        <v>8315</v>
      </c>
      <c r="R3428" t="s">
        <v>8316</v>
      </c>
      <c r="S3428" s="17">
        <f t="shared" si="265"/>
        <v>41884.056747685187</v>
      </c>
      <c r="T3428" s="17">
        <f t="shared" si="266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3"/>
        <v>100</v>
      </c>
      <c r="P3429">
        <f t="shared" si="264"/>
        <v>51.72</v>
      </c>
      <c r="Q3429" s="13" t="s">
        <v>8315</v>
      </c>
      <c r="R3429" t="s">
        <v>8316</v>
      </c>
      <c r="S3429" s="17">
        <f t="shared" si="265"/>
        <v>41792.645277777774</v>
      </c>
      <c r="T3429" s="17">
        <f t="shared" si="266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3"/>
        <v>103</v>
      </c>
      <c r="P3430">
        <f t="shared" si="264"/>
        <v>40.29</v>
      </c>
      <c r="Q3430" s="13" t="s">
        <v>8315</v>
      </c>
      <c r="R3430" t="s">
        <v>8316</v>
      </c>
      <c r="S3430" s="17">
        <f t="shared" si="265"/>
        <v>42038.720451388886</v>
      </c>
      <c r="T3430" s="17">
        <f t="shared" si="266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3"/>
        <v>130</v>
      </c>
      <c r="P3431">
        <f t="shared" si="264"/>
        <v>16.25</v>
      </c>
      <c r="Q3431" s="13" t="s">
        <v>8315</v>
      </c>
      <c r="R3431" t="s">
        <v>8316</v>
      </c>
      <c r="S3431" s="17">
        <f t="shared" si="265"/>
        <v>42662.021539351852</v>
      </c>
      <c r="T3431" s="17">
        <f t="shared" si="266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3"/>
        <v>109</v>
      </c>
      <c r="P3432">
        <f t="shared" si="264"/>
        <v>30.15</v>
      </c>
      <c r="Q3432" s="13" t="s">
        <v>8315</v>
      </c>
      <c r="R3432" t="s">
        <v>8316</v>
      </c>
      <c r="S3432" s="17">
        <f t="shared" si="265"/>
        <v>41820.945613425924</v>
      </c>
      <c r="T3432" s="17">
        <f t="shared" si="266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3"/>
        <v>100</v>
      </c>
      <c r="P3433">
        <f t="shared" si="264"/>
        <v>95.24</v>
      </c>
      <c r="Q3433" s="13" t="s">
        <v>8315</v>
      </c>
      <c r="R3433" t="s">
        <v>8316</v>
      </c>
      <c r="S3433" s="17">
        <f t="shared" si="265"/>
        <v>41839.730937500004</v>
      </c>
      <c r="T3433" s="17">
        <f t="shared" si="266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3"/>
        <v>110</v>
      </c>
      <c r="P3434">
        <f t="shared" si="264"/>
        <v>52.21</v>
      </c>
      <c r="Q3434" s="13" t="s">
        <v>8315</v>
      </c>
      <c r="R3434" t="s">
        <v>8316</v>
      </c>
      <c r="S3434" s="17">
        <f t="shared" si="265"/>
        <v>42380.581180555557</v>
      </c>
      <c r="T3434" s="17">
        <f t="shared" si="266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3"/>
        <v>100</v>
      </c>
      <c r="P3435">
        <f t="shared" si="264"/>
        <v>134.15</v>
      </c>
      <c r="Q3435" s="13" t="s">
        <v>8315</v>
      </c>
      <c r="R3435" t="s">
        <v>8316</v>
      </c>
      <c r="S3435" s="17">
        <f t="shared" si="265"/>
        <v>41776.063136574077</v>
      </c>
      <c r="T3435" s="17">
        <f t="shared" si="266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3"/>
        <v>106</v>
      </c>
      <c r="P3436">
        <f t="shared" si="264"/>
        <v>62.83</v>
      </c>
      <c r="Q3436" s="13" t="s">
        <v>8315</v>
      </c>
      <c r="R3436" t="s">
        <v>8316</v>
      </c>
      <c r="S3436" s="17">
        <f t="shared" si="265"/>
        <v>41800.380428240744</v>
      </c>
      <c r="T3436" s="17">
        <f t="shared" si="266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3"/>
        <v>112</v>
      </c>
      <c r="P3437">
        <f t="shared" si="264"/>
        <v>58.95</v>
      </c>
      <c r="Q3437" s="13" t="s">
        <v>8315</v>
      </c>
      <c r="R3437" t="s">
        <v>8316</v>
      </c>
      <c r="S3437" s="17">
        <f t="shared" si="265"/>
        <v>42572.61681712963</v>
      </c>
      <c r="T3437" s="17">
        <f t="shared" si="266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3"/>
        <v>106</v>
      </c>
      <c r="P3438">
        <f t="shared" si="264"/>
        <v>143.11000000000001</v>
      </c>
      <c r="Q3438" s="13" t="s">
        <v>8315</v>
      </c>
      <c r="R3438" t="s">
        <v>8316</v>
      </c>
      <c r="S3438" s="17">
        <f t="shared" si="265"/>
        <v>41851.541585648149</v>
      </c>
      <c r="T3438" s="17">
        <f t="shared" si="266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3"/>
        <v>101</v>
      </c>
      <c r="P3439">
        <f t="shared" si="264"/>
        <v>84.17</v>
      </c>
      <c r="Q3439" s="13" t="s">
        <v>8315</v>
      </c>
      <c r="R3439" t="s">
        <v>8316</v>
      </c>
      <c r="S3439" s="17">
        <f t="shared" si="265"/>
        <v>42205.710879629631</v>
      </c>
      <c r="T3439" s="17">
        <f t="shared" si="266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3"/>
        <v>104</v>
      </c>
      <c r="P3440">
        <f t="shared" si="264"/>
        <v>186.07</v>
      </c>
      <c r="Q3440" s="13" t="s">
        <v>8315</v>
      </c>
      <c r="R3440" t="s">
        <v>8316</v>
      </c>
      <c r="S3440" s="17">
        <f t="shared" si="265"/>
        <v>42100.927858796291</v>
      </c>
      <c r="T3440" s="17">
        <f t="shared" si="266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3"/>
        <v>135</v>
      </c>
      <c r="P3441">
        <f t="shared" si="264"/>
        <v>89.79</v>
      </c>
      <c r="Q3441" s="13" t="s">
        <v>8315</v>
      </c>
      <c r="R3441" t="s">
        <v>8316</v>
      </c>
      <c r="S3441" s="17">
        <f t="shared" si="265"/>
        <v>42374.911226851851</v>
      </c>
      <c r="T3441" s="17">
        <f t="shared" si="266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3"/>
        <v>105</v>
      </c>
      <c r="P3442">
        <f t="shared" si="264"/>
        <v>64.16</v>
      </c>
      <c r="Q3442" s="13" t="s">
        <v>8315</v>
      </c>
      <c r="R3442" t="s">
        <v>8316</v>
      </c>
      <c r="S3442" s="17">
        <f t="shared" si="265"/>
        <v>41809.12300925926</v>
      </c>
      <c r="T3442" s="17">
        <f t="shared" si="266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3"/>
        <v>103</v>
      </c>
      <c r="P3443">
        <f t="shared" si="264"/>
        <v>59.65</v>
      </c>
      <c r="Q3443" s="13" t="s">
        <v>8315</v>
      </c>
      <c r="R3443" t="s">
        <v>8316</v>
      </c>
      <c r="S3443" s="17">
        <f t="shared" si="265"/>
        <v>42294.429641203707</v>
      </c>
      <c r="T3443" s="17">
        <f t="shared" si="266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3"/>
        <v>100</v>
      </c>
      <c r="P3444">
        <f t="shared" si="264"/>
        <v>31.25</v>
      </c>
      <c r="Q3444" s="13" t="s">
        <v>8315</v>
      </c>
      <c r="R3444" t="s">
        <v>8316</v>
      </c>
      <c r="S3444" s="17">
        <f t="shared" si="265"/>
        <v>42124.841111111105</v>
      </c>
      <c r="T3444" s="17">
        <f t="shared" si="266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3"/>
        <v>186</v>
      </c>
      <c r="P3445">
        <f t="shared" si="264"/>
        <v>41.22</v>
      </c>
      <c r="Q3445" s="13" t="s">
        <v>8315</v>
      </c>
      <c r="R3445" t="s">
        <v>8316</v>
      </c>
      <c r="S3445" s="17">
        <f t="shared" si="265"/>
        <v>41861.524837962963</v>
      </c>
      <c r="T3445" s="17">
        <f t="shared" si="266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3"/>
        <v>289</v>
      </c>
      <c r="P3446">
        <f t="shared" si="264"/>
        <v>43.35</v>
      </c>
      <c r="Q3446" s="13" t="s">
        <v>8315</v>
      </c>
      <c r="R3446" t="s">
        <v>8316</v>
      </c>
      <c r="S3446" s="17">
        <f t="shared" si="265"/>
        <v>42521.291504629626</v>
      </c>
      <c r="T3446" s="17">
        <f t="shared" si="266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3"/>
        <v>100</v>
      </c>
      <c r="P3447">
        <f t="shared" si="264"/>
        <v>64.52</v>
      </c>
      <c r="Q3447" s="13" t="s">
        <v>8315</v>
      </c>
      <c r="R3447" t="s">
        <v>8316</v>
      </c>
      <c r="S3447" s="17">
        <f t="shared" si="265"/>
        <v>42272.530509259261</v>
      </c>
      <c r="T3447" s="17">
        <f t="shared" si="266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3"/>
        <v>108</v>
      </c>
      <c r="P3448">
        <f t="shared" si="264"/>
        <v>43.28</v>
      </c>
      <c r="Q3448" s="13" t="s">
        <v>8315</v>
      </c>
      <c r="R3448" t="s">
        <v>8316</v>
      </c>
      <c r="S3448" s="17">
        <f t="shared" si="265"/>
        <v>42016.832465277781</v>
      </c>
      <c r="T3448" s="17">
        <f t="shared" si="266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3"/>
        <v>108</v>
      </c>
      <c r="P3449">
        <f t="shared" si="264"/>
        <v>77</v>
      </c>
      <c r="Q3449" s="13" t="s">
        <v>8315</v>
      </c>
      <c r="R3449" t="s">
        <v>8316</v>
      </c>
      <c r="S3449" s="17">
        <f t="shared" si="265"/>
        <v>42402.889027777783</v>
      </c>
      <c r="T3449" s="17">
        <f t="shared" si="266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3"/>
        <v>110</v>
      </c>
      <c r="P3450">
        <f t="shared" si="264"/>
        <v>51.22</v>
      </c>
      <c r="Q3450" s="13" t="s">
        <v>8315</v>
      </c>
      <c r="R3450" t="s">
        <v>8316</v>
      </c>
      <c r="S3450" s="17">
        <f t="shared" si="265"/>
        <v>41960.119085648148</v>
      </c>
      <c r="T3450" s="17">
        <f t="shared" si="266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3"/>
        <v>171</v>
      </c>
      <c r="P3451">
        <f t="shared" si="264"/>
        <v>68.25</v>
      </c>
      <c r="Q3451" s="13" t="s">
        <v>8315</v>
      </c>
      <c r="R3451" t="s">
        <v>8316</v>
      </c>
      <c r="S3451" s="17">
        <f t="shared" si="265"/>
        <v>42532.052523148144</v>
      </c>
      <c r="T3451" s="17">
        <f t="shared" si="266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3"/>
        <v>152</v>
      </c>
      <c r="P3452">
        <f t="shared" si="264"/>
        <v>19.489999999999998</v>
      </c>
      <c r="Q3452" s="13" t="s">
        <v>8315</v>
      </c>
      <c r="R3452" t="s">
        <v>8316</v>
      </c>
      <c r="S3452" s="17">
        <f t="shared" si="265"/>
        <v>42036.704525462963</v>
      </c>
      <c r="T3452" s="17">
        <f t="shared" si="266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3"/>
        <v>101</v>
      </c>
      <c r="P3453">
        <f t="shared" si="264"/>
        <v>41.13</v>
      </c>
      <c r="Q3453" s="13" t="s">
        <v>8315</v>
      </c>
      <c r="R3453" t="s">
        <v>8316</v>
      </c>
      <c r="S3453" s="17">
        <f t="shared" si="265"/>
        <v>42088.723692129628</v>
      </c>
      <c r="T3453" s="17">
        <f t="shared" si="266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3"/>
        <v>153</v>
      </c>
      <c r="P3454">
        <f t="shared" si="264"/>
        <v>41.41</v>
      </c>
      <c r="Q3454" s="13" t="s">
        <v>8315</v>
      </c>
      <c r="R3454" t="s">
        <v>8316</v>
      </c>
      <c r="S3454" s="17">
        <f t="shared" si="265"/>
        <v>41820.639189814814</v>
      </c>
      <c r="T3454" s="17">
        <f t="shared" si="266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3"/>
        <v>128</v>
      </c>
      <c r="P3455">
        <f t="shared" si="264"/>
        <v>27.5</v>
      </c>
      <c r="Q3455" s="13" t="s">
        <v>8315</v>
      </c>
      <c r="R3455" t="s">
        <v>8316</v>
      </c>
      <c r="S3455" s="17">
        <f t="shared" si="265"/>
        <v>42535.97865740741</v>
      </c>
      <c r="T3455" s="17">
        <f t="shared" si="266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3"/>
        <v>101</v>
      </c>
      <c r="P3456">
        <f t="shared" si="264"/>
        <v>33.57</v>
      </c>
      <c r="Q3456" s="13" t="s">
        <v>8315</v>
      </c>
      <c r="R3456" t="s">
        <v>8316</v>
      </c>
      <c r="S3456" s="17">
        <f t="shared" si="265"/>
        <v>41821.698599537034</v>
      </c>
      <c r="T3456" s="17">
        <f t="shared" si="266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3"/>
        <v>101</v>
      </c>
      <c r="P3457">
        <f t="shared" si="264"/>
        <v>145.87</v>
      </c>
      <c r="Q3457" s="13" t="s">
        <v>8315</v>
      </c>
      <c r="R3457" t="s">
        <v>8316</v>
      </c>
      <c r="S3457" s="17">
        <f t="shared" si="265"/>
        <v>42626.7503125</v>
      </c>
      <c r="T3457" s="17">
        <f t="shared" si="266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3"/>
        <v>191</v>
      </c>
      <c r="P3458">
        <f t="shared" si="264"/>
        <v>358.69</v>
      </c>
      <c r="Q3458" s="13" t="s">
        <v>8315</v>
      </c>
      <c r="R3458" t="s">
        <v>8316</v>
      </c>
      <c r="S3458" s="17">
        <f t="shared" si="265"/>
        <v>41821.205636574072</v>
      </c>
      <c r="T3458" s="17">
        <f t="shared" si="266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63"/>
        <v>140</v>
      </c>
      <c r="P3459">
        <f t="shared" si="264"/>
        <v>50.98</v>
      </c>
      <c r="Q3459" s="13" t="s">
        <v>8315</v>
      </c>
      <c r="R3459" t="s">
        <v>8316</v>
      </c>
      <c r="S3459" s="17">
        <f t="shared" si="265"/>
        <v>42016.706678240742</v>
      </c>
      <c r="T3459" s="17">
        <f t="shared" si="266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63"/>
        <v>124</v>
      </c>
      <c r="P3460">
        <f t="shared" si="264"/>
        <v>45.04</v>
      </c>
      <c r="Q3460" s="13" t="s">
        <v>8315</v>
      </c>
      <c r="R3460" t="s">
        <v>8316</v>
      </c>
      <c r="S3460" s="17">
        <f t="shared" si="265"/>
        <v>42011.202581018515</v>
      </c>
      <c r="T3460" s="17">
        <f t="shared" si="26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63"/>
        <v>126</v>
      </c>
      <c r="P3461">
        <f t="shared" si="264"/>
        <v>17.53</v>
      </c>
      <c r="Q3461" s="13" t="s">
        <v>8315</v>
      </c>
      <c r="R3461" t="s">
        <v>8316</v>
      </c>
      <c r="S3461" s="17">
        <f t="shared" si="265"/>
        <v>42480.479861111111</v>
      </c>
      <c r="T3461" s="17">
        <f t="shared" si="26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63"/>
        <v>190</v>
      </c>
      <c r="P3462">
        <f t="shared" si="264"/>
        <v>50</v>
      </c>
      <c r="Q3462" s="13" t="s">
        <v>8315</v>
      </c>
      <c r="R3462" t="s">
        <v>8316</v>
      </c>
      <c r="S3462" s="17">
        <f t="shared" si="265"/>
        <v>41852.527222222219</v>
      </c>
      <c r="T3462" s="17">
        <f t="shared" si="26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63"/>
        <v>139</v>
      </c>
      <c r="P3463">
        <f t="shared" si="264"/>
        <v>57.92</v>
      </c>
      <c r="Q3463" s="13" t="s">
        <v>8315</v>
      </c>
      <c r="R3463" t="s">
        <v>8316</v>
      </c>
      <c r="S3463" s="17">
        <f t="shared" si="265"/>
        <v>42643.632858796293</v>
      </c>
      <c r="T3463" s="17">
        <f t="shared" si="26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63"/>
        <v>202</v>
      </c>
      <c r="P3464">
        <f t="shared" si="264"/>
        <v>29.71</v>
      </c>
      <c r="Q3464" s="13" t="s">
        <v>8315</v>
      </c>
      <c r="R3464" t="s">
        <v>8316</v>
      </c>
      <c r="S3464" s="17">
        <f t="shared" si="265"/>
        <v>42179.898472222223</v>
      </c>
      <c r="T3464" s="17">
        <f t="shared" si="26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63"/>
        <v>103</v>
      </c>
      <c r="P3465">
        <f t="shared" si="264"/>
        <v>90.68</v>
      </c>
      <c r="Q3465" s="13" t="s">
        <v>8315</v>
      </c>
      <c r="R3465" t="s">
        <v>8316</v>
      </c>
      <c r="S3465" s="17">
        <f t="shared" si="265"/>
        <v>42612.918807870374</v>
      </c>
      <c r="T3465" s="17">
        <f t="shared" si="26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63"/>
        <v>102</v>
      </c>
      <c r="P3466">
        <f t="shared" si="264"/>
        <v>55.01</v>
      </c>
      <c r="Q3466" s="13" t="s">
        <v>8315</v>
      </c>
      <c r="R3466" t="s">
        <v>8316</v>
      </c>
      <c r="S3466" s="17">
        <f t="shared" si="265"/>
        <v>42575.130057870367</v>
      </c>
      <c r="T3466" s="17">
        <f t="shared" si="26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63"/>
        <v>103</v>
      </c>
      <c r="P3467">
        <f t="shared" si="264"/>
        <v>57.22</v>
      </c>
      <c r="Q3467" s="13" t="s">
        <v>8315</v>
      </c>
      <c r="R3467" t="s">
        <v>8316</v>
      </c>
      <c r="S3467" s="17">
        <f t="shared" si="265"/>
        <v>42200.625833333332</v>
      </c>
      <c r="T3467" s="17">
        <f t="shared" si="26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63"/>
        <v>127</v>
      </c>
      <c r="P3468">
        <f t="shared" si="264"/>
        <v>72.95</v>
      </c>
      <c r="Q3468" s="13" t="s">
        <v>8315</v>
      </c>
      <c r="R3468" t="s">
        <v>8316</v>
      </c>
      <c r="S3468" s="17">
        <f t="shared" si="265"/>
        <v>42420.019097222219</v>
      </c>
      <c r="T3468" s="17">
        <f t="shared" si="26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63"/>
        <v>101</v>
      </c>
      <c r="P3469">
        <f t="shared" si="264"/>
        <v>64.47</v>
      </c>
      <c r="Q3469" s="13" t="s">
        <v>8315</v>
      </c>
      <c r="R3469" t="s">
        <v>8316</v>
      </c>
      <c r="S3469" s="17">
        <f t="shared" si="265"/>
        <v>42053.671666666662</v>
      </c>
      <c r="T3469" s="17">
        <f t="shared" si="26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63"/>
        <v>122</v>
      </c>
      <c r="P3470">
        <f t="shared" si="264"/>
        <v>716.35</v>
      </c>
      <c r="Q3470" s="13" t="s">
        <v>8315</v>
      </c>
      <c r="R3470" t="s">
        <v>8316</v>
      </c>
      <c r="S3470" s="17">
        <f t="shared" si="265"/>
        <v>42605.765381944439</v>
      </c>
      <c r="T3470" s="17">
        <f t="shared" si="26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63"/>
        <v>113</v>
      </c>
      <c r="P3471">
        <f t="shared" si="264"/>
        <v>50.4</v>
      </c>
      <c r="Q3471" s="13" t="s">
        <v>8315</v>
      </c>
      <c r="R3471" t="s">
        <v>8316</v>
      </c>
      <c r="S3471" s="17">
        <f t="shared" si="265"/>
        <v>42458.641724537039</v>
      </c>
      <c r="T3471" s="17">
        <f t="shared" si="26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63"/>
        <v>150</v>
      </c>
      <c r="P3472">
        <f t="shared" si="264"/>
        <v>41.67</v>
      </c>
      <c r="Q3472" s="13" t="s">
        <v>8315</v>
      </c>
      <c r="R3472" t="s">
        <v>8316</v>
      </c>
      <c r="S3472" s="17">
        <f t="shared" si="265"/>
        <v>42529.022013888884</v>
      </c>
      <c r="T3472" s="17">
        <f t="shared" si="26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63"/>
        <v>215</v>
      </c>
      <c r="P3473">
        <f t="shared" si="264"/>
        <v>35.770000000000003</v>
      </c>
      <c r="Q3473" s="13" t="s">
        <v>8315</v>
      </c>
      <c r="R3473" t="s">
        <v>8316</v>
      </c>
      <c r="S3473" s="17">
        <f t="shared" si="265"/>
        <v>41841.820486111108</v>
      </c>
      <c r="T3473" s="17">
        <f t="shared" si="26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63"/>
        <v>102</v>
      </c>
      <c r="P3474">
        <f t="shared" si="264"/>
        <v>88.74</v>
      </c>
      <c r="Q3474" s="13" t="s">
        <v>8315</v>
      </c>
      <c r="R3474" t="s">
        <v>8316</v>
      </c>
      <c r="S3474" s="17">
        <f t="shared" si="265"/>
        <v>41928.170497685183</v>
      </c>
      <c r="T3474" s="17">
        <f t="shared" si="26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63"/>
        <v>100</v>
      </c>
      <c r="P3475">
        <f t="shared" si="264"/>
        <v>148.47999999999999</v>
      </c>
      <c r="Q3475" s="13" t="s">
        <v>8315</v>
      </c>
      <c r="R3475" t="s">
        <v>8316</v>
      </c>
      <c r="S3475" s="17">
        <f t="shared" si="265"/>
        <v>42062.834444444445</v>
      </c>
      <c r="T3475" s="17">
        <f t="shared" si="26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63"/>
        <v>101</v>
      </c>
      <c r="P3476">
        <f t="shared" si="264"/>
        <v>51.79</v>
      </c>
      <c r="Q3476" s="13" t="s">
        <v>8315</v>
      </c>
      <c r="R3476" t="s">
        <v>8316</v>
      </c>
      <c r="S3476" s="17">
        <f t="shared" si="265"/>
        <v>42541.501516203702</v>
      </c>
      <c r="T3476" s="17">
        <f t="shared" si="26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63"/>
        <v>113</v>
      </c>
      <c r="P3477">
        <f t="shared" si="264"/>
        <v>20</v>
      </c>
      <c r="Q3477" s="13" t="s">
        <v>8315</v>
      </c>
      <c r="R3477" t="s">
        <v>8316</v>
      </c>
      <c r="S3477" s="17">
        <f t="shared" si="265"/>
        <v>41918.880833333329</v>
      </c>
      <c r="T3477" s="17">
        <f t="shared" si="26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63"/>
        <v>104</v>
      </c>
      <c r="P3478">
        <f t="shared" si="264"/>
        <v>52</v>
      </c>
      <c r="Q3478" s="13" t="s">
        <v>8315</v>
      </c>
      <c r="R3478" t="s">
        <v>8316</v>
      </c>
      <c r="S3478" s="17">
        <f t="shared" si="265"/>
        <v>41921.279976851853</v>
      </c>
      <c r="T3478" s="17">
        <f t="shared" si="26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63"/>
        <v>115</v>
      </c>
      <c r="P3479">
        <f t="shared" si="264"/>
        <v>53.23</v>
      </c>
      <c r="Q3479" s="13" t="s">
        <v>8315</v>
      </c>
      <c r="R3479" t="s">
        <v>8316</v>
      </c>
      <c r="S3479" s="17">
        <f t="shared" si="265"/>
        <v>42128.736608796295</v>
      </c>
      <c r="T3479" s="17">
        <f t="shared" si="26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63"/>
        <v>113</v>
      </c>
      <c r="P3480">
        <f t="shared" si="264"/>
        <v>39.6</v>
      </c>
      <c r="Q3480" s="13" t="s">
        <v>8315</v>
      </c>
      <c r="R3480" t="s">
        <v>8316</v>
      </c>
      <c r="S3480" s="17">
        <f t="shared" si="265"/>
        <v>42053.916921296302</v>
      </c>
      <c r="T3480" s="17">
        <f t="shared" si="26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63"/>
        <v>128</v>
      </c>
      <c r="P3481">
        <f t="shared" si="264"/>
        <v>34.25</v>
      </c>
      <c r="Q3481" s="13" t="s">
        <v>8315</v>
      </c>
      <c r="R3481" t="s">
        <v>8316</v>
      </c>
      <c r="S3481" s="17">
        <f t="shared" si="265"/>
        <v>41781.855092592588</v>
      </c>
      <c r="T3481" s="17">
        <f t="shared" si="26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63"/>
        <v>143</v>
      </c>
      <c r="P3482">
        <f t="shared" si="264"/>
        <v>164.62</v>
      </c>
      <c r="Q3482" s="13" t="s">
        <v>8315</v>
      </c>
      <c r="R3482" t="s">
        <v>8316</v>
      </c>
      <c r="S3482" s="17">
        <f t="shared" si="265"/>
        <v>42171.317442129628</v>
      </c>
      <c r="T3482" s="17">
        <f t="shared" si="26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63"/>
        <v>119</v>
      </c>
      <c r="P3483">
        <f t="shared" si="264"/>
        <v>125.05</v>
      </c>
      <c r="Q3483" s="13" t="s">
        <v>8315</v>
      </c>
      <c r="R3483" t="s">
        <v>8316</v>
      </c>
      <c r="S3483" s="17">
        <f t="shared" si="265"/>
        <v>41989.24754629629</v>
      </c>
      <c r="T3483" s="17">
        <f t="shared" si="26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63"/>
        <v>138</v>
      </c>
      <c r="P3484">
        <f t="shared" si="264"/>
        <v>51.88</v>
      </c>
      <c r="Q3484" s="13" t="s">
        <v>8315</v>
      </c>
      <c r="R3484" t="s">
        <v>8316</v>
      </c>
      <c r="S3484" s="17">
        <f t="shared" si="265"/>
        <v>41796.771597222221</v>
      </c>
      <c r="T3484" s="17">
        <f t="shared" si="26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63"/>
        <v>160</v>
      </c>
      <c r="P3485">
        <f t="shared" si="264"/>
        <v>40.29</v>
      </c>
      <c r="Q3485" s="13" t="s">
        <v>8315</v>
      </c>
      <c r="R3485" t="s">
        <v>8316</v>
      </c>
      <c r="S3485" s="17">
        <f t="shared" si="265"/>
        <v>41793.668761574074</v>
      </c>
      <c r="T3485" s="17">
        <f t="shared" si="26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63"/>
        <v>114</v>
      </c>
      <c r="P3486">
        <f t="shared" si="264"/>
        <v>64.91</v>
      </c>
      <c r="Q3486" s="13" t="s">
        <v>8315</v>
      </c>
      <c r="R3486" t="s">
        <v>8316</v>
      </c>
      <c r="S3486" s="17">
        <f t="shared" si="265"/>
        <v>42506.760405092587</v>
      </c>
      <c r="T3486" s="17">
        <f t="shared" si="26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63"/>
        <v>101</v>
      </c>
      <c r="P3487">
        <f t="shared" si="264"/>
        <v>55.33</v>
      </c>
      <c r="Q3487" s="13" t="s">
        <v>8315</v>
      </c>
      <c r="R3487" t="s">
        <v>8316</v>
      </c>
      <c r="S3487" s="17">
        <f t="shared" si="265"/>
        <v>42372.693055555559</v>
      </c>
      <c r="T3487" s="17">
        <f t="shared" si="26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63"/>
        <v>155</v>
      </c>
      <c r="P3488">
        <f t="shared" si="264"/>
        <v>83.14</v>
      </c>
      <c r="Q3488" s="13" t="s">
        <v>8315</v>
      </c>
      <c r="R3488" t="s">
        <v>8316</v>
      </c>
      <c r="S3488" s="17">
        <f t="shared" si="265"/>
        <v>42126.87501157407</v>
      </c>
      <c r="T3488" s="17">
        <f t="shared" si="26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63"/>
        <v>128</v>
      </c>
      <c r="P3489">
        <f t="shared" si="264"/>
        <v>38.71</v>
      </c>
      <c r="Q3489" s="13" t="s">
        <v>8315</v>
      </c>
      <c r="R3489" t="s">
        <v>8316</v>
      </c>
      <c r="S3489" s="17">
        <f t="shared" si="265"/>
        <v>42149.940416666665</v>
      </c>
      <c r="T3489" s="17">
        <f t="shared" si="26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ref="O3490:O3553" si="267">ROUND(E3490/D3490*100,0)</f>
        <v>121</v>
      </c>
      <c r="P3490">
        <f t="shared" ref="P3490:P3553" si="268">IFERROR(ROUND(E3490/L3490,2),0)</f>
        <v>125.38</v>
      </c>
      <c r="Q3490" s="13" t="s">
        <v>8315</v>
      </c>
      <c r="R3490" t="s">
        <v>8316</v>
      </c>
      <c r="S3490" s="17">
        <f t="shared" ref="S3490:S3553" si="269">(((J3490/60)/60)/24)+DATE(1970,1,1)</f>
        <v>42087.768055555556</v>
      </c>
      <c r="T3490" s="17">
        <f t="shared" ref="T3490:T3553" si="270"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67"/>
        <v>113</v>
      </c>
      <c r="P3491">
        <f t="shared" si="268"/>
        <v>78.260000000000005</v>
      </c>
      <c r="Q3491" s="13" t="s">
        <v>8315</v>
      </c>
      <c r="R3491" t="s">
        <v>8316</v>
      </c>
      <c r="S3491" s="17">
        <f t="shared" si="269"/>
        <v>41753.635775462964</v>
      </c>
      <c r="T3491" s="17">
        <f t="shared" si="270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67"/>
        <v>128</v>
      </c>
      <c r="P3492">
        <f t="shared" si="268"/>
        <v>47.22</v>
      </c>
      <c r="Q3492" s="13" t="s">
        <v>8315</v>
      </c>
      <c r="R3492" t="s">
        <v>8316</v>
      </c>
      <c r="S3492" s="17">
        <f t="shared" si="269"/>
        <v>42443.802361111113</v>
      </c>
      <c r="T3492" s="17">
        <f t="shared" si="270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67"/>
        <v>158</v>
      </c>
      <c r="P3493">
        <f t="shared" si="268"/>
        <v>79.099999999999994</v>
      </c>
      <c r="Q3493" s="13" t="s">
        <v>8315</v>
      </c>
      <c r="R3493" t="s">
        <v>8316</v>
      </c>
      <c r="S3493" s="17">
        <f t="shared" si="269"/>
        <v>42121.249814814815</v>
      </c>
      <c r="T3493" s="17">
        <f t="shared" si="270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67"/>
        <v>105</v>
      </c>
      <c r="P3494">
        <f t="shared" si="268"/>
        <v>114.29</v>
      </c>
      <c r="Q3494" s="13" t="s">
        <v>8315</v>
      </c>
      <c r="R3494" t="s">
        <v>8316</v>
      </c>
      <c r="S3494" s="17">
        <f t="shared" si="269"/>
        <v>42268.009224537032</v>
      </c>
      <c r="T3494" s="17">
        <f t="shared" si="270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67"/>
        <v>100</v>
      </c>
      <c r="P3495">
        <f t="shared" si="268"/>
        <v>51.72</v>
      </c>
      <c r="Q3495" s="13" t="s">
        <v>8315</v>
      </c>
      <c r="R3495" t="s">
        <v>8316</v>
      </c>
      <c r="S3495" s="17">
        <f t="shared" si="269"/>
        <v>41848.866157407407</v>
      </c>
      <c r="T3495" s="17">
        <f t="shared" si="270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67"/>
        <v>100</v>
      </c>
      <c r="P3496">
        <f t="shared" si="268"/>
        <v>30.77</v>
      </c>
      <c r="Q3496" s="13" t="s">
        <v>8315</v>
      </c>
      <c r="R3496" t="s">
        <v>8316</v>
      </c>
      <c r="S3496" s="17">
        <f t="shared" si="269"/>
        <v>42689.214988425927</v>
      </c>
      <c r="T3496" s="17">
        <f t="shared" si="270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67"/>
        <v>107</v>
      </c>
      <c r="P3497">
        <f t="shared" si="268"/>
        <v>74.209999999999994</v>
      </c>
      <c r="Q3497" s="13" t="s">
        <v>8315</v>
      </c>
      <c r="R3497" t="s">
        <v>8316</v>
      </c>
      <c r="S3497" s="17">
        <f t="shared" si="269"/>
        <v>41915.762835648151</v>
      </c>
      <c r="T3497" s="17">
        <f t="shared" si="270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67"/>
        <v>124</v>
      </c>
      <c r="P3498">
        <f t="shared" si="268"/>
        <v>47.85</v>
      </c>
      <c r="Q3498" s="13" t="s">
        <v>8315</v>
      </c>
      <c r="R3498" t="s">
        <v>8316</v>
      </c>
      <c r="S3498" s="17">
        <f t="shared" si="269"/>
        <v>42584.846828703703</v>
      </c>
      <c r="T3498" s="17">
        <f t="shared" si="270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67"/>
        <v>109</v>
      </c>
      <c r="P3499">
        <f t="shared" si="268"/>
        <v>34.409999999999997</v>
      </c>
      <c r="Q3499" s="13" t="s">
        <v>8315</v>
      </c>
      <c r="R3499" t="s">
        <v>8316</v>
      </c>
      <c r="S3499" s="17">
        <f t="shared" si="269"/>
        <v>42511.741944444439</v>
      </c>
      <c r="T3499" s="17">
        <f t="shared" si="270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67"/>
        <v>102</v>
      </c>
      <c r="P3500">
        <f t="shared" si="268"/>
        <v>40.24</v>
      </c>
      <c r="Q3500" s="13" t="s">
        <v>8315</v>
      </c>
      <c r="R3500" t="s">
        <v>8316</v>
      </c>
      <c r="S3500" s="17">
        <f t="shared" si="269"/>
        <v>42459.15861111111</v>
      </c>
      <c r="T3500" s="17">
        <f t="shared" si="270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67"/>
        <v>106</v>
      </c>
      <c r="P3501">
        <f t="shared" si="268"/>
        <v>60.29</v>
      </c>
      <c r="Q3501" s="13" t="s">
        <v>8315</v>
      </c>
      <c r="R3501" t="s">
        <v>8316</v>
      </c>
      <c r="S3501" s="17">
        <f t="shared" si="269"/>
        <v>42132.036168981482</v>
      </c>
      <c r="T3501" s="17">
        <f t="shared" si="27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67"/>
        <v>106</v>
      </c>
      <c r="P3502">
        <f t="shared" si="268"/>
        <v>25.31</v>
      </c>
      <c r="Q3502" s="13" t="s">
        <v>8315</v>
      </c>
      <c r="R3502" t="s">
        <v>8316</v>
      </c>
      <c r="S3502" s="17">
        <f t="shared" si="269"/>
        <v>42419.91942129629</v>
      </c>
      <c r="T3502" s="17">
        <f t="shared" si="27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67"/>
        <v>101</v>
      </c>
      <c r="P3503">
        <f t="shared" si="268"/>
        <v>35.950000000000003</v>
      </c>
      <c r="Q3503" s="13" t="s">
        <v>8315</v>
      </c>
      <c r="R3503" t="s">
        <v>8316</v>
      </c>
      <c r="S3503" s="17">
        <f t="shared" si="269"/>
        <v>42233.763831018514</v>
      </c>
      <c r="T3503" s="17">
        <f t="shared" si="27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67"/>
        <v>105</v>
      </c>
      <c r="P3504">
        <f t="shared" si="268"/>
        <v>136</v>
      </c>
      <c r="Q3504" s="13" t="s">
        <v>8315</v>
      </c>
      <c r="R3504" t="s">
        <v>8316</v>
      </c>
      <c r="S3504" s="17">
        <f t="shared" si="269"/>
        <v>42430.839398148149</v>
      </c>
      <c r="T3504" s="17">
        <f t="shared" si="27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67"/>
        <v>108</v>
      </c>
      <c r="P3505">
        <f t="shared" si="268"/>
        <v>70.760000000000005</v>
      </c>
      <c r="Q3505" s="13" t="s">
        <v>8315</v>
      </c>
      <c r="R3505" t="s">
        <v>8316</v>
      </c>
      <c r="S3505" s="17">
        <f t="shared" si="269"/>
        <v>42545.478333333333</v>
      </c>
      <c r="T3505" s="17">
        <f t="shared" si="27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67"/>
        <v>100</v>
      </c>
      <c r="P3506">
        <f t="shared" si="268"/>
        <v>125</v>
      </c>
      <c r="Q3506" s="13" t="s">
        <v>8315</v>
      </c>
      <c r="R3506" t="s">
        <v>8316</v>
      </c>
      <c r="S3506" s="17">
        <f t="shared" si="269"/>
        <v>42297.748738425929</v>
      </c>
      <c r="T3506" s="17">
        <f t="shared" si="27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67"/>
        <v>104</v>
      </c>
      <c r="P3507">
        <f t="shared" si="268"/>
        <v>66.510000000000005</v>
      </c>
      <c r="Q3507" s="13" t="s">
        <v>8315</v>
      </c>
      <c r="R3507" t="s">
        <v>8316</v>
      </c>
      <c r="S3507" s="17">
        <f t="shared" si="269"/>
        <v>41760.935706018521</v>
      </c>
      <c r="T3507" s="17">
        <f t="shared" si="27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67"/>
        <v>102</v>
      </c>
      <c r="P3508">
        <f t="shared" si="268"/>
        <v>105</v>
      </c>
      <c r="Q3508" s="13" t="s">
        <v>8315</v>
      </c>
      <c r="R3508" t="s">
        <v>8316</v>
      </c>
      <c r="S3508" s="17">
        <f t="shared" si="269"/>
        <v>41829.734259259261</v>
      </c>
      <c r="T3508" s="17">
        <f t="shared" si="27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67"/>
        <v>104</v>
      </c>
      <c r="P3509">
        <f t="shared" si="268"/>
        <v>145</v>
      </c>
      <c r="Q3509" s="13" t="s">
        <v>8315</v>
      </c>
      <c r="R3509" t="s">
        <v>8316</v>
      </c>
      <c r="S3509" s="17">
        <f t="shared" si="269"/>
        <v>42491.92288194444</v>
      </c>
      <c r="T3509" s="17">
        <f t="shared" si="27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67"/>
        <v>180</v>
      </c>
      <c r="P3510">
        <f t="shared" si="268"/>
        <v>12</v>
      </c>
      <c r="Q3510" s="13" t="s">
        <v>8315</v>
      </c>
      <c r="R3510" t="s">
        <v>8316</v>
      </c>
      <c r="S3510" s="17">
        <f t="shared" si="269"/>
        <v>42477.729780092588</v>
      </c>
      <c r="T3510" s="17">
        <f t="shared" si="27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67"/>
        <v>106</v>
      </c>
      <c r="P3511">
        <f t="shared" si="268"/>
        <v>96.67</v>
      </c>
      <c r="Q3511" s="13" t="s">
        <v>8315</v>
      </c>
      <c r="R3511" t="s">
        <v>8316</v>
      </c>
      <c r="S3511" s="17">
        <f t="shared" si="269"/>
        <v>41950.859560185185</v>
      </c>
      <c r="T3511" s="17">
        <f t="shared" si="27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67"/>
        <v>101</v>
      </c>
      <c r="P3512">
        <f t="shared" si="268"/>
        <v>60.33</v>
      </c>
      <c r="Q3512" s="13" t="s">
        <v>8315</v>
      </c>
      <c r="R3512" t="s">
        <v>8316</v>
      </c>
      <c r="S3512" s="17">
        <f t="shared" si="269"/>
        <v>41802.62090277778</v>
      </c>
      <c r="T3512" s="17">
        <f t="shared" si="27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67"/>
        <v>101</v>
      </c>
      <c r="P3513">
        <f t="shared" si="268"/>
        <v>79.89</v>
      </c>
      <c r="Q3513" s="13" t="s">
        <v>8315</v>
      </c>
      <c r="R3513" t="s">
        <v>8316</v>
      </c>
      <c r="S3513" s="17">
        <f t="shared" si="269"/>
        <v>41927.873784722222</v>
      </c>
      <c r="T3513" s="17">
        <f t="shared" si="27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67"/>
        <v>100</v>
      </c>
      <c r="P3514">
        <f t="shared" si="268"/>
        <v>58.82</v>
      </c>
      <c r="Q3514" s="13" t="s">
        <v>8315</v>
      </c>
      <c r="R3514" t="s">
        <v>8316</v>
      </c>
      <c r="S3514" s="17">
        <f t="shared" si="269"/>
        <v>42057.536944444444</v>
      </c>
      <c r="T3514" s="17">
        <f t="shared" si="27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67"/>
        <v>118</v>
      </c>
      <c r="P3515">
        <f t="shared" si="268"/>
        <v>75.34</v>
      </c>
      <c r="Q3515" s="13" t="s">
        <v>8315</v>
      </c>
      <c r="R3515" t="s">
        <v>8316</v>
      </c>
      <c r="S3515" s="17">
        <f t="shared" si="269"/>
        <v>41781.096203703702</v>
      </c>
      <c r="T3515" s="17">
        <f t="shared" si="27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67"/>
        <v>110</v>
      </c>
      <c r="P3516">
        <f t="shared" si="268"/>
        <v>55</v>
      </c>
      <c r="Q3516" s="13" t="s">
        <v>8315</v>
      </c>
      <c r="R3516" t="s">
        <v>8316</v>
      </c>
      <c r="S3516" s="17">
        <f t="shared" si="269"/>
        <v>42020.846666666665</v>
      </c>
      <c r="T3516" s="17">
        <f t="shared" si="27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67"/>
        <v>103</v>
      </c>
      <c r="P3517">
        <f t="shared" si="268"/>
        <v>66.959999999999994</v>
      </c>
      <c r="Q3517" s="13" t="s">
        <v>8315</v>
      </c>
      <c r="R3517" t="s">
        <v>8316</v>
      </c>
      <c r="S3517" s="17">
        <f t="shared" si="269"/>
        <v>42125.772812499999</v>
      </c>
      <c r="T3517" s="17">
        <f t="shared" si="27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67"/>
        <v>100</v>
      </c>
      <c r="P3518">
        <f t="shared" si="268"/>
        <v>227.27</v>
      </c>
      <c r="Q3518" s="13" t="s">
        <v>8315</v>
      </c>
      <c r="R3518" t="s">
        <v>8316</v>
      </c>
      <c r="S3518" s="17">
        <f t="shared" si="269"/>
        <v>41856.010069444441</v>
      </c>
      <c r="T3518" s="17">
        <f t="shared" si="27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67"/>
        <v>100</v>
      </c>
      <c r="P3519">
        <f t="shared" si="268"/>
        <v>307.69</v>
      </c>
      <c r="Q3519" s="13" t="s">
        <v>8315</v>
      </c>
      <c r="R3519" t="s">
        <v>8316</v>
      </c>
      <c r="S3519" s="17">
        <f t="shared" si="269"/>
        <v>41794.817523148151</v>
      </c>
      <c r="T3519" s="17">
        <f t="shared" si="27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67"/>
        <v>110</v>
      </c>
      <c r="P3520">
        <f t="shared" si="268"/>
        <v>50.02</v>
      </c>
      <c r="Q3520" s="13" t="s">
        <v>8315</v>
      </c>
      <c r="R3520" t="s">
        <v>8316</v>
      </c>
      <c r="S3520" s="17">
        <f t="shared" si="269"/>
        <v>41893.783553240741</v>
      </c>
      <c r="T3520" s="17">
        <f t="shared" si="27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67"/>
        <v>101</v>
      </c>
      <c r="P3521">
        <f t="shared" si="268"/>
        <v>72.39</v>
      </c>
      <c r="Q3521" s="13" t="s">
        <v>8315</v>
      </c>
      <c r="R3521" t="s">
        <v>8316</v>
      </c>
      <c r="S3521" s="17">
        <f t="shared" si="269"/>
        <v>42037.598958333328</v>
      </c>
      <c r="T3521" s="17">
        <f t="shared" si="27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67"/>
        <v>101</v>
      </c>
      <c r="P3522">
        <f t="shared" si="268"/>
        <v>95.95</v>
      </c>
      <c r="Q3522" s="13" t="s">
        <v>8315</v>
      </c>
      <c r="R3522" t="s">
        <v>8316</v>
      </c>
      <c r="S3522" s="17">
        <f t="shared" si="269"/>
        <v>42227.824212962965</v>
      </c>
      <c r="T3522" s="17">
        <f t="shared" si="270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67"/>
        <v>169</v>
      </c>
      <c r="P3523">
        <f t="shared" si="268"/>
        <v>45.62</v>
      </c>
      <c r="Q3523" s="13" t="s">
        <v>8315</v>
      </c>
      <c r="R3523" t="s">
        <v>8316</v>
      </c>
      <c r="S3523" s="17">
        <f t="shared" si="269"/>
        <v>41881.361342592594</v>
      </c>
      <c r="T3523" s="17">
        <f t="shared" si="270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67"/>
        <v>100</v>
      </c>
      <c r="P3524">
        <f t="shared" si="268"/>
        <v>41.03</v>
      </c>
      <c r="Q3524" s="13" t="s">
        <v>8315</v>
      </c>
      <c r="R3524" t="s">
        <v>8316</v>
      </c>
      <c r="S3524" s="17">
        <f t="shared" si="269"/>
        <v>42234.789884259255</v>
      </c>
      <c r="T3524" s="17">
        <f t="shared" si="27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67"/>
        <v>114</v>
      </c>
      <c r="P3525">
        <f t="shared" si="268"/>
        <v>56.83</v>
      </c>
      <c r="Q3525" s="13" t="s">
        <v>8315</v>
      </c>
      <c r="R3525" t="s">
        <v>8316</v>
      </c>
      <c r="S3525" s="17">
        <f t="shared" si="269"/>
        <v>42581.397546296299</v>
      </c>
      <c r="T3525" s="17">
        <f t="shared" si="27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67"/>
        <v>102</v>
      </c>
      <c r="P3526">
        <f t="shared" si="268"/>
        <v>137.24</v>
      </c>
      <c r="Q3526" s="13" t="s">
        <v>8315</v>
      </c>
      <c r="R3526" t="s">
        <v>8316</v>
      </c>
      <c r="S3526" s="17">
        <f t="shared" si="269"/>
        <v>41880.76357638889</v>
      </c>
      <c r="T3526" s="17">
        <f t="shared" si="27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67"/>
        <v>106</v>
      </c>
      <c r="P3527">
        <f t="shared" si="268"/>
        <v>75.709999999999994</v>
      </c>
      <c r="Q3527" s="13" t="s">
        <v>8315</v>
      </c>
      <c r="R3527" t="s">
        <v>8316</v>
      </c>
      <c r="S3527" s="17">
        <f t="shared" si="269"/>
        <v>42214.6956712963</v>
      </c>
      <c r="T3527" s="17">
        <f t="shared" si="27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67"/>
        <v>102</v>
      </c>
      <c r="P3528">
        <f t="shared" si="268"/>
        <v>99</v>
      </c>
      <c r="Q3528" s="13" t="s">
        <v>8315</v>
      </c>
      <c r="R3528" t="s">
        <v>8316</v>
      </c>
      <c r="S3528" s="17">
        <f t="shared" si="269"/>
        <v>42460.335312499999</v>
      </c>
      <c r="T3528" s="17">
        <f t="shared" si="27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67"/>
        <v>117</v>
      </c>
      <c r="P3529">
        <f t="shared" si="268"/>
        <v>81.569999999999993</v>
      </c>
      <c r="Q3529" s="13" t="s">
        <v>8315</v>
      </c>
      <c r="R3529" t="s">
        <v>8316</v>
      </c>
      <c r="S3529" s="17">
        <f t="shared" si="269"/>
        <v>42167.023206018523</v>
      </c>
      <c r="T3529" s="17">
        <f t="shared" si="27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67"/>
        <v>101</v>
      </c>
      <c r="P3530">
        <f t="shared" si="268"/>
        <v>45.11</v>
      </c>
      <c r="Q3530" s="13" t="s">
        <v>8315</v>
      </c>
      <c r="R3530" t="s">
        <v>8316</v>
      </c>
      <c r="S3530" s="17">
        <f t="shared" si="269"/>
        <v>42733.50136574074</v>
      </c>
      <c r="T3530" s="17">
        <f t="shared" si="27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67"/>
        <v>132</v>
      </c>
      <c r="P3531">
        <f t="shared" si="268"/>
        <v>36.67</v>
      </c>
      <c r="Q3531" s="13" t="s">
        <v>8315</v>
      </c>
      <c r="R3531" t="s">
        <v>8316</v>
      </c>
      <c r="S3531" s="17">
        <f t="shared" si="269"/>
        <v>42177.761782407411</v>
      </c>
      <c r="T3531" s="17">
        <f t="shared" si="27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67"/>
        <v>100</v>
      </c>
      <c r="P3532">
        <f t="shared" si="268"/>
        <v>125</v>
      </c>
      <c r="Q3532" s="13" t="s">
        <v>8315</v>
      </c>
      <c r="R3532" t="s">
        <v>8316</v>
      </c>
      <c r="S3532" s="17">
        <f t="shared" si="269"/>
        <v>42442.623344907406</v>
      </c>
      <c r="T3532" s="17">
        <f t="shared" si="27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67"/>
        <v>128</v>
      </c>
      <c r="P3533">
        <f t="shared" si="268"/>
        <v>49.23</v>
      </c>
      <c r="Q3533" s="13" t="s">
        <v>8315</v>
      </c>
      <c r="R3533" t="s">
        <v>8316</v>
      </c>
      <c r="S3533" s="17">
        <f t="shared" si="269"/>
        <v>42521.654328703706</v>
      </c>
      <c r="T3533" s="17">
        <f t="shared" si="27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67"/>
        <v>119</v>
      </c>
      <c r="P3534">
        <f t="shared" si="268"/>
        <v>42.3</v>
      </c>
      <c r="Q3534" s="13" t="s">
        <v>8315</v>
      </c>
      <c r="R3534" t="s">
        <v>8316</v>
      </c>
      <c r="S3534" s="17">
        <f t="shared" si="269"/>
        <v>41884.599849537037</v>
      </c>
      <c r="T3534" s="17">
        <f t="shared" si="27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67"/>
        <v>126</v>
      </c>
      <c r="P3535">
        <f t="shared" si="268"/>
        <v>78.88</v>
      </c>
      <c r="Q3535" s="13" t="s">
        <v>8315</v>
      </c>
      <c r="R3535" t="s">
        <v>8316</v>
      </c>
      <c r="S3535" s="17">
        <f t="shared" si="269"/>
        <v>42289.761192129634</v>
      </c>
      <c r="T3535" s="17">
        <f t="shared" si="270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67"/>
        <v>156</v>
      </c>
      <c r="P3536">
        <f t="shared" si="268"/>
        <v>38.28</v>
      </c>
      <c r="Q3536" s="13" t="s">
        <v>8315</v>
      </c>
      <c r="R3536" t="s">
        <v>8316</v>
      </c>
      <c r="S3536" s="17">
        <f t="shared" si="269"/>
        <v>42243.6252662037</v>
      </c>
      <c r="T3536" s="17">
        <f t="shared" si="27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67"/>
        <v>103</v>
      </c>
      <c r="P3537">
        <f t="shared" si="268"/>
        <v>44.85</v>
      </c>
      <c r="Q3537" s="13" t="s">
        <v>8315</v>
      </c>
      <c r="R3537" t="s">
        <v>8316</v>
      </c>
      <c r="S3537" s="17">
        <f t="shared" si="269"/>
        <v>42248.640162037031</v>
      </c>
      <c r="T3537" s="17">
        <f t="shared" si="27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67"/>
        <v>153</v>
      </c>
      <c r="P3538">
        <f t="shared" si="268"/>
        <v>13.53</v>
      </c>
      <c r="Q3538" s="13" t="s">
        <v>8315</v>
      </c>
      <c r="R3538" t="s">
        <v>8316</v>
      </c>
      <c r="S3538" s="17">
        <f t="shared" si="269"/>
        <v>42328.727141203708</v>
      </c>
      <c r="T3538" s="17">
        <f t="shared" si="27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67"/>
        <v>180</v>
      </c>
      <c r="P3539">
        <f t="shared" si="268"/>
        <v>43.5</v>
      </c>
      <c r="Q3539" s="13" t="s">
        <v>8315</v>
      </c>
      <c r="R3539" t="s">
        <v>8316</v>
      </c>
      <c r="S3539" s="17">
        <f t="shared" si="269"/>
        <v>41923.354351851849</v>
      </c>
      <c r="T3539" s="17">
        <f t="shared" si="27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67"/>
        <v>128</v>
      </c>
      <c r="P3540">
        <f t="shared" si="268"/>
        <v>30.95</v>
      </c>
      <c r="Q3540" s="13" t="s">
        <v>8315</v>
      </c>
      <c r="R3540" t="s">
        <v>8316</v>
      </c>
      <c r="S3540" s="17">
        <f t="shared" si="269"/>
        <v>42571.420601851853</v>
      </c>
      <c r="T3540" s="17">
        <f t="shared" si="27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67"/>
        <v>120</v>
      </c>
      <c r="P3541">
        <f t="shared" si="268"/>
        <v>55.23</v>
      </c>
      <c r="Q3541" s="13" t="s">
        <v>8315</v>
      </c>
      <c r="R3541" t="s">
        <v>8316</v>
      </c>
      <c r="S3541" s="17">
        <f t="shared" si="269"/>
        <v>42600.756041666667</v>
      </c>
      <c r="T3541" s="17">
        <f t="shared" si="27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67"/>
        <v>123</v>
      </c>
      <c r="P3542">
        <f t="shared" si="268"/>
        <v>46.13</v>
      </c>
      <c r="Q3542" s="13" t="s">
        <v>8315</v>
      </c>
      <c r="R3542" t="s">
        <v>8316</v>
      </c>
      <c r="S3542" s="17">
        <f t="shared" si="269"/>
        <v>42517.003368055557</v>
      </c>
      <c r="T3542" s="17">
        <f t="shared" si="27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67"/>
        <v>105</v>
      </c>
      <c r="P3543">
        <f t="shared" si="268"/>
        <v>39.380000000000003</v>
      </c>
      <c r="Q3543" s="13" t="s">
        <v>8315</v>
      </c>
      <c r="R3543" t="s">
        <v>8316</v>
      </c>
      <c r="S3543" s="17">
        <f t="shared" si="269"/>
        <v>42222.730034722219</v>
      </c>
      <c r="T3543" s="17">
        <f t="shared" si="27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67"/>
        <v>102</v>
      </c>
      <c r="P3544">
        <f t="shared" si="268"/>
        <v>66.150000000000006</v>
      </c>
      <c r="Q3544" s="13" t="s">
        <v>8315</v>
      </c>
      <c r="R3544" t="s">
        <v>8316</v>
      </c>
      <c r="S3544" s="17">
        <f t="shared" si="269"/>
        <v>41829.599791666667</v>
      </c>
      <c r="T3544" s="17">
        <f t="shared" si="27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67"/>
        <v>105</v>
      </c>
      <c r="P3545">
        <f t="shared" si="268"/>
        <v>54.14</v>
      </c>
      <c r="Q3545" s="13" t="s">
        <v>8315</v>
      </c>
      <c r="R3545" t="s">
        <v>8316</v>
      </c>
      <c r="S3545" s="17">
        <f t="shared" si="269"/>
        <v>42150.755312499998</v>
      </c>
      <c r="T3545" s="17">
        <f t="shared" si="27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67"/>
        <v>100</v>
      </c>
      <c r="P3546">
        <f t="shared" si="268"/>
        <v>104.17</v>
      </c>
      <c r="Q3546" s="13" t="s">
        <v>8315</v>
      </c>
      <c r="R3546" t="s">
        <v>8316</v>
      </c>
      <c r="S3546" s="17">
        <f t="shared" si="269"/>
        <v>42040.831678240742</v>
      </c>
      <c r="T3546" s="17">
        <f t="shared" si="27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67"/>
        <v>100</v>
      </c>
      <c r="P3547">
        <f t="shared" si="268"/>
        <v>31.38</v>
      </c>
      <c r="Q3547" s="13" t="s">
        <v>8315</v>
      </c>
      <c r="R3547" t="s">
        <v>8316</v>
      </c>
      <c r="S3547" s="17">
        <f t="shared" si="269"/>
        <v>42075.807395833333</v>
      </c>
      <c r="T3547" s="17">
        <f t="shared" si="27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67"/>
        <v>102</v>
      </c>
      <c r="P3548">
        <f t="shared" si="268"/>
        <v>59.21</v>
      </c>
      <c r="Q3548" s="13" t="s">
        <v>8315</v>
      </c>
      <c r="R3548" t="s">
        <v>8316</v>
      </c>
      <c r="S3548" s="17">
        <f t="shared" si="269"/>
        <v>42073.660694444443</v>
      </c>
      <c r="T3548" s="17">
        <f t="shared" si="27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67"/>
        <v>114</v>
      </c>
      <c r="P3549">
        <f t="shared" si="268"/>
        <v>119.18</v>
      </c>
      <c r="Q3549" s="13" t="s">
        <v>8315</v>
      </c>
      <c r="R3549" t="s">
        <v>8316</v>
      </c>
      <c r="S3549" s="17">
        <f t="shared" si="269"/>
        <v>42480.078715277778</v>
      </c>
      <c r="T3549" s="17">
        <f t="shared" si="27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67"/>
        <v>102</v>
      </c>
      <c r="P3550">
        <f t="shared" si="268"/>
        <v>164.62</v>
      </c>
      <c r="Q3550" s="13" t="s">
        <v>8315</v>
      </c>
      <c r="R3550" t="s">
        <v>8316</v>
      </c>
      <c r="S3550" s="17">
        <f t="shared" si="269"/>
        <v>42411.942291666666</v>
      </c>
      <c r="T3550" s="17">
        <f t="shared" si="27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67"/>
        <v>102</v>
      </c>
      <c r="P3551">
        <f t="shared" si="268"/>
        <v>24.29</v>
      </c>
      <c r="Q3551" s="13" t="s">
        <v>8315</v>
      </c>
      <c r="R3551" t="s">
        <v>8316</v>
      </c>
      <c r="S3551" s="17">
        <f t="shared" si="269"/>
        <v>42223.394363425927</v>
      </c>
      <c r="T3551" s="17">
        <f t="shared" si="27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67"/>
        <v>105</v>
      </c>
      <c r="P3552">
        <f t="shared" si="268"/>
        <v>40.94</v>
      </c>
      <c r="Q3552" s="13" t="s">
        <v>8315</v>
      </c>
      <c r="R3552" t="s">
        <v>8316</v>
      </c>
      <c r="S3552" s="17">
        <f t="shared" si="269"/>
        <v>42462.893495370372</v>
      </c>
      <c r="T3552" s="17">
        <f t="shared" si="27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67"/>
        <v>102</v>
      </c>
      <c r="P3553">
        <f t="shared" si="268"/>
        <v>61.1</v>
      </c>
      <c r="Q3553" s="13" t="s">
        <v>8315</v>
      </c>
      <c r="R3553" t="s">
        <v>8316</v>
      </c>
      <c r="S3553" s="17">
        <f t="shared" si="269"/>
        <v>41753.515856481477</v>
      </c>
      <c r="T3553" s="17">
        <f t="shared" si="27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ref="O3554:O3617" si="271">ROUND(E3554/D3554*100,0)</f>
        <v>100</v>
      </c>
      <c r="P3554">
        <f t="shared" ref="P3554:P3617" si="272">IFERROR(ROUND(E3554/L3554,2),0)</f>
        <v>38.65</v>
      </c>
      <c r="Q3554" s="13" t="s">
        <v>8315</v>
      </c>
      <c r="R3554" t="s">
        <v>8316</v>
      </c>
      <c r="S3554" s="17">
        <f t="shared" ref="S3554:S3617" si="273">(((J3554/60)/60)/24)+DATE(1970,1,1)</f>
        <v>41788.587083333332</v>
      </c>
      <c r="T3554" s="17">
        <f t="shared" ref="T3554:T3617" si="274"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1"/>
        <v>106</v>
      </c>
      <c r="P3555">
        <f t="shared" si="272"/>
        <v>56.2</v>
      </c>
      <c r="Q3555" s="13" t="s">
        <v>8315</v>
      </c>
      <c r="R3555" t="s">
        <v>8316</v>
      </c>
      <c r="S3555" s="17">
        <f t="shared" si="273"/>
        <v>42196.028703703705</v>
      </c>
      <c r="T3555" s="17">
        <f t="shared" si="27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1"/>
        <v>113</v>
      </c>
      <c r="P3556">
        <f t="shared" si="272"/>
        <v>107</v>
      </c>
      <c r="Q3556" s="13" t="s">
        <v>8315</v>
      </c>
      <c r="R3556" t="s">
        <v>8316</v>
      </c>
      <c r="S3556" s="17">
        <f t="shared" si="273"/>
        <v>42016.050451388888</v>
      </c>
      <c r="T3556" s="17">
        <f t="shared" si="27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1"/>
        <v>100</v>
      </c>
      <c r="P3557">
        <f t="shared" si="272"/>
        <v>171.43</v>
      </c>
      <c r="Q3557" s="13" t="s">
        <v>8315</v>
      </c>
      <c r="R3557" t="s">
        <v>8316</v>
      </c>
      <c r="S3557" s="17">
        <f t="shared" si="273"/>
        <v>42661.442060185189</v>
      </c>
      <c r="T3557" s="17">
        <f t="shared" si="27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1"/>
        <v>100</v>
      </c>
      <c r="P3558">
        <f t="shared" si="272"/>
        <v>110.5</v>
      </c>
      <c r="Q3558" s="13" t="s">
        <v>8315</v>
      </c>
      <c r="R3558" t="s">
        <v>8316</v>
      </c>
      <c r="S3558" s="17">
        <f t="shared" si="273"/>
        <v>41808.649583333332</v>
      </c>
      <c r="T3558" s="17">
        <f t="shared" si="27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1"/>
        <v>100</v>
      </c>
      <c r="P3559">
        <f t="shared" si="272"/>
        <v>179.28</v>
      </c>
      <c r="Q3559" s="13" t="s">
        <v>8315</v>
      </c>
      <c r="R3559" t="s">
        <v>8316</v>
      </c>
      <c r="S3559" s="17">
        <f t="shared" si="273"/>
        <v>41730.276747685188</v>
      </c>
      <c r="T3559" s="17">
        <f t="shared" si="27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1"/>
        <v>144</v>
      </c>
      <c r="P3560">
        <f t="shared" si="272"/>
        <v>22.91</v>
      </c>
      <c r="Q3560" s="13" t="s">
        <v>8315</v>
      </c>
      <c r="R3560" t="s">
        <v>8316</v>
      </c>
      <c r="S3560" s="17">
        <f t="shared" si="273"/>
        <v>42139.816840277781</v>
      </c>
      <c r="T3560" s="17">
        <f t="shared" si="27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1"/>
        <v>104</v>
      </c>
      <c r="P3561">
        <f t="shared" si="272"/>
        <v>43.13</v>
      </c>
      <c r="Q3561" s="13" t="s">
        <v>8315</v>
      </c>
      <c r="R3561" t="s">
        <v>8316</v>
      </c>
      <c r="S3561" s="17">
        <f t="shared" si="273"/>
        <v>42194.096157407403</v>
      </c>
      <c r="T3561" s="17">
        <f t="shared" si="27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1"/>
        <v>108</v>
      </c>
      <c r="P3562">
        <f t="shared" si="272"/>
        <v>46.89</v>
      </c>
      <c r="Q3562" s="13" t="s">
        <v>8315</v>
      </c>
      <c r="R3562" t="s">
        <v>8316</v>
      </c>
      <c r="S3562" s="17">
        <f t="shared" si="273"/>
        <v>42115.889652777783</v>
      </c>
      <c r="T3562" s="17">
        <f t="shared" si="27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1"/>
        <v>102</v>
      </c>
      <c r="P3563">
        <f t="shared" si="272"/>
        <v>47.41</v>
      </c>
      <c r="Q3563" s="13" t="s">
        <v>8315</v>
      </c>
      <c r="R3563" t="s">
        <v>8316</v>
      </c>
      <c r="S3563" s="17">
        <f t="shared" si="273"/>
        <v>42203.680300925931</v>
      </c>
      <c r="T3563" s="17">
        <f t="shared" si="27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1"/>
        <v>149</v>
      </c>
      <c r="P3564">
        <f t="shared" si="272"/>
        <v>15.13</v>
      </c>
      <c r="Q3564" s="13" t="s">
        <v>8315</v>
      </c>
      <c r="R3564" t="s">
        <v>8316</v>
      </c>
      <c r="S3564" s="17">
        <f t="shared" si="273"/>
        <v>42433.761886574073</v>
      </c>
      <c r="T3564" s="17">
        <f t="shared" si="27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1"/>
        <v>105</v>
      </c>
      <c r="P3565">
        <f t="shared" si="272"/>
        <v>21.1</v>
      </c>
      <c r="Q3565" s="13" t="s">
        <v>8315</v>
      </c>
      <c r="R3565" t="s">
        <v>8316</v>
      </c>
      <c r="S3565" s="17">
        <f t="shared" si="273"/>
        <v>42555.671944444446</v>
      </c>
      <c r="T3565" s="17">
        <f t="shared" si="27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1"/>
        <v>101</v>
      </c>
      <c r="P3566">
        <f t="shared" si="272"/>
        <v>59.12</v>
      </c>
      <c r="Q3566" s="13" t="s">
        <v>8315</v>
      </c>
      <c r="R3566" t="s">
        <v>8316</v>
      </c>
      <c r="S3566" s="17">
        <f t="shared" si="273"/>
        <v>42236.623252314821</v>
      </c>
      <c r="T3566" s="17">
        <f t="shared" si="27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1"/>
        <v>131</v>
      </c>
      <c r="P3567">
        <f t="shared" si="272"/>
        <v>97.92</v>
      </c>
      <c r="Q3567" s="13" t="s">
        <v>8315</v>
      </c>
      <c r="R3567" t="s">
        <v>8316</v>
      </c>
      <c r="S3567" s="17">
        <f t="shared" si="273"/>
        <v>41974.743148148147</v>
      </c>
      <c r="T3567" s="17">
        <f t="shared" si="27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1"/>
        <v>105</v>
      </c>
      <c r="P3568">
        <f t="shared" si="272"/>
        <v>55.13</v>
      </c>
      <c r="Q3568" s="13" t="s">
        <v>8315</v>
      </c>
      <c r="R3568" t="s">
        <v>8316</v>
      </c>
      <c r="S3568" s="17">
        <f t="shared" si="273"/>
        <v>41997.507905092592</v>
      </c>
      <c r="T3568" s="17">
        <f t="shared" si="27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1"/>
        <v>109</v>
      </c>
      <c r="P3569">
        <f t="shared" si="272"/>
        <v>26.54</v>
      </c>
      <c r="Q3569" s="13" t="s">
        <v>8315</v>
      </c>
      <c r="R3569" t="s">
        <v>8316</v>
      </c>
      <c r="S3569" s="17">
        <f t="shared" si="273"/>
        <v>42135.810694444444</v>
      </c>
      <c r="T3569" s="17">
        <f t="shared" si="27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1"/>
        <v>111</v>
      </c>
      <c r="P3570">
        <f t="shared" si="272"/>
        <v>58.42</v>
      </c>
      <c r="Q3570" s="13" t="s">
        <v>8315</v>
      </c>
      <c r="R3570" t="s">
        <v>8316</v>
      </c>
      <c r="S3570" s="17">
        <f t="shared" si="273"/>
        <v>41869.740671296298</v>
      </c>
      <c r="T3570" s="17">
        <f t="shared" si="27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1"/>
        <v>100</v>
      </c>
      <c r="P3571">
        <f t="shared" si="272"/>
        <v>122.54</v>
      </c>
      <c r="Q3571" s="13" t="s">
        <v>8315</v>
      </c>
      <c r="R3571" t="s">
        <v>8316</v>
      </c>
      <c r="S3571" s="17">
        <f t="shared" si="273"/>
        <v>41982.688611111109</v>
      </c>
      <c r="T3571" s="17">
        <f t="shared" si="27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1"/>
        <v>114</v>
      </c>
      <c r="P3572">
        <f t="shared" si="272"/>
        <v>87.96</v>
      </c>
      <c r="Q3572" s="13" t="s">
        <v>8315</v>
      </c>
      <c r="R3572" t="s">
        <v>8316</v>
      </c>
      <c r="S3572" s="17">
        <f t="shared" si="273"/>
        <v>41976.331979166673</v>
      </c>
      <c r="T3572" s="17">
        <f t="shared" si="27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1"/>
        <v>122</v>
      </c>
      <c r="P3573">
        <f t="shared" si="272"/>
        <v>73.239999999999995</v>
      </c>
      <c r="Q3573" s="13" t="s">
        <v>8315</v>
      </c>
      <c r="R3573" t="s">
        <v>8316</v>
      </c>
      <c r="S3573" s="17">
        <f t="shared" si="273"/>
        <v>41912.858946759261</v>
      </c>
      <c r="T3573" s="17">
        <f t="shared" si="27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1"/>
        <v>100</v>
      </c>
      <c r="P3574">
        <f t="shared" si="272"/>
        <v>55.56</v>
      </c>
      <c r="Q3574" s="13" t="s">
        <v>8315</v>
      </c>
      <c r="R3574" t="s">
        <v>8316</v>
      </c>
      <c r="S3574" s="17">
        <f t="shared" si="273"/>
        <v>42146.570393518516</v>
      </c>
      <c r="T3574" s="17">
        <f t="shared" si="27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1"/>
        <v>103</v>
      </c>
      <c r="P3575">
        <f t="shared" si="272"/>
        <v>39.54</v>
      </c>
      <c r="Q3575" s="13" t="s">
        <v>8315</v>
      </c>
      <c r="R3575" t="s">
        <v>8316</v>
      </c>
      <c r="S3575" s="17">
        <f t="shared" si="273"/>
        <v>41921.375532407408</v>
      </c>
      <c r="T3575" s="17">
        <f t="shared" si="27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1"/>
        <v>106</v>
      </c>
      <c r="P3576">
        <f t="shared" si="272"/>
        <v>136.78</v>
      </c>
      <c r="Q3576" s="13" t="s">
        <v>8315</v>
      </c>
      <c r="R3576" t="s">
        <v>8316</v>
      </c>
      <c r="S3576" s="17">
        <f t="shared" si="273"/>
        <v>41926.942685185182</v>
      </c>
      <c r="T3576" s="17">
        <f t="shared" si="27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1"/>
        <v>101</v>
      </c>
      <c r="P3577">
        <f t="shared" si="272"/>
        <v>99.34</v>
      </c>
      <c r="Q3577" s="13" t="s">
        <v>8315</v>
      </c>
      <c r="R3577" t="s">
        <v>8316</v>
      </c>
      <c r="S3577" s="17">
        <f t="shared" si="273"/>
        <v>42561.783877314811</v>
      </c>
      <c r="T3577" s="17">
        <f t="shared" si="27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1"/>
        <v>100</v>
      </c>
      <c r="P3578">
        <f t="shared" si="272"/>
        <v>20</v>
      </c>
      <c r="Q3578" s="13" t="s">
        <v>8315</v>
      </c>
      <c r="R3578" t="s">
        <v>8316</v>
      </c>
      <c r="S3578" s="17">
        <f t="shared" si="273"/>
        <v>42649.54923611111</v>
      </c>
      <c r="T3578" s="17">
        <f t="shared" si="27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1"/>
        <v>130</v>
      </c>
      <c r="P3579">
        <f t="shared" si="272"/>
        <v>28.89</v>
      </c>
      <c r="Q3579" s="13" t="s">
        <v>8315</v>
      </c>
      <c r="R3579" t="s">
        <v>8316</v>
      </c>
      <c r="S3579" s="17">
        <f t="shared" si="273"/>
        <v>42093.786840277782</v>
      </c>
      <c r="T3579" s="17">
        <f t="shared" si="27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1"/>
        <v>100</v>
      </c>
      <c r="P3580">
        <f t="shared" si="272"/>
        <v>40.549999999999997</v>
      </c>
      <c r="Q3580" s="13" t="s">
        <v>8315</v>
      </c>
      <c r="R3580" t="s">
        <v>8316</v>
      </c>
      <c r="S3580" s="17">
        <f t="shared" si="273"/>
        <v>42460.733530092592</v>
      </c>
      <c r="T3580" s="17">
        <f t="shared" si="27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1"/>
        <v>100</v>
      </c>
      <c r="P3581">
        <f t="shared" si="272"/>
        <v>35.71</v>
      </c>
      <c r="Q3581" s="13" t="s">
        <v>8315</v>
      </c>
      <c r="R3581" t="s">
        <v>8316</v>
      </c>
      <c r="S3581" s="17">
        <f t="shared" si="273"/>
        <v>42430.762222222227</v>
      </c>
      <c r="T3581" s="17">
        <f t="shared" si="27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1"/>
        <v>114</v>
      </c>
      <c r="P3582">
        <f t="shared" si="272"/>
        <v>37.96</v>
      </c>
      <c r="Q3582" s="13" t="s">
        <v>8315</v>
      </c>
      <c r="R3582" t="s">
        <v>8316</v>
      </c>
      <c r="S3582" s="17">
        <f t="shared" si="273"/>
        <v>42026.176180555558</v>
      </c>
      <c r="T3582" s="17">
        <f t="shared" si="27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1"/>
        <v>100</v>
      </c>
      <c r="P3583">
        <f t="shared" si="272"/>
        <v>33.33</v>
      </c>
      <c r="Q3583" s="13" t="s">
        <v>8315</v>
      </c>
      <c r="R3583" t="s">
        <v>8316</v>
      </c>
      <c r="S3583" s="17">
        <f t="shared" si="273"/>
        <v>41836.471180555556</v>
      </c>
      <c r="T3583" s="17">
        <f t="shared" si="27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1"/>
        <v>287</v>
      </c>
      <c r="P3584">
        <f t="shared" si="272"/>
        <v>58.57</v>
      </c>
      <c r="Q3584" s="13" t="s">
        <v>8315</v>
      </c>
      <c r="R3584" t="s">
        <v>8316</v>
      </c>
      <c r="S3584" s="17">
        <f t="shared" si="273"/>
        <v>42451.095856481479</v>
      </c>
      <c r="T3584" s="17">
        <f t="shared" si="27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1"/>
        <v>109</v>
      </c>
      <c r="P3585">
        <f t="shared" si="272"/>
        <v>135.63</v>
      </c>
      <c r="Q3585" s="13" t="s">
        <v>8315</v>
      </c>
      <c r="R3585" t="s">
        <v>8316</v>
      </c>
      <c r="S3585" s="17">
        <f t="shared" si="273"/>
        <v>42418.425983796296</v>
      </c>
      <c r="T3585" s="17">
        <f t="shared" si="27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1"/>
        <v>116</v>
      </c>
      <c r="P3586">
        <f t="shared" si="272"/>
        <v>30.94</v>
      </c>
      <c r="Q3586" s="13" t="s">
        <v>8315</v>
      </c>
      <c r="R3586" t="s">
        <v>8316</v>
      </c>
      <c r="S3586" s="17">
        <f t="shared" si="273"/>
        <v>42168.316481481481</v>
      </c>
      <c r="T3586" s="17">
        <f t="shared" si="27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71"/>
        <v>119</v>
      </c>
      <c r="P3587">
        <f t="shared" si="272"/>
        <v>176.09</v>
      </c>
      <c r="Q3587" s="13" t="s">
        <v>8315</v>
      </c>
      <c r="R3587" t="s">
        <v>8316</v>
      </c>
      <c r="S3587" s="17">
        <f t="shared" si="273"/>
        <v>41964.716319444444</v>
      </c>
      <c r="T3587" s="17">
        <f t="shared" si="274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71"/>
        <v>109</v>
      </c>
      <c r="P3588">
        <f t="shared" si="272"/>
        <v>151.97999999999999</v>
      </c>
      <c r="Q3588" s="13" t="s">
        <v>8315</v>
      </c>
      <c r="R3588" t="s">
        <v>8316</v>
      </c>
      <c r="S3588" s="17">
        <f t="shared" si="273"/>
        <v>42576.697569444441</v>
      </c>
      <c r="T3588" s="17">
        <f t="shared" si="27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71"/>
        <v>127</v>
      </c>
      <c r="P3589">
        <f t="shared" si="272"/>
        <v>22.61</v>
      </c>
      <c r="Q3589" s="13" t="s">
        <v>8315</v>
      </c>
      <c r="R3589" t="s">
        <v>8316</v>
      </c>
      <c r="S3589" s="17">
        <f t="shared" si="273"/>
        <v>42503.539976851855</v>
      </c>
      <c r="T3589" s="17">
        <f t="shared" si="27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71"/>
        <v>101</v>
      </c>
      <c r="P3590">
        <f t="shared" si="272"/>
        <v>18.27</v>
      </c>
      <c r="Q3590" s="13" t="s">
        <v>8315</v>
      </c>
      <c r="R3590" t="s">
        <v>8316</v>
      </c>
      <c r="S3590" s="17">
        <f t="shared" si="273"/>
        <v>42101.828819444447</v>
      </c>
      <c r="T3590" s="17">
        <f t="shared" si="27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71"/>
        <v>128</v>
      </c>
      <c r="P3591">
        <f t="shared" si="272"/>
        <v>82.26</v>
      </c>
      <c r="Q3591" s="13" t="s">
        <v>8315</v>
      </c>
      <c r="R3591" t="s">
        <v>8316</v>
      </c>
      <c r="S3591" s="17">
        <f t="shared" si="273"/>
        <v>42125.647534722222</v>
      </c>
      <c r="T3591" s="17">
        <f t="shared" si="27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71"/>
        <v>100</v>
      </c>
      <c r="P3592">
        <f t="shared" si="272"/>
        <v>68.53</v>
      </c>
      <c r="Q3592" s="13" t="s">
        <v>8315</v>
      </c>
      <c r="R3592" t="s">
        <v>8316</v>
      </c>
      <c r="S3592" s="17">
        <f t="shared" si="273"/>
        <v>41902.333726851852</v>
      </c>
      <c r="T3592" s="17">
        <f t="shared" si="27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71"/>
        <v>175</v>
      </c>
      <c r="P3593">
        <f t="shared" si="272"/>
        <v>68.06</v>
      </c>
      <c r="Q3593" s="13" t="s">
        <v>8315</v>
      </c>
      <c r="R3593" t="s">
        <v>8316</v>
      </c>
      <c r="S3593" s="17">
        <f t="shared" si="273"/>
        <v>42003.948425925926</v>
      </c>
      <c r="T3593" s="17">
        <f t="shared" si="27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71"/>
        <v>127</v>
      </c>
      <c r="P3594">
        <f t="shared" si="272"/>
        <v>72.709999999999994</v>
      </c>
      <c r="Q3594" s="13" t="s">
        <v>8315</v>
      </c>
      <c r="R3594" t="s">
        <v>8316</v>
      </c>
      <c r="S3594" s="17">
        <f t="shared" si="273"/>
        <v>41988.829942129625</v>
      </c>
      <c r="T3594" s="17">
        <f t="shared" si="27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71"/>
        <v>111</v>
      </c>
      <c r="P3595">
        <f t="shared" si="272"/>
        <v>77.19</v>
      </c>
      <c r="Q3595" s="13" t="s">
        <v>8315</v>
      </c>
      <c r="R3595" t="s">
        <v>8316</v>
      </c>
      <c r="S3595" s="17">
        <f t="shared" si="273"/>
        <v>41974.898599537039</v>
      </c>
      <c r="T3595" s="17">
        <f t="shared" si="27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71"/>
        <v>126</v>
      </c>
      <c r="P3596">
        <f t="shared" si="272"/>
        <v>55.97</v>
      </c>
      <c r="Q3596" s="13" t="s">
        <v>8315</v>
      </c>
      <c r="R3596" t="s">
        <v>8316</v>
      </c>
      <c r="S3596" s="17">
        <f t="shared" si="273"/>
        <v>42592.066921296297</v>
      </c>
      <c r="T3596" s="17">
        <f t="shared" si="27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71"/>
        <v>119</v>
      </c>
      <c r="P3597">
        <f t="shared" si="272"/>
        <v>49.69</v>
      </c>
      <c r="Q3597" s="13" t="s">
        <v>8315</v>
      </c>
      <c r="R3597" t="s">
        <v>8316</v>
      </c>
      <c r="S3597" s="17">
        <f t="shared" si="273"/>
        <v>42050.008368055554</v>
      </c>
      <c r="T3597" s="17">
        <f t="shared" si="27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71"/>
        <v>108</v>
      </c>
      <c r="P3598">
        <f t="shared" si="272"/>
        <v>79</v>
      </c>
      <c r="Q3598" s="13" t="s">
        <v>8315</v>
      </c>
      <c r="R3598" t="s">
        <v>8316</v>
      </c>
      <c r="S3598" s="17">
        <f t="shared" si="273"/>
        <v>41856.715069444443</v>
      </c>
      <c r="T3598" s="17">
        <f t="shared" si="27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71"/>
        <v>103</v>
      </c>
      <c r="P3599">
        <f t="shared" si="272"/>
        <v>77.73</v>
      </c>
      <c r="Q3599" s="13" t="s">
        <v>8315</v>
      </c>
      <c r="R3599" t="s">
        <v>8316</v>
      </c>
      <c r="S3599" s="17">
        <f t="shared" si="273"/>
        <v>42417.585532407407</v>
      </c>
      <c r="T3599" s="17">
        <f t="shared" si="27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71"/>
        <v>110</v>
      </c>
      <c r="P3600">
        <f t="shared" si="272"/>
        <v>40.78</v>
      </c>
      <c r="Q3600" s="13" t="s">
        <v>8315</v>
      </c>
      <c r="R3600" t="s">
        <v>8316</v>
      </c>
      <c r="S3600" s="17">
        <f t="shared" si="273"/>
        <v>41866.79886574074</v>
      </c>
      <c r="T3600" s="17">
        <f t="shared" si="27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71"/>
        <v>202</v>
      </c>
      <c r="P3601">
        <f t="shared" si="272"/>
        <v>59.41</v>
      </c>
      <c r="Q3601" s="13" t="s">
        <v>8315</v>
      </c>
      <c r="R3601" t="s">
        <v>8316</v>
      </c>
      <c r="S3601" s="17">
        <f t="shared" si="273"/>
        <v>42220.79487268519</v>
      </c>
      <c r="T3601" s="17">
        <f t="shared" si="27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71"/>
        <v>130</v>
      </c>
      <c r="P3602">
        <f t="shared" si="272"/>
        <v>3.25</v>
      </c>
      <c r="Q3602" s="13" t="s">
        <v>8315</v>
      </c>
      <c r="R3602" t="s">
        <v>8316</v>
      </c>
      <c r="S3602" s="17">
        <f t="shared" si="273"/>
        <v>42628.849120370374</v>
      </c>
      <c r="T3602" s="17">
        <f t="shared" si="27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71"/>
        <v>104</v>
      </c>
      <c r="P3603">
        <f t="shared" si="272"/>
        <v>39.380000000000003</v>
      </c>
      <c r="Q3603" s="13" t="s">
        <v>8315</v>
      </c>
      <c r="R3603" t="s">
        <v>8316</v>
      </c>
      <c r="S3603" s="17">
        <f t="shared" si="273"/>
        <v>41990.99863425926</v>
      </c>
      <c r="T3603" s="17">
        <f t="shared" si="27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71"/>
        <v>100</v>
      </c>
      <c r="P3604">
        <f t="shared" si="272"/>
        <v>81.67</v>
      </c>
      <c r="Q3604" s="13" t="s">
        <v>8315</v>
      </c>
      <c r="R3604" t="s">
        <v>8316</v>
      </c>
      <c r="S3604" s="17">
        <f t="shared" si="273"/>
        <v>42447.894432870366</v>
      </c>
      <c r="T3604" s="17">
        <f t="shared" si="27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71"/>
        <v>171</v>
      </c>
      <c r="P3605">
        <f t="shared" si="272"/>
        <v>44.91</v>
      </c>
      <c r="Q3605" s="13" t="s">
        <v>8315</v>
      </c>
      <c r="R3605" t="s">
        <v>8316</v>
      </c>
      <c r="S3605" s="17">
        <f t="shared" si="273"/>
        <v>42283.864351851851</v>
      </c>
      <c r="T3605" s="17">
        <f t="shared" si="27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71"/>
        <v>113</v>
      </c>
      <c r="P3606">
        <f t="shared" si="272"/>
        <v>49.06</v>
      </c>
      <c r="Q3606" s="13" t="s">
        <v>8315</v>
      </c>
      <c r="R3606" t="s">
        <v>8316</v>
      </c>
      <c r="S3606" s="17">
        <f t="shared" si="273"/>
        <v>42483.015694444446</v>
      </c>
      <c r="T3606" s="17">
        <f t="shared" si="27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71"/>
        <v>184</v>
      </c>
      <c r="P3607">
        <f t="shared" si="272"/>
        <v>30.67</v>
      </c>
      <c r="Q3607" s="13" t="s">
        <v>8315</v>
      </c>
      <c r="R3607" t="s">
        <v>8316</v>
      </c>
      <c r="S3607" s="17">
        <f t="shared" si="273"/>
        <v>42383.793124999997</v>
      </c>
      <c r="T3607" s="17">
        <f t="shared" si="27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71"/>
        <v>130</v>
      </c>
      <c r="P3608">
        <f t="shared" si="272"/>
        <v>61.06</v>
      </c>
      <c r="Q3608" s="13" t="s">
        <v>8315</v>
      </c>
      <c r="R3608" t="s">
        <v>8316</v>
      </c>
      <c r="S3608" s="17">
        <f t="shared" si="273"/>
        <v>42566.604826388888</v>
      </c>
      <c r="T3608" s="17">
        <f t="shared" si="27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71"/>
        <v>105</v>
      </c>
      <c r="P3609">
        <f t="shared" si="272"/>
        <v>29</v>
      </c>
      <c r="Q3609" s="13" t="s">
        <v>8315</v>
      </c>
      <c r="R3609" t="s">
        <v>8316</v>
      </c>
      <c r="S3609" s="17">
        <f t="shared" si="273"/>
        <v>42338.963912037041</v>
      </c>
      <c r="T3609" s="17">
        <f t="shared" si="27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71"/>
        <v>100</v>
      </c>
      <c r="P3610">
        <f t="shared" si="272"/>
        <v>29.63</v>
      </c>
      <c r="Q3610" s="13" t="s">
        <v>8315</v>
      </c>
      <c r="R3610" t="s">
        <v>8316</v>
      </c>
      <c r="S3610" s="17">
        <f t="shared" si="273"/>
        <v>42506.709375000006</v>
      </c>
      <c r="T3610" s="17">
        <f t="shared" si="27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71"/>
        <v>153</v>
      </c>
      <c r="P3611">
        <f t="shared" si="272"/>
        <v>143.1</v>
      </c>
      <c r="Q3611" s="13" t="s">
        <v>8315</v>
      </c>
      <c r="R3611" t="s">
        <v>8316</v>
      </c>
      <c r="S3611" s="17">
        <f t="shared" si="273"/>
        <v>42429.991724537031</v>
      </c>
      <c r="T3611" s="17">
        <f t="shared" si="27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71"/>
        <v>162</v>
      </c>
      <c r="P3612">
        <f t="shared" si="272"/>
        <v>52.35</v>
      </c>
      <c r="Q3612" s="13" t="s">
        <v>8315</v>
      </c>
      <c r="R3612" t="s">
        <v>8316</v>
      </c>
      <c r="S3612" s="17">
        <f t="shared" si="273"/>
        <v>42203.432129629626</v>
      </c>
      <c r="T3612" s="17">
        <f t="shared" si="27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71"/>
        <v>136</v>
      </c>
      <c r="P3613">
        <f t="shared" si="272"/>
        <v>66.67</v>
      </c>
      <c r="Q3613" s="13" t="s">
        <v>8315</v>
      </c>
      <c r="R3613" t="s">
        <v>8316</v>
      </c>
      <c r="S3613" s="17">
        <f t="shared" si="273"/>
        <v>42072.370381944449</v>
      </c>
      <c r="T3613" s="17">
        <f t="shared" si="27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71"/>
        <v>144</v>
      </c>
      <c r="P3614">
        <f t="shared" si="272"/>
        <v>126.67</v>
      </c>
      <c r="Q3614" s="13" t="s">
        <v>8315</v>
      </c>
      <c r="R3614" t="s">
        <v>8316</v>
      </c>
      <c r="S3614" s="17">
        <f t="shared" si="273"/>
        <v>41789.726979166669</v>
      </c>
      <c r="T3614" s="17">
        <f t="shared" si="27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71"/>
        <v>100</v>
      </c>
      <c r="P3615">
        <f t="shared" si="272"/>
        <v>62.5</v>
      </c>
      <c r="Q3615" s="13" t="s">
        <v>8315</v>
      </c>
      <c r="R3615" t="s">
        <v>8316</v>
      </c>
      <c r="S3615" s="17">
        <f t="shared" si="273"/>
        <v>41788.58997685185</v>
      </c>
      <c r="T3615" s="17">
        <f t="shared" si="27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71"/>
        <v>101</v>
      </c>
      <c r="P3616">
        <f t="shared" si="272"/>
        <v>35.49</v>
      </c>
      <c r="Q3616" s="13" t="s">
        <v>8315</v>
      </c>
      <c r="R3616" t="s">
        <v>8316</v>
      </c>
      <c r="S3616" s="17">
        <f t="shared" si="273"/>
        <v>42144.041851851856</v>
      </c>
      <c r="T3616" s="17">
        <f t="shared" si="274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71"/>
        <v>107</v>
      </c>
      <c r="P3617">
        <f t="shared" si="272"/>
        <v>37.08</v>
      </c>
      <c r="Q3617" s="13" t="s">
        <v>8315</v>
      </c>
      <c r="R3617" t="s">
        <v>8316</v>
      </c>
      <c r="S3617" s="17">
        <f t="shared" si="273"/>
        <v>42318.593703703707</v>
      </c>
      <c r="T3617" s="17">
        <f t="shared" si="274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ref="O3618:O3681" si="275">ROUND(E3618/D3618*100,0)</f>
        <v>125</v>
      </c>
      <c r="P3618">
        <f t="shared" ref="P3618:P3681" si="276">IFERROR(ROUND(E3618/L3618,2),0)</f>
        <v>69.33</v>
      </c>
      <c r="Q3618" s="13" t="s">
        <v>8315</v>
      </c>
      <c r="R3618" t="s">
        <v>8316</v>
      </c>
      <c r="S3618" s="17">
        <f t="shared" ref="S3618:S3681" si="277">(((J3618/60)/60)/24)+DATE(1970,1,1)</f>
        <v>42052.949814814812</v>
      </c>
      <c r="T3618" s="17">
        <f t="shared" ref="T3618:T3681" si="278">(((I3618/60)/60)/24)+DATE(1970,1,1)</f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75"/>
        <v>119</v>
      </c>
      <c r="P3619">
        <f t="shared" si="276"/>
        <v>17.25</v>
      </c>
      <c r="Q3619" s="13" t="s">
        <v>8315</v>
      </c>
      <c r="R3619" t="s">
        <v>8316</v>
      </c>
      <c r="S3619" s="17">
        <f t="shared" si="277"/>
        <v>42779.610289351855</v>
      </c>
      <c r="T3619" s="17">
        <f t="shared" si="278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75"/>
        <v>101</v>
      </c>
      <c r="P3620">
        <f t="shared" si="276"/>
        <v>36.07</v>
      </c>
      <c r="Q3620" s="13" t="s">
        <v>8315</v>
      </c>
      <c r="R3620" t="s">
        <v>8316</v>
      </c>
      <c r="S3620" s="17">
        <f t="shared" si="277"/>
        <v>42128.627893518518</v>
      </c>
      <c r="T3620" s="17">
        <f t="shared" si="278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75"/>
        <v>113</v>
      </c>
      <c r="P3621">
        <f t="shared" si="276"/>
        <v>66.47</v>
      </c>
      <c r="Q3621" s="13" t="s">
        <v>8315</v>
      </c>
      <c r="R3621" t="s">
        <v>8316</v>
      </c>
      <c r="S3621" s="17">
        <f t="shared" si="277"/>
        <v>42661.132245370376</v>
      </c>
      <c r="T3621" s="17">
        <f t="shared" si="278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75"/>
        <v>105</v>
      </c>
      <c r="P3622">
        <f t="shared" si="276"/>
        <v>56.07</v>
      </c>
      <c r="Q3622" s="13" t="s">
        <v>8315</v>
      </c>
      <c r="R3622" t="s">
        <v>8316</v>
      </c>
      <c r="S3622" s="17">
        <f t="shared" si="277"/>
        <v>42037.938206018516</v>
      </c>
      <c r="T3622" s="17">
        <f t="shared" si="278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75"/>
        <v>110</v>
      </c>
      <c r="P3623">
        <f t="shared" si="276"/>
        <v>47.03</v>
      </c>
      <c r="Q3623" s="13" t="s">
        <v>8315</v>
      </c>
      <c r="R3623" t="s">
        <v>8316</v>
      </c>
      <c r="S3623" s="17">
        <f t="shared" si="277"/>
        <v>42619.935694444444</v>
      </c>
      <c r="T3623" s="17">
        <f t="shared" si="278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75"/>
        <v>100</v>
      </c>
      <c r="P3624">
        <f t="shared" si="276"/>
        <v>47.67</v>
      </c>
      <c r="Q3624" s="13" t="s">
        <v>8315</v>
      </c>
      <c r="R3624" t="s">
        <v>8316</v>
      </c>
      <c r="S3624" s="17">
        <f t="shared" si="277"/>
        <v>41877.221886574072</v>
      </c>
      <c r="T3624" s="17">
        <f t="shared" si="278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75"/>
        <v>120</v>
      </c>
      <c r="P3625">
        <f t="shared" si="276"/>
        <v>88.24</v>
      </c>
      <c r="Q3625" s="13" t="s">
        <v>8315</v>
      </c>
      <c r="R3625" t="s">
        <v>8316</v>
      </c>
      <c r="S3625" s="17">
        <f t="shared" si="277"/>
        <v>41828.736921296295</v>
      </c>
      <c r="T3625" s="17">
        <f t="shared" si="278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75"/>
        <v>105</v>
      </c>
      <c r="P3626">
        <f t="shared" si="276"/>
        <v>80.72</v>
      </c>
      <c r="Q3626" s="13" t="s">
        <v>8315</v>
      </c>
      <c r="R3626" t="s">
        <v>8316</v>
      </c>
      <c r="S3626" s="17">
        <f t="shared" si="277"/>
        <v>42545.774189814809</v>
      </c>
      <c r="T3626" s="17">
        <f t="shared" si="278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75"/>
        <v>103</v>
      </c>
      <c r="P3627">
        <f t="shared" si="276"/>
        <v>39.49</v>
      </c>
      <c r="Q3627" s="13" t="s">
        <v>8315</v>
      </c>
      <c r="R3627" t="s">
        <v>8316</v>
      </c>
      <c r="S3627" s="17">
        <f t="shared" si="277"/>
        <v>42157.652511574073</v>
      </c>
      <c r="T3627" s="17">
        <f t="shared" si="278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75"/>
        <v>102</v>
      </c>
      <c r="P3628">
        <f t="shared" si="276"/>
        <v>84.85</v>
      </c>
      <c r="Q3628" s="13" t="s">
        <v>8315</v>
      </c>
      <c r="R3628" t="s">
        <v>8316</v>
      </c>
      <c r="S3628" s="17">
        <f t="shared" si="277"/>
        <v>41846.667326388888</v>
      </c>
      <c r="T3628" s="17">
        <f t="shared" si="278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75"/>
        <v>100</v>
      </c>
      <c r="P3629">
        <f t="shared" si="276"/>
        <v>68.97</v>
      </c>
      <c r="Q3629" s="13" t="s">
        <v>8315</v>
      </c>
      <c r="R3629" t="s">
        <v>8316</v>
      </c>
      <c r="S3629" s="17">
        <f t="shared" si="277"/>
        <v>42460.741747685184</v>
      </c>
      <c r="T3629" s="17">
        <f t="shared" si="278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75"/>
        <v>0</v>
      </c>
      <c r="P3630">
        <f t="shared" si="276"/>
        <v>0</v>
      </c>
      <c r="Q3630" s="13" t="s">
        <v>8315</v>
      </c>
      <c r="R3630" t="s">
        <v>8357</v>
      </c>
      <c r="S3630" s="17">
        <f t="shared" si="277"/>
        <v>42291.833287037036</v>
      </c>
      <c r="T3630" s="17">
        <f t="shared" si="278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75"/>
        <v>0</v>
      </c>
      <c r="P3631">
        <f t="shared" si="276"/>
        <v>1</v>
      </c>
      <c r="Q3631" s="13" t="s">
        <v>8315</v>
      </c>
      <c r="R3631" t="s">
        <v>8357</v>
      </c>
      <c r="S3631" s="17">
        <f t="shared" si="277"/>
        <v>42437.094490740739</v>
      </c>
      <c r="T3631" s="17">
        <f t="shared" si="278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75"/>
        <v>0</v>
      </c>
      <c r="P3632">
        <f t="shared" si="276"/>
        <v>1</v>
      </c>
      <c r="Q3632" s="13" t="s">
        <v>8315</v>
      </c>
      <c r="R3632" t="s">
        <v>8357</v>
      </c>
      <c r="S3632" s="17">
        <f t="shared" si="277"/>
        <v>41942.84710648148</v>
      </c>
      <c r="T3632" s="17">
        <f t="shared" si="278"/>
        <v>41972.888773148152</v>
      </c>
      <c r="U3632">
        <f>YEAR(S710)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75"/>
        <v>51</v>
      </c>
      <c r="P3633">
        <f t="shared" si="276"/>
        <v>147.88</v>
      </c>
      <c r="Q3633" s="13" t="s">
        <v>8315</v>
      </c>
      <c r="R3633" t="s">
        <v>8357</v>
      </c>
      <c r="S3633" s="17">
        <f t="shared" si="277"/>
        <v>41880.753437499996</v>
      </c>
      <c r="T3633" s="17">
        <f t="shared" si="278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75"/>
        <v>20</v>
      </c>
      <c r="P3634">
        <f t="shared" si="276"/>
        <v>100</v>
      </c>
      <c r="Q3634" s="13" t="s">
        <v>8315</v>
      </c>
      <c r="R3634" t="s">
        <v>8357</v>
      </c>
      <c r="S3634" s="17">
        <f t="shared" si="277"/>
        <v>41946.936909722222</v>
      </c>
      <c r="T3634" s="17">
        <f t="shared" si="278"/>
        <v>41966.936909722222</v>
      </c>
      <c r="U3634">
        <f>YEAR(S712)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75"/>
        <v>35</v>
      </c>
      <c r="P3635">
        <f t="shared" si="276"/>
        <v>56.84</v>
      </c>
      <c r="Q3635" s="13" t="s">
        <v>8315</v>
      </c>
      <c r="R3635" t="s">
        <v>8357</v>
      </c>
      <c r="S3635" s="17">
        <f t="shared" si="277"/>
        <v>42649.623460648145</v>
      </c>
      <c r="T3635" s="17">
        <f t="shared" si="278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75"/>
        <v>4</v>
      </c>
      <c r="P3636">
        <f t="shared" si="276"/>
        <v>176.94</v>
      </c>
      <c r="Q3636" s="13" t="s">
        <v>8315</v>
      </c>
      <c r="R3636" t="s">
        <v>8357</v>
      </c>
      <c r="S3636" s="17">
        <f t="shared" si="277"/>
        <v>42701.166365740741</v>
      </c>
      <c r="T3636" s="17">
        <f t="shared" si="278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75"/>
        <v>36</v>
      </c>
      <c r="P3637">
        <f t="shared" si="276"/>
        <v>127.6</v>
      </c>
      <c r="Q3637" s="13" t="s">
        <v>8315</v>
      </c>
      <c r="R3637" t="s">
        <v>8357</v>
      </c>
      <c r="S3637" s="17">
        <f t="shared" si="277"/>
        <v>42450.88282407407</v>
      </c>
      <c r="T3637" s="17">
        <f t="shared" si="278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75"/>
        <v>0</v>
      </c>
      <c r="P3638">
        <f t="shared" si="276"/>
        <v>0</v>
      </c>
      <c r="Q3638" s="13" t="s">
        <v>8315</v>
      </c>
      <c r="R3638" t="s">
        <v>8357</v>
      </c>
      <c r="S3638" s="17">
        <f t="shared" si="277"/>
        <v>42226.694780092599</v>
      </c>
      <c r="T3638" s="17">
        <f t="shared" si="278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75"/>
        <v>31</v>
      </c>
      <c r="P3639">
        <f t="shared" si="276"/>
        <v>66.14</v>
      </c>
      <c r="Q3639" s="13" t="s">
        <v>8315</v>
      </c>
      <c r="R3639" t="s">
        <v>8357</v>
      </c>
      <c r="S3639" s="17">
        <f t="shared" si="277"/>
        <v>41975.700636574074</v>
      </c>
      <c r="T3639" s="17">
        <f t="shared" si="278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75"/>
        <v>7</v>
      </c>
      <c r="P3640">
        <f t="shared" si="276"/>
        <v>108</v>
      </c>
      <c r="Q3640" s="13" t="s">
        <v>8315</v>
      </c>
      <c r="R3640" t="s">
        <v>8357</v>
      </c>
      <c r="S3640" s="17">
        <f t="shared" si="277"/>
        <v>42053.672824074078</v>
      </c>
      <c r="T3640" s="17">
        <f t="shared" si="278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75"/>
        <v>0</v>
      </c>
      <c r="P3641">
        <f t="shared" si="276"/>
        <v>1</v>
      </c>
      <c r="Q3641" s="13" t="s">
        <v>8315</v>
      </c>
      <c r="R3641" t="s">
        <v>8357</v>
      </c>
      <c r="S3641" s="17">
        <f t="shared" si="277"/>
        <v>42590.677152777775</v>
      </c>
      <c r="T3641" s="17">
        <f t="shared" si="278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75"/>
        <v>6</v>
      </c>
      <c r="P3642">
        <f t="shared" si="276"/>
        <v>18.329999999999998</v>
      </c>
      <c r="Q3642" s="13" t="s">
        <v>8315</v>
      </c>
      <c r="R3642" t="s">
        <v>8357</v>
      </c>
      <c r="S3642" s="17">
        <f t="shared" si="277"/>
        <v>42104.781597222223</v>
      </c>
      <c r="T3642" s="17">
        <f t="shared" si="278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75"/>
        <v>0</v>
      </c>
      <c r="P3643">
        <f t="shared" si="276"/>
        <v>0</v>
      </c>
      <c r="Q3643" s="13" t="s">
        <v>8315</v>
      </c>
      <c r="R3643" t="s">
        <v>8357</v>
      </c>
      <c r="S3643" s="17">
        <f t="shared" si="277"/>
        <v>41899.627071759263</v>
      </c>
      <c r="T3643" s="17">
        <f t="shared" si="278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75"/>
        <v>2</v>
      </c>
      <c r="P3644">
        <f t="shared" si="276"/>
        <v>7.5</v>
      </c>
      <c r="Q3644" s="13" t="s">
        <v>8315</v>
      </c>
      <c r="R3644" t="s">
        <v>8357</v>
      </c>
      <c r="S3644" s="17">
        <f t="shared" si="277"/>
        <v>42297.816284722227</v>
      </c>
      <c r="T3644" s="17">
        <f t="shared" si="278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75"/>
        <v>0</v>
      </c>
      <c r="P3645">
        <f t="shared" si="276"/>
        <v>0</v>
      </c>
      <c r="Q3645" s="13" t="s">
        <v>8315</v>
      </c>
      <c r="R3645" t="s">
        <v>8357</v>
      </c>
      <c r="S3645" s="17">
        <f t="shared" si="277"/>
        <v>42285.143969907411</v>
      </c>
      <c r="T3645" s="17">
        <f t="shared" si="278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75"/>
        <v>16</v>
      </c>
      <c r="P3646">
        <f t="shared" si="276"/>
        <v>68.42</v>
      </c>
      <c r="Q3646" s="13" t="s">
        <v>8315</v>
      </c>
      <c r="R3646" t="s">
        <v>8357</v>
      </c>
      <c r="S3646" s="17">
        <f t="shared" si="277"/>
        <v>42409.241747685184</v>
      </c>
      <c r="T3646" s="17">
        <f t="shared" si="278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75"/>
        <v>0</v>
      </c>
      <c r="P3647">
        <f t="shared" si="276"/>
        <v>1</v>
      </c>
      <c r="Q3647" s="13" t="s">
        <v>8315</v>
      </c>
      <c r="R3647" t="s">
        <v>8357</v>
      </c>
      <c r="S3647" s="17">
        <f t="shared" si="277"/>
        <v>42665.970347222217</v>
      </c>
      <c r="T3647" s="17">
        <f t="shared" si="278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75"/>
        <v>5</v>
      </c>
      <c r="P3648">
        <f t="shared" si="276"/>
        <v>60.13</v>
      </c>
      <c r="Q3648" s="13" t="s">
        <v>8315</v>
      </c>
      <c r="R3648" t="s">
        <v>8357</v>
      </c>
      <c r="S3648" s="17">
        <f t="shared" si="277"/>
        <v>42140.421319444446</v>
      </c>
      <c r="T3648" s="17">
        <f t="shared" si="278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75"/>
        <v>6</v>
      </c>
      <c r="P3649">
        <f t="shared" si="276"/>
        <v>15</v>
      </c>
      <c r="Q3649" s="13" t="s">
        <v>8315</v>
      </c>
      <c r="R3649" t="s">
        <v>8357</v>
      </c>
      <c r="S3649" s="17">
        <f t="shared" si="277"/>
        <v>42598.749155092592</v>
      </c>
      <c r="T3649" s="17">
        <f t="shared" si="278"/>
        <v>42643.749155092592</v>
      </c>
      <c r="U3649">
        <f>YEAR(S727)</f>
        <v>2015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75"/>
        <v>100</v>
      </c>
      <c r="P3650">
        <f t="shared" si="276"/>
        <v>550.04</v>
      </c>
      <c r="Q3650" s="13" t="s">
        <v>8315</v>
      </c>
      <c r="R3650" t="s">
        <v>8316</v>
      </c>
      <c r="S3650" s="17">
        <f t="shared" si="277"/>
        <v>41887.292187500003</v>
      </c>
      <c r="T3650" s="17">
        <f t="shared" si="278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75"/>
        <v>104</v>
      </c>
      <c r="P3651">
        <f t="shared" si="276"/>
        <v>97.5</v>
      </c>
      <c r="Q3651" s="13" t="s">
        <v>8315</v>
      </c>
      <c r="R3651" t="s">
        <v>8316</v>
      </c>
      <c r="S3651" s="17">
        <f t="shared" si="277"/>
        <v>41780.712893518517</v>
      </c>
      <c r="T3651" s="17">
        <f t="shared" si="278"/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75"/>
        <v>100</v>
      </c>
      <c r="P3652">
        <f t="shared" si="276"/>
        <v>29.41</v>
      </c>
      <c r="Q3652" s="13" t="s">
        <v>8315</v>
      </c>
      <c r="R3652" t="s">
        <v>8316</v>
      </c>
      <c r="S3652" s="17">
        <f t="shared" si="277"/>
        <v>42381.478981481487</v>
      </c>
      <c r="T3652" s="17">
        <f t="shared" si="278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75"/>
        <v>104</v>
      </c>
      <c r="P3653">
        <f t="shared" si="276"/>
        <v>57.78</v>
      </c>
      <c r="Q3653" s="13" t="s">
        <v>8315</v>
      </c>
      <c r="R3653" t="s">
        <v>8316</v>
      </c>
      <c r="S3653" s="17">
        <f t="shared" si="277"/>
        <v>41828.646319444444</v>
      </c>
      <c r="T3653" s="17">
        <f t="shared" si="278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75"/>
        <v>251</v>
      </c>
      <c r="P3654">
        <f t="shared" si="276"/>
        <v>44.24</v>
      </c>
      <c r="Q3654" s="13" t="s">
        <v>8315</v>
      </c>
      <c r="R3654" t="s">
        <v>8316</v>
      </c>
      <c r="S3654" s="17">
        <f t="shared" si="277"/>
        <v>42596.644699074073</v>
      </c>
      <c r="T3654" s="17">
        <f t="shared" si="278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75"/>
        <v>101</v>
      </c>
      <c r="P3655">
        <f t="shared" si="276"/>
        <v>60.91</v>
      </c>
      <c r="Q3655" s="13" t="s">
        <v>8315</v>
      </c>
      <c r="R3655" t="s">
        <v>8316</v>
      </c>
      <c r="S3655" s="17">
        <f t="shared" si="277"/>
        <v>42191.363506944443</v>
      </c>
      <c r="T3655" s="17">
        <f t="shared" si="278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75"/>
        <v>174</v>
      </c>
      <c r="P3656">
        <f t="shared" si="276"/>
        <v>68.84</v>
      </c>
      <c r="Q3656" s="13" t="s">
        <v>8315</v>
      </c>
      <c r="R3656" t="s">
        <v>8316</v>
      </c>
      <c r="S3656" s="17">
        <f t="shared" si="277"/>
        <v>42440.416504629626</v>
      </c>
      <c r="T3656" s="17">
        <f t="shared" si="278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75"/>
        <v>116</v>
      </c>
      <c r="P3657">
        <f t="shared" si="276"/>
        <v>73.58</v>
      </c>
      <c r="Q3657" s="13" t="s">
        <v>8315</v>
      </c>
      <c r="R3657" t="s">
        <v>8316</v>
      </c>
      <c r="S3657" s="17">
        <f t="shared" si="277"/>
        <v>42173.803217592591</v>
      </c>
      <c r="T3657" s="17">
        <f t="shared" si="278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75"/>
        <v>106</v>
      </c>
      <c r="P3658">
        <f t="shared" si="276"/>
        <v>115.02</v>
      </c>
      <c r="Q3658" s="13" t="s">
        <v>8315</v>
      </c>
      <c r="R3658" t="s">
        <v>8316</v>
      </c>
      <c r="S3658" s="17">
        <f t="shared" si="277"/>
        <v>42737.910138888896</v>
      </c>
      <c r="T3658" s="17">
        <f t="shared" si="278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75"/>
        <v>111</v>
      </c>
      <c r="P3659">
        <f t="shared" si="276"/>
        <v>110.75</v>
      </c>
      <c r="Q3659" s="13" t="s">
        <v>8315</v>
      </c>
      <c r="R3659" t="s">
        <v>8316</v>
      </c>
      <c r="S3659" s="17">
        <f t="shared" si="277"/>
        <v>42499.629849537043</v>
      </c>
      <c r="T3659" s="17">
        <f t="shared" si="278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75"/>
        <v>101</v>
      </c>
      <c r="P3660">
        <f t="shared" si="276"/>
        <v>75.5</v>
      </c>
      <c r="Q3660" s="13" t="s">
        <v>8315</v>
      </c>
      <c r="R3660" t="s">
        <v>8316</v>
      </c>
      <c r="S3660" s="17">
        <f t="shared" si="277"/>
        <v>41775.858564814815</v>
      </c>
      <c r="T3660" s="17">
        <f t="shared" si="278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75"/>
        <v>102</v>
      </c>
      <c r="P3661">
        <f t="shared" si="276"/>
        <v>235.46</v>
      </c>
      <c r="Q3661" s="13" t="s">
        <v>8315</v>
      </c>
      <c r="R3661" t="s">
        <v>8316</v>
      </c>
      <c r="S3661" s="17">
        <f t="shared" si="277"/>
        <v>42055.277199074073</v>
      </c>
      <c r="T3661" s="17">
        <f t="shared" si="278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75"/>
        <v>100</v>
      </c>
      <c r="P3662">
        <f t="shared" si="276"/>
        <v>11.36</v>
      </c>
      <c r="Q3662" s="13" t="s">
        <v>8315</v>
      </c>
      <c r="R3662" t="s">
        <v>8316</v>
      </c>
      <c r="S3662" s="17">
        <f t="shared" si="277"/>
        <v>41971.881076388891</v>
      </c>
      <c r="T3662" s="17">
        <f t="shared" si="278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75"/>
        <v>111</v>
      </c>
      <c r="P3663">
        <f t="shared" si="276"/>
        <v>92.5</v>
      </c>
      <c r="Q3663" s="13" t="s">
        <v>8315</v>
      </c>
      <c r="R3663" t="s">
        <v>8316</v>
      </c>
      <c r="S3663" s="17">
        <f t="shared" si="277"/>
        <v>42447.896666666667</v>
      </c>
      <c r="T3663" s="17">
        <f t="shared" si="278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75"/>
        <v>101</v>
      </c>
      <c r="P3664">
        <f t="shared" si="276"/>
        <v>202.85</v>
      </c>
      <c r="Q3664" s="13" t="s">
        <v>8315</v>
      </c>
      <c r="R3664" t="s">
        <v>8316</v>
      </c>
      <c r="S3664" s="17">
        <f t="shared" si="277"/>
        <v>42064.220069444447</v>
      </c>
      <c r="T3664" s="17">
        <f t="shared" si="27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75"/>
        <v>104</v>
      </c>
      <c r="P3665">
        <f t="shared" si="276"/>
        <v>26</v>
      </c>
      <c r="Q3665" s="13" t="s">
        <v>8315</v>
      </c>
      <c r="R3665" t="s">
        <v>8316</v>
      </c>
      <c r="S3665" s="17">
        <f t="shared" si="277"/>
        <v>42665.451736111107</v>
      </c>
      <c r="T3665" s="17">
        <f t="shared" si="27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75"/>
        <v>109</v>
      </c>
      <c r="P3666">
        <f t="shared" si="276"/>
        <v>46.05</v>
      </c>
      <c r="Q3666" s="13" t="s">
        <v>8315</v>
      </c>
      <c r="R3666" t="s">
        <v>8316</v>
      </c>
      <c r="S3666" s="17">
        <f t="shared" si="277"/>
        <v>42523.248715277776</v>
      </c>
      <c r="T3666" s="17">
        <f t="shared" si="27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75"/>
        <v>115</v>
      </c>
      <c r="P3667">
        <f t="shared" si="276"/>
        <v>51</v>
      </c>
      <c r="Q3667" s="13" t="s">
        <v>8315</v>
      </c>
      <c r="R3667" t="s">
        <v>8316</v>
      </c>
      <c r="S3667" s="17">
        <f t="shared" si="277"/>
        <v>42294.808124999996</v>
      </c>
      <c r="T3667" s="17">
        <f t="shared" si="27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75"/>
        <v>100</v>
      </c>
      <c r="P3668">
        <f t="shared" si="276"/>
        <v>31.58</v>
      </c>
      <c r="Q3668" s="13" t="s">
        <v>8315</v>
      </c>
      <c r="R3668" t="s">
        <v>8316</v>
      </c>
      <c r="S3668" s="17">
        <f t="shared" si="277"/>
        <v>41822.90488425926</v>
      </c>
      <c r="T3668" s="17">
        <f t="shared" si="27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75"/>
        <v>103</v>
      </c>
      <c r="P3669">
        <f t="shared" si="276"/>
        <v>53.36</v>
      </c>
      <c r="Q3669" s="13" t="s">
        <v>8315</v>
      </c>
      <c r="R3669" t="s">
        <v>8316</v>
      </c>
      <c r="S3669" s="17">
        <f t="shared" si="277"/>
        <v>42173.970127314817</v>
      </c>
      <c r="T3669" s="17">
        <f t="shared" si="27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75"/>
        <v>104</v>
      </c>
      <c r="P3670">
        <f t="shared" si="276"/>
        <v>36.96</v>
      </c>
      <c r="Q3670" s="13" t="s">
        <v>8315</v>
      </c>
      <c r="R3670" t="s">
        <v>8316</v>
      </c>
      <c r="S3670" s="17">
        <f t="shared" si="277"/>
        <v>42185.556157407409</v>
      </c>
      <c r="T3670" s="17">
        <f t="shared" si="27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75"/>
        <v>138</v>
      </c>
      <c r="P3671">
        <f t="shared" si="276"/>
        <v>81.290000000000006</v>
      </c>
      <c r="Q3671" s="13" t="s">
        <v>8315</v>
      </c>
      <c r="R3671" t="s">
        <v>8316</v>
      </c>
      <c r="S3671" s="17">
        <f t="shared" si="277"/>
        <v>42136.675196759257</v>
      </c>
      <c r="T3671" s="17">
        <f t="shared" si="27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75"/>
        <v>110</v>
      </c>
      <c r="P3672">
        <f t="shared" si="276"/>
        <v>20.079999999999998</v>
      </c>
      <c r="Q3672" s="13" t="s">
        <v>8315</v>
      </c>
      <c r="R3672" t="s">
        <v>8316</v>
      </c>
      <c r="S3672" s="17">
        <f t="shared" si="277"/>
        <v>42142.514016203699</v>
      </c>
      <c r="T3672" s="17">
        <f t="shared" si="27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75"/>
        <v>101</v>
      </c>
      <c r="P3673">
        <f t="shared" si="276"/>
        <v>88.25</v>
      </c>
      <c r="Q3673" s="13" t="s">
        <v>8315</v>
      </c>
      <c r="R3673" t="s">
        <v>8316</v>
      </c>
      <c r="S3673" s="17">
        <f t="shared" si="277"/>
        <v>41820.62809027778</v>
      </c>
      <c r="T3673" s="17">
        <f t="shared" si="27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75"/>
        <v>102</v>
      </c>
      <c r="P3674">
        <f t="shared" si="276"/>
        <v>53.44</v>
      </c>
      <c r="Q3674" s="13" t="s">
        <v>8315</v>
      </c>
      <c r="R3674" t="s">
        <v>8316</v>
      </c>
      <c r="S3674" s="17">
        <f t="shared" si="277"/>
        <v>41878.946574074071</v>
      </c>
      <c r="T3674" s="17">
        <f t="shared" si="27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75"/>
        <v>114</v>
      </c>
      <c r="P3675">
        <f t="shared" si="276"/>
        <v>39.869999999999997</v>
      </c>
      <c r="Q3675" s="13" t="s">
        <v>8315</v>
      </c>
      <c r="R3675" t="s">
        <v>8316</v>
      </c>
      <c r="S3675" s="17">
        <f t="shared" si="277"/>
        <v>41914.295104166667</v>
      </c>
      <c r="T3675" s="17">
        <f t="shared" si="27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75"/>
        <v>100</v>
      </c>
      <c r="P3676">
        <f t="shared" si="276"/>
        <v>145.16</v>
      </c>
      <c r="Q3676" s="13" t="s">
        <v>8315</v>
      </c>
      <c r="R3676" t="s">
        <v>8316</v>
      </c>
      <c r="S3676" s="17">
        <f t="shared" si="277"/>
        <v>42556.873020833329</v>
      </c>
      <c r="T3676" s="17">
        <f t="shared" si="27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75"/>
        <v>140</v>
      </c>
      <c r="P3677">
        <f t="shared" si="276"/>
        <v>23.33</v>
      </c>
      <c r="Q3677" s="13" t="s">
        <v>8315</v>
      </c>
      <c r="R3677" t="s">
        <v>8316</v>
      </c>
      <c r="S3677" s="17">
        <f t="shared" si="277"/>
        <v>42493.597013888888</v>
      </c>
      <c r="T3677" s="17">
        <f t="shared" si="27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75"/>
        <v>129</v>
      </c>
      <c r="P3678">
        <f t="shared" si="276"/>
        <v>64.38</v>
      </c>
      <c r="Q3678" s="13" t="s">
        <v>8315</v>
      </c>
      <c r="R3678" t="s">
        <v>8316</v>
      </c>
      <c r="S3678" s="17">
        <f t="shared" si="277"/>
        <v>41876.815787037034</v>
      </c>
      <c r="T3678" s="17">
        <f t="shared" si="27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75"/>
        <v>103</v>
      </c>
      <c r="P3679">
        <f t="shared" si="276"/>
        <v>62.05</v>
      </c>
      <c r="Q3679" s="13" t="s">
        <v>8315</v>
      </c>
      <c r="R3679" t="s">
        <v>8316</v>
      </c>
      <c r="S3679" s="17">
        <f t="shared" si="277"/>
        <v>41802.574282407404</v>
      </c>
      <c r="T3679" s="17">
        <f t="shared" si="27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75"/>
        <v>103</v>
      </c>
      <c r="P3680">
        <f t="shared" si="276"/>
        <v>66.13</v>
      </c>
      <c r="Q3680" s="13" t="s">
        <v>8315</v>
      </c>
      <c r="R3680" t="s">
        <v>8316</v>
      </c>
      <c r="S3680" s="17">
        <f t="shared" si="277"/>
        <v>42120.531226851846</v>
      </c>
      <c r="T3680" s="17">
        <f t="shared" si="27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75"/>
        <v>110</v>
      </c>
      <c r="P3681">
        <f t="shared" si="276"/>
        <v>73.400000000000006</v>
      </c>
      <c r="Q3681" s="13" t="s">
        <v>8315</v>
      </c>
      <c r="R3681" t="s">
        <v>8316</v>
      </c>
      <c r="S3681" s="17">
        <f t="shared" si="277"/>
        <v>41786.761354166665</v>
      </c>
      <c r="T3681" s="17">
        <f t="shared" si="27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ref="O3682:O3745" si="279">ROUND(E3682/D3682*100,0)</f>
        <v>113</v>
      </c>
      <c r="P3682">
        <f t="shared" ref="P3682:P3745" si="280">IFERROR(ROUND(E3682/L3682,2),0)</f>
        <v>99.5</v>
      </c>
      <c r="Q3682" s="13" t="s">
        <v>8315</v>
      </c>
      <c r="R3682" t="s">
        <v>8316</v>
      </c>
      <c r="S3682" s="17">
        <f t="shared" ref="S3682:S3745" si="281">(((J3682/60)/60)/24)+DATE(1970,1,1)</f>
        <v>42627.454097222217</v>
      </c>
      <c r="T3682" s="17">
        <f t="shared" ref="T3682:T3745" si="282"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79"/>
        <v>112</v>
      </c>
      <c r="P3683">
        <f t="shared" si="280"/>
        <v>62.17</v>
      </c>
      <c r="Q3683" s="13" t="s">
        <v>8315</v>
      </c>
      <c r="R3683" t="s">
        <v>8316</v>
      </c>
      <c r="S3683" s="17">
        <f t="shared" si="281"/>
        <v>42374.651504629626</v>
      </c>
      <c r="T3683" s="17">
        <f t="shared" si="282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79"/>
        <v>139</v>
      </c>
      <c r="P3684">
        <f t="shared" si="280"/>
        <v>62.33</v>
      </c>
      <c r="Q3684" s="13" t="s">
        <v>8315</v>
      </c>
      <c r="R3684" t="s">
        <v>8316</v>
      </c>
      <c r="S3684" s="17">
        <f t="shared" si="281"/>
        <v>41772.685393518521</v>
      </c>
      <c r="T3684" s="17">
        <f t="shared" si="282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79"/>
        <v>111</v>
      </c>
      <c r="P3685">
        <f t="shared" si="280"/>
        <v>58.79</v>
      </c>
      <c r="Q3685" s="13" t="s">
        <v>8315</v>
      </c>
      <c r="R3685" t="s">
        <v>8316</v>
      </c>
      <c r="S3685" s="17">
        <f t="shared" si="281"/>
        <v>42633.116851851853</v>
      </c>
      <c r="T3685" s="17">
        <f t="shared" si="282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79"/>
        <v>139</v>
      </c>
      <c r="P3686">
        <f t="shared" si="280"/>
        <v>45.35</v>
      </c>
      <c r="Q3686" s="13" t="s">
        <v>8315</v>
      </c>
      <c r="R3686" t="s">
        <v>8316</v>
      </c>
      <c r="S3686" s="17">
        <f t="shared" si="281"/>
        <v>42219.180393518516</v>
      </c>
      <c r="T3686" s="17">
        <f t="shared" si="282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79"/>
        <v>106</v>
      </c>
      <c r="P3687">
        <f t="shared" si="280"/>
        <v>41.94</v>
      </c>
      <c r="Q3687" s="13" t="s">
        <v>8315</v>
      </c>
      <c r="R3687" t="s">
        <v>8316</v>
      </c>
      <c r="S3687" s="17">
        <f t="shared" si="281"/>
        <v>41753.593275462961</v>
      </c>
      <c r="T3687" s="17">
        <f t="shared" si="282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79"/>
        <v>101</v>
      </c>
      <c r="P3688">
        <f t="shared" si="280"/>
        <v>59.17</v>
      </c>
      <c r="Q3688" s="13" t="s">
        <v>8315</v>
      </c>
      <c r="R3688" t="s">
        <v>8316</v>
      </c>
      <c r="S3688" s="17">
        <f t="shared" si="281"/>
        <v>42230.662731481483</v>
      </c>
      <c r="T3688" s="17">
        <f t="shared" si="282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79"/>
        <v>100</v>
      </c>
      <c r="P3689">
        <f t="shared" si="280"/>
        <v>200.49</v>
      </c>
      <c r="Q3689" s="13" t="s">
        <v>8315</v>
      </c>
      <c r="R3689" t="s">
        <v>8316</v>
      </c>
      <c r="S3689" s="17">
        <f t="shared" si="281"/>
        <v>41787.218229166669</v>
      </c>
      <c r="T3689" s="17">
        <f t="shared" si="282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79"/>
        <v>109</v>
      </c>
      <c r="P3690">
        <f t="shared" si="280"/>
        <v>83.97</v>
      </c>
      <c r="Q3690" s="13" t="s">
        <v>8315</v>
      </c>
      <c r="R3690" t="s">
        <v>8316</v>
      </c>
      <c r="S3690" s="17">
        <f t="shared" si="281"/>
        <v>41829.787083333329</v>
      </c>
      <c r="T3690" s="17">
        <f t="shared" si="282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79"/>
        <v>118</v>
      </c>
      <c r="P3691">
        <f t="shared" si="280"/>
        <v>57.26</v>
      </c>
      <c r="Q3691" s="13" t="s">
        <v>8315</v>
      </c>
      <c r="R3691" t="s">
        <v>8316</v>
      </c>
      <c r="S3691" s="17">
        <f t="shared" si="281"/>
        <v>42147.826840277776</v>
      </c>
      <c r="T3691" s="17">
        <f t="shared" si="282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79"/>
        <v>120</v>
      </c>
      <c r="P3692">
        <f t="shared" si="280"/>
        <v>58.06</v>
      </c>
      <c r="Q3692" s="13" t="s">
        <v>8315</v>
      </c>
      <c r="R3692" t="s">
        <v>8316</v>
      </c>
      <c r="S3692" s="17">
        <f t="shared" si="281"/>
        <v>41940.598182870373</v>
      </c>
      <c r="T3692" s="17">
        <f t="shared" si="282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79"/>
        <v>128</v>
      </c>
      <c r="P3693">
        <f t="shared" si="280"/>
        <v>186.8</v>
      </c>
      <c r="Q3693" s="13" t="s">
        <v>8315</v>
      </c>
      <c r="R3693" t="s">
        <v>8316</v>
      </c>
      <c r="S3693" s="17">
        <f t="shared" si="281"/>
        <v>42020.700567129628</v>
      </c>
      <c r="T3693" s="17">
        <f t="shared" si="282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79"/>
        <v>126</v>
      </c>
      <c r="P3694">
        <f t="shared" si="280"/>
        <v>74.12</v>
      </c>
      <c r="Q3694" s="13" t="s">
        <v>8315</v>
      </c>
      <c r="R3694" t="s">
        <v>8316</v>
      </c>
      <c r="S3694" s="17">
        <f t="shared" si="281"/>
        <v>41891.96503472222</v>
      </c>
      <c r="T3694" s="17">
        <f t="shared" si="282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79"/>
        <v>129</v>
      </c>
      <c r="P3695">
        <f t="shared" si="280"/>
        <v>30.71</v>
      </c>
      <c r="Q3695" s="13" t="s">
        <v>8315</v>
      </c>
      <c r="R3695" t="s">
        <v>8316</v>
      </c>
      <c r="S3695" s="17">
        <f t="shared" si="281"/>
        <v>42309.191307870366</v>
      </c>
      <c r="T3695" s="17">
        <f t="shared" si="282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79"/>
        <v>107</v>
      </c>
      <c r="P3696">
        <f t="shared" si="280"/>
        <v>62.67</v>
      </c>
      <c r="Q3696" s="13" t="s">
        <v>8315</v>
      </c>
      <c r="R3696" t="s">
        <v>8316</v>
      </c>
      <c r="S3696" s="17">
        <f t="shared" si="281"/>
        <v>42490.133877314816</v>
      </c>
      <c r="T3696" s="17">
        <f t="shared" si="282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79"/>
        <v>100</v>
      </c>
      <c r="P3697">
        <f t="shared" si="280"/>
        <v>121.36</v>
      </c>
      <c r="Q3697" s="13" t="s">
        <v>8315</v>
      </c>
      <c r="R3697" t="s">
        <v>8316</v>
      </c>
      <c r="S3697" s="17">
        <f t="shared" si="281"/>
        <v>41995.870486111111</v>
      </c>
      <c r="T3697" s="17">
        <f t="shared" si="282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79"/>
        <v>155</v>
      </c>
      <c r="P3698">
        <f t="shared" si="280"/>
        <v>39.74</v>
      </c>
      <c r="Q3698" s="13" t="s">
        <v>8315</v>
      </c>
      <c r="R3698" t="s">
        <v>8316</v>
      </c>
      <c r="S3698" s="17">
        <f t="shared" si="281"/>
        <v>41988.617083333331</v>
      </c>
      <c r="T3698" s="17">
        <f t="shared" si="282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79"/>
        <v>108</v>
      </c>
      <c r="P3699">
        <f t="shared" si="280"/>
        <v>72</v>
      </c>
      <c r="Q3699" s="13" t="s">
        <v>8315</v>
      </c>
      <c r="R3699" t="s">
        <v>8316</v>
      </c>
      <c r="S3699" s="17">
        <f t="shared" si="281"/>
        <v>42479.465833333335</v>
      </c>
      <c r="T3699" s="17">
        <f t="shared" si="282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79"/>
        <v>111</v>
      </c>
      <c r="P3700">
        <f t="shared" si="280"/>
        <v>40.630000000000003</v>
      </c>
      <c r="Q3700" s="13" t="s">
        <v>8315</v>
      </c>
      <c r="R3700" t="s">
        <v>8316</v>
      </c>
      <c r="S3700" s="17">
        <f t="shared" si="281"/>
        <v>42401.806562500002</v>
      </c>
      <c r="T3700" s="17">
        <f t="shared" si="282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79"/>
        <v>101</v>
      </c>
      <c r="P3701">
        <f t="shared" si="280"/>
        <v>63</v>
      </c>
      <c r="Q3701" s="13" t="s">
        <v>8315</v>
      </c>
      <c r="R3701" t="s">
        <v>8316</v>
      </c>
      <c r="S3701" s="17">
        <f t="shared" si="281"/>
        <v>41897.602037037039</v>
      </c>
      <c r="T3701" s="17">
        <f t="shared" si="282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79"/>
        <v>121</v>
      </c>
      <c r="P3702">
        <f t="shared" si="280"/>
        <v>33.67</v>
      </c>
      <c r="Q3702" s="13" t="s">
        <v>8315</v>
      </c>
      <c r="R3702" t="s">
        <v>8316</v>
      </c>
      <c r="S3702" s="17">
        <f t="shared" si="281"/>
        <v>41882.585648148146</v>
      </c>
      <c r="T3702" s="17">
        <f t="shared" si="282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79"/>
        <v>100</v>
      </c>
      <c r="P3703">
        <f t="shared" si="280"/>
        <v>38.590000000000003</v>
      </c>
      <c r="Q3703" s="13" t="s">
        <v>8315</v>
      </c>
      <c r="R3703" t="s">
        <v>8316</v>
      </c>
      <c r="S3703" s="17">
        <f t="shared" si="281"/>
        <v>42129.541585648149</v>
      </c>
      <c r="T3703" s="17">
        <f t="shared" si="28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79"/>
        <v>109</v>
      </c>
      <c r="P3704">
        <f t="shared" si="280"/>
        <v>155.94999999999999</v>
      </c>
      <c r="Q3704" s="13" t="s">
        <v>8315</v>
      </c>
      <c r="R3704" t="s">
        <v>8316</v>
      </c>
      <c r="S3704" s="17">
        <f t="shared" si="281"/>
        <v>42524.53800925926</v>
      </c>
      <c r="T3704" s="17">
        <f t="shared" si="282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79"/>
        <v>123</v>
      </c>
      <c r="P3705">
        <f t="shared" si="280"/>
        <v>43.2</v>
      </c>
      <c r="Q3705" s="13" t="s">
        <v>8315</v>
      </c>
      <c r="R3705" t="s">
        <v>8316</v>
      </c>
      <c r="S3705" s="17">
        <f t="shared" si="281"/>
        <v>42556.504490740743</v>
      </c>
      <c r="T3705" s="17">
        <f t="shared" si="28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79"/>
        <v>136</v>
      </c>
      <c r="P3706">
        <f t="shared" si="280"/>
        <v>15.15</v>
      </c>
      <c r="Q3706" s="13" t="s">
        <v>8315</v>
      </c>
      <c r="R3706" t="s">
        <v>8316</v>
      </c>
      <c r="S3706" s="17">
        <f t="shared" si="281"/>
        <v>42461.689745370371</v>
      </c>
      <c r="T3706" s="17">
        <f t="shared" si="282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79"/>
        <v>103</v>
      </c>
      <c r="P3707">
        <f t="shared" si="280"/>
        <v>83.57</v>
      </c>
      <c r="Q3707" s="13" t="s">
        <v>8315</v>
      </c>
      <c r="R3707" t="s">
        <v>8316</v>
      </c>
      <c r="S3707" s="17">
        <f t="shared" si="281"/>
        <v>41792.542986111112</v>
      </c>
      <c r="T3707" s="17">
        <f t="shared" si="282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79"/>
        <v>121</v>
      </c>
      <c r="P3708">
        <f t="shared" si="280"/>
        <v>140</v>
      </c>
      <c r="Q3708" s="13" t="s">
        <v>8315</v>
      </c>
      <c r="R3708" t="s">
        <v>8316</v>
      </c>
      <c r="S3708" s="17">
        <f t="shared" si="281"/>
        <v>41879.913761574076</v>
      </c>
      <c r="T3708" s="17">
        <f t="shared" si="282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79"/>
        <v>186</v>
      </c>
      <c r="P3709">
        <f t="shared" si="280"/>
        <v>80.87</v>
      </c>
      <c r="Q3709" s="13" t="s">
        <v>8315</v>
      </c>
      <c r="R3709" t="s">
        <v>8316</v>
      </c>
      <c r="S3709" s="17">
        <f t="shared" si="281"/>
        <v>42552.048356481479</v>
      </c>
      <c r="T3709" s="17">
        <f t="shared" si="282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79"/>
        <v>300</v>
      </c>
      <c r="P3710">
        <f t="shared" si="280"/>
        <v>53.85</v>
      </c>
      <c r="Q3710" s="13" t="s">
        <v>8315</v>
      </c>
      <c r="R3710" t="s">
        <v>8316</v>
      </c>
      <c r="S3710" s="17">
        <f t="shared" si="281"/>
        <v>41810.142199074071</v>
      </c>
      <c r="T3710" s="17">
        <f t="shared" si="282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79"/>
        <v>108</v>
      </c>
      <c r="P3711">
        <f t="shared" si="280"/>
        <v>30.93</v>
      </c>
      <c r="Q3711" s="13" t="s">
        <v>8315</v>
      </c>
      <c r="R3711" t="s">
        <v>8316</v>
      </c>
      <c r="S3711" s="17">
        <f t="shared" si="281"/>
        <v>41785.707708333335</v>
      </c>
      <c r="T3711" s="17">
        <f t="shared" si="282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79"/>
        <v>141</v>
      </c>
      <c r="P3712">
        <f t="shared" si="280"/>
        <v>67.959999999999994</v>
      </c>
      <c r="Q3712" s="13" t="s">
        <v>8315</v>
      </c>
      <c r="R3712" t="s">
        <v>8316</v>
      </c>
      <c r="S3712" s="17">
        <f t="shared" si="281"/>
        <v>42072.576249999998</v>
      </c>
      <c r="T3712" s="17">
        <f t="shared" si="282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79"/>
        <v>114</v>
      </c>
      <c r="P3713">
        <f t="shared" si="280"/>
        <v>27.14</v>
      </c>
      <c r="Q3713" s="13" t="s">
        <v>8315</v>
      </c>
      <c r="R3713" t="s">
        <v>8316</v>
      </c>
      <c r="S3713" s="17">
        <f t="shared" si="281"/>
        <v>41779.724224537036</v>
      </c>
      <c r="T3713" s="17">
        <f t="shared" si="282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79"/>
        <v>154</v>
      </c>
      <c r="P3714">
        <f t="shared" si="280"/>
        <v>110.87</v>
      </c>
      <c r="Q3714" s="13" t="s">
        <v>8315</v>
      </c>
      <c r="R3714" t="s">
        <v>8316</v>
      </c>
      <c r="S3714" s="17">
        <f t="shared" si="281"/>
        <v>42134.172071759262</v>
      </c>
      <c r="T3714" s="17">
        <f t="shared" si="282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79"/>
        <v>102</v>
      </c>
      <c r="P3715">
        <f t="shared" si="280"/>
        <v>106.84</v>
      </c>
      <c r="Q3715" s="13" t="s">
        <v>8315</v>
      </c>
      <c r="R3715" t="s">
        <v>8316</v>
      </c>
      <c r="S3715" s="17">
        <f t="shared" si="281"/>
        <v>42505.738032407404</v>
      </c>
      <c r="T3715" s="17">
        <f t="shared" si="282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79"/>
        <v>102</v>
      </c>
      <c r="P3716">
        <f t="shared" si="280"/>
        <v>105.52</v>
      </c>
      <c r="Q3716" s="13" t="s">
        <v>8315</v>
      </c>
      <c r="R3716" t="s">
        <v>8316</v>
      </c>
      <c r="S3716" s="17">
        <f t="shared" si="281"/>
        <v>42118.556331018524</v>
      </c>
      <c r="T3716" s="17">
        <f t="shared" si="28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79"/>
        <v>103</v>
      </c>
      <c r="P3717">
        <f t="shared" si="280"/>
        <v>132.96</v>
      </c>
      <c r="Q3717" s="13" t="s">
        <v>8315</v>
      </c>
      <c r="R3717" t="s">
        <v>8316</v>
      </c>
      <c r="S3717" s="17">
        <f t="shared" si="281"/>
        <v>42036.995590277773</v>
      </c>
      <c r="T3717" s="17">
        <f t="shared" si="28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79"/>
        <v>156</v>
      </c>
      <c r="P3718">
        <f t="shared" si="280"/>
        <v>51.92</v>
      </c>
      <c r="Q3718" s="13" t="s">
        <v>8315</v>
      </c>
      <c r="R3718" t="s">
        <v>8316</v>
      </c>
      <c r="S3718" s="17">
        <f t="shared" si="281"/>
        <v>42360.887835648144</v>
      </c>
      <c r="T3718" s="17">
        <f t="shared" si="28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79"/>
        <v>101</v>
      </c>
      <c r="P3719">
        <f t="shared" si="280"/>
        <v>310</v>
      </c>
      <c r="Q3719" s="13" t="s">
        <v>8315</v>
      </c>
      <c r="R3719" t="s">
        <v>8316</v>
      </c>
      <c r="S3719" s="17">
        <f t="shared" si="281"/>
        <v>42102.866307870368</v>
      </c>
      <c r="T3719" s="17">
        <f t="shared" si="28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79"/>
        <v>239</v>
      </c>
      <c r="P3720">
        <f t="shared" si="280"/>
        <v>26.02</v>
      </c>
      <c r="Q3720" s="13" t="s">
        <v>8315</v>
      </c>
      <c r="R3720" t="s">
        <v>8316</v>
      </c>
      <c r="S3720" s="17">
        <f t="shared" si="281"/>
        <v>42032.716145833328</v>
      </c>
      <c r="T3720" s="17">
        <f t="shared" si="28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79"/>
        <v>210</v>
      </c>
      <c r="P3721">
        <f t="shared" si="280"/>
        <v>105</v>
      </c>
      <c r="Q3721" s="13" t="s">
        <v>8315</v>
      </c>
      <c r="R3721" t="s">
        <v>8316</v>
      </c>
      <c r="S3721" s="17">
        <f t="shared" si="281"/>
        <v>42147.729930555557</v>
      </c>
      <c r="T3721" s="17">
        <f t="shared" si="28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79"/>
        <v>105</v>
      </c>
      <c r="P3722">
        <f t="shared" si="280"/>
        <v>86.23</v>
      </c>
      <c r="Q3722" s="13" t="s">
        <v>8315</v>
      </c>
      <c r="R3722" t="s">
        <v>8316</v>
      </c>
      <c r="S3722" s="17">
        <f t="shared" si="281"/>
        <v>42165.993125000001</v>
      </c>
      <c r="T3722" s="17">
        <f t="shared" si="28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79"/>
        <v>101</v>
      </c>
      <c r="P3723">
        <f t="shared" si="280"/>
        <v>114.55</v>
      </c>
      <c r="Q3723" s="13" t="s">
        <v>8315</v>
      </c>
      <c r="R3723" t="s">
        <v>8316</v>
      </c>
      <c r="S3723" s="17">
        <f t="shared" si="281"/>
        <v>41927.936157407406</v>
      </c>
      <c r="T3723" s="17">
        <f t="shared" si="28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79"/>
        <v>111</v>
      </c>
      <c r="P3724">
        <f t="shared" si="280"/>
        <v>47.66</v>
      </c>
      <c r="Q3724" s="13" t="s">
        <v>8315</v>
      </c>
      <c r="R3724" t="s">
        <v>8316</v>
      </c>
      <c r="S3724" s="17">
        <f t="shared" si="281"/>
        <v>42381.671840277777</v>
      </c>
      <c r="T3724" s="17">
        <f t="shared" si="28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79"/>
        <v>102</v>
      </c>
      <c r="P3725">
        <f t="shared" si="280"/>
        <v>72.89</v>
      </c>
      <c r="Q3725" s="13" t="s">
        <v>8315</v>
      </c>
      <c r="R3725" t="s">
        <v>8316</v>
      </c>
      <c r="S3725" s="17">
        <f t="shared" si="281"/>
        <v>41943.753032407411</v>
      </c>
      <c r="T3725" s="17">
        <f t="shared" si="28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79"/>
        <v>103</v>
      </c>
      <c r="P3726">
        <f t="shared" si="280"/>
        <v>49.55</v>
      </c>
      <c r="Q3726" s="13" t="s">
        <v>8315</v>
      </c>
      <c r="R3726" t="s">
        <v>8316</v>
      </c>
      <c r="S3726" s="17">
        <f t="shared" si="281"/>
        <v>42465.491435185191</v>
      </c>
      <c r="T3726" s="17">
        <f t="shared" si="28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79"/>
        <v>127</v>
      </c>
      <c r="P3727">
        <f t="shared" si="280"/>
        <v>25.4</v>
      </c>
      <c r="Q3727" s="13" t="s">
        <v>8315</v>
      </c>
      <c r="R3727" t="s">
        <v>8316</v>
      </c>
      <c r="S3727" s="17">
        <f t="shared" si="281"/>
        <v>42401.945219907408</v>
      </c>
      <c r="T3727" s="17">
        <f t="shared" si="28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79"/>
        <v>339</v>
      </c>
      <c r="P3728">
        <f t="shared" si="280"/>
        <v>62.59</v>
      </c>
      <c r="Q3728" s="13" t="s">
        <v>8315</v>
      </c>
      <c r="R3728" t="s">
        <v>8316</v>
      </c>
      <c r="S3728" s="17">
        <f t="shared" si="281"/>
        <v>42462.140868055561</v>
      </c>
      <c r="T3728" s="17">
        <f t="shared" si="28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79"/>
        <v>101</v>
      </c>
      <c r="P3729">
        <f t="shared" si="280"/>
        <v>61.06</v>
      </c>
      <c r="Q3729" s="13" t="s">
        <v>8315</v>
      </c>
      <c r="R3729" t="s">
        <v>8316</v>
      </c>
      <c r="S3729" s="17">
        <f t="shared" si="281"/>
        <v>42632.348310185189</v>
      </c>
      <c r="T3729" s="17">
        <f t="shared" si="28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79"/>
        <v>9</v>
      </c>
      <c r="P3730">
        <f t="shared" si="280"/>
        <v>60.06</v>
      </c>
      <c r="Q3730" s="13" t="s">
        <v>8315</v>
      </c>
      <c r="R3730" t="s">
        <v>8316</v>
      </c>
      <c r="S3730" s="17">
        <f t="shared" si="281"/>
        <v>42205.171018518522</v>
      </c>
      <c r="T3730" s="17">
        <f t="shared" si="28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79"/>
        <v>7</v>
      </c>
      <c r="P3731">
        <f t="shared" si="280"/>
        <v>72.400000000000006</v>
      </c>
      <c r="Q3731" s="13" t="s">
        <v>8315</v>
      </c>
      <c r="R3731" t="s">
        <v>8316</v>
      </c>
      <c r="S3731" s="17">
        <f t="shared" si="281"/>
        <v>42041.205000000002</v>
      </c>
      <c r="T3731" s="17">
        <f t="shared" si="28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79"/>
        <v>10</v>
      </c>
      <c r="P3732">
        <f t="shared" si="280"/>
        <v>100</v>
      </c>
      <c r="Q3732" s="13" t="s">
        <v>8315</v>
      </c>
      <c r="R3732" t="s">
        <v>8316</v>
      </c>
      <c r="S3732" s="17">
        <f t="shared" si="281"/>
        <v>42203.677766203706</v>
      </c>
      <c r="T3732" s="17">
        <f t="shared" si="28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79"/>
        <v>11</v>
      </c>
      <c r="P3733">
        <f t="shared" si="280"/>
        <v>51.67</v>
      </c>
      <c r="Q3733" s="13" t="s">
        <v>8315</v>
      </c>
      <c r="R3733" t="s">
        <v>8316</v>
      </c>
      <c r="S3733" s="17">
        <f t="shared" si="281"/>
        <v>41983.752847222218</v>
      </c>
      <c r="T3733" s="17">
        <f t="shared" si="28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79"/>
        <v>15</v>
      </c>
      <c r="P3734">
        <f t="shared" si="280"/>
        <v>32.75</v>
      </c>
      <c r="Q3734" s="13" t="s">
        <v>8315</v>
      </c>
      <c r="R3734" t="s">
        <v>8316</v>
      </c>
      <c r="S3734" s="17">
        <f t="shared" si="281"/>
        <v>41968.677465277782</v>
      </c>
      <c r="T3734" s="17">
        <f t="shared" si="28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79"/>
        <v>0</v>
      </c>
      <c r="P3735">
        <f t="shared" si="280"/>
        <v>0</v>
      </c>
      <c r="Q3735" s="13" t="s">
        <v>8315</v>
      </c>
      <c r="R3735" t="s">
        <v>8316</v>
      </c>
      <c r="S3735" s="17">
        <f t="shared" si="281"/>
        <v>42103.024398148147</v>
      </c>
      <c r="T3735" s="17">
        <f t="shared" si="28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79"/>
        <v>28</v>
      </c>
      <c r="P3736">
        <f t="shared" si="280"/>
        <v>61</v>
      </c>
      <c r="Q3736" s="13" t="s">
        <v>8315</v>
      </c>
      <c r="R3736" t="s">
        <v>8316</v>
      </c>
      <c r="S3736" s="17">
        <f t="shared" si="281"/>
        <v>42089.901574074072</v>
      </c>
      <c r="T3736" s="17">
        <f t="shared" si="28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79"/>
        <v>13</v>
      </c>
      <c r="P3737">
        <f t="shared" si="280"/>
        <v>10</v>
      </c>
      <c r="Q3737" s="13" t="s">
        <v>8315</v>
      </c>
      <c r="R3737" t="s">
        <v>8316</v>
      </c>
      <c r="S3737" s="17">
        <f t="shared" si="281"/>
        <v>42122.693159722221</v>
      </c>
      <c r="T3737" s="17">
        <f t="shared" si="28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79"/>
        <v>1</v>
      </c>
      <c r="P3738">
        <f t="shared" si="280"/>
        <v>10</v>
      </c>
      <c r="Q3738" s="13" t="s">
        <v>8315</v>
      </c>
      <c r="R3738" t="s">
        <v>8316</v>
      </c>
      <c r="S3738" s="17">
        <f t="shared" si="281"/>
        <v>42048.711724537032</v>
      </c>
      <c r="T3738" s="17">
        <f t="shared" si="28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79"/>
        <v>21</v>
      </c>
      <c r="P3739">
        <f t="shared" si="280"/>
        <v>37.5</v>
      </c>
      <c r="Q3739" s="13" t="s">
        <v>8315</v>
      </c>
      <c r="R3739" t="s">
        <v>8316</v>
      </c>
      <c r="S3739" s="17">
        <f t="shared" si="281"/>
        <v>42297.691006944442</v>
      </c>
      <c r="T3739" s="17">
        <f t="shared" si="28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79"/>
        <v>18</v>
      </c>
      <c r="P3740">
        <f t="shared" si="280"/>
        <v>45</v>
      </c>
      <c r="Q3740" s="13" t="s">
        <v>8315</v>
      </c>
      <c r="R3740" t="s">
        <v>8316</v>
      </c>
      <c r="S3740" s="17">
        <f t="shared" si="281"/>
        <v>41813.938715277778</v>
      </c>
      <c r="T3740" s="17">
        <f t="shared" si="28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79"/>
        <v>20</v>
      </c>
      <c r="P3741">
        <f t="shared" si="280"/>
        <v>100.63</v>
      </c>
      <c r="Q3741" s="13" t="s">
        <v>8315</v>
      </c>
      <c r="R3741" t="s">
        <v>8316</v>
      </c>
      <c r="S3741" s="17">
        <f t="shared" si="281"/>
        <v>42548.449861111112</v>
      </c>
      <c r="T3741" s="17">
        <f t="shared" si="28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79"/>
        <v>18</v>
      </c>
      <c r="P3742">
        <f t="shared" si="280"/>
        <v>25.57</v>
      </c>
      <c r="Q3742" s="13" t="s">
        <v>8315</v>
      </c>
      <c r="R3742" t="s">
        <v>8316</v>
      </c>
      <c r="S3742" s="17">
        <f t="shared" si="281"/>
        <v>41833.089756944442</v>
      </c>
      <c r="T3742" s="17">
        <f t="shared" si="28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79"/>
        <v>0</v>
      </c>
      <c r="P3743">
        <f t="shared" si="280"/>
        <v>0</v>
      </c>
      <c r="Q3743" s="13" t="s">
        <v>8315</v>
      </c>
      <c r="R3743" t="s">
        <v>8316</v>
      </c>
      <c r="S3743" s="17">
        <f t="shared" si="281"/>
        <v>42325.920717592591</v>
      </c>
      <c r="T3743" s="17">
        <f t="shared" si="28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79"/>
        <v>2</v>
      </c>
      <c r="P3744">
        <f t="shared" si="280"/>
        <v>25</v>
      </c>
      <c r="Q3744" s="13" t="s">
        <v>8315</v>
      </c>
      <c r="R3744" t="s">
        <v>8316</v>
      </c>
      <c r="S3744" s="17">
        <f t="shared" si="281"/>
        <v>41858.214629629627</v>
      </c>
      <c r="T3744" s="17">
        <f t="shared" si="282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79"/>
        <v>0</v>
      </c>
      <c r="P3745">
        <f t="shared" si="280"/>
        <v>0</v>
      </c>
      <c r="Q3745" s="13" t="s">
        <v>8315</v>
      </c>
      <c r="R3745" t="s">
        <v>8316</v>
      </c>
      <c r="S3745" s="17">
        <f t="shared" si="281"/>
        <v>41793.710231481484</v>
      </c>
      <c r="T3745" s="17">
        <f t="shared" si="282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ref="O3746:O3809" si="283">ROUND(E3746/D3746*100,0)</f>
        <v>0</v>
      </c>
      <c r="P3746">
        <f t="shared" ref="P3746:P3809" si="284">IFERROR(ROUND(E3746/L3746,2),0)</f>
        <v>0</v>
      </c>
      <c r="Q3746" s="13" t="s">
        <v>8315</v>
      </c>
      <c r="R3746" t="s">
        <v>8316</v>
      </c>
      <c r="S3746" s="17">
        <f t="shared" ref="S3746:S3809" si="285">(((J3746/60)/60)/24)+DATE(1970,1,1)</f>
        <v>41793.814259259263</v>
      </c>
      <c r="T3746" s="17">
        <f t="shared" ref="T3746:T3809" si="286">(((I3746/60)/60)/24)+DATE(1970,1,1)</f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83"/>
        <v>10</v>
      </c>
      <c r="P3747">
        <f t="shared" si="284"/>
        <v>10</v>
      </c>
      <c r="Q3747" s="13" t="s">
        <v>8315</v>
      </c>
      <c r="R3747" t="s">
        <v>8316</v>
      </c>
      <c r="S3747" s="17">
        <f t="shared" si="285"/>
        <v>41831.697939814818</v>
      </c>
      <c r="T3747" s="17">
        <f t="shared" si="286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83"/>
        <v>2</v>
      </c>
      <c r="P3748">
        <f t="shared" si="284"/>
        <v>202</v>
      </c>
      <c r="Q3748" s="13" t="s">
        <v>8315</v>
      </c>
      <c r="R3748" t="s">
        <v>8316</v>
      </c>
      <c r="S3748" s="17">
        <f t="shared" si="285"/>
        <v>42621.389340277776</v>
      </c>
      <c r="T3748" s="17">
        <f t="shared" si="286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83"/>
        <v>1</v>
      </c>
      <c r="P3749">
        <f t="shared" si="284"/>
        <v>25</v>
      </c>
      <c r="Q3749" s="13" t="s">
        <v>8315</v>
      </c>
      <c r="R3749" t="s">
        <v>8316</v>
      </c>
      <c r="S3749" s="17">
        <f t="shared" si="285"/>
        <v>42164.299722222218</v>
      </c>
      <c r="T3749" s="17">
        <f t="shared" si="286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83"/>
        <v>104</v>
      </c>
      <c r="P3750">
        <f t="shared" si="284"/>
        <v>99.54</v>
      </c>
      <c r="Q3750" s="13" t="s">
        <v>8315</v>
      </c>
      <c r="R3750" t="s">
        <v>8357</v>
      </c>
      <c r="S3750" s="17">
        <f t="shared" si="285"/>
        <v>42395.706435185188</v>
      </c>
      <c r="T3750" s="17">
        <f t="shared" si="286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83"/>
        <v>105</v>
      </c>
      <c r="P3751">
        <f t="shared" si="284"/>
        <v>75</v>
      </c>
      <c r="Q3751" s="13" t="s">
        <v>8315</v>
      </c>
      <c r="R3751" t="s">
        <v>8357</v>
      </c>
      <c r="S3751" s="17">
        <f t="shared" si="285"/>
        <v>42458.127175925925</v>
      </c>
      <c r="T3751" s="17">
        <f t="shared" si="286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83"/>
        <v>100</v>
      </c>
      <c r="P3752">
        <f t="shared" si="284"/>
        <v>215.25</v>
      </c>
      <c r="Q3752" s="13" t="s">
        <v>8315</v>
      </c>
      <c r="R3752" t="s">
        <v>8357</v>
      </c>
      <c r="S3752" s="17">
        <f t="shared" si="285"/>
        <v>42016.981574074074</v>
      </c>
      <c r="T3752" s="17">
        <f t="shared" si="286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83"/>
        <v>133</v>
      </c>
      <c r="P3753">
        <f t="shared" si="284"/>
        <v>120.55</v>
      </c>
      <c r="Q3753" s="13" t="s">
        <v>8315</v>
      </c>
      <c r="R3753" t="s">
        <v>8357</v>
      </c>
      <c r="S3753" s="17">
        <f t="shared" si="285"/>
        <v>42403.035567129627</v>
      </c>
      <c r="T3753" s="17">
        <f t="shared" si="286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83"/>
        <v>113</v>
      </c>
      <c r="P3754">
        <f t="shared" si="284"/>
        <v>37.67</v>
      </c>
      <c r="Q3754" s="13" t="s">
        <v>8315</v>
      </c>
      <c r="R3754" t="s">
        <v>8357</v>
      </c>
      <c r="S3754" s="17">
        <f t="shared" si="285"/>
        <v>42619.802488425921</v>
      </c>
      <c r="T3754" s="17">
        <f t="shared" si="286"/>
        <v>42659.875</v>
      </c>
      <c r="U3754">
        <f>YEAR(S832)</f>
        <v>2013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83"/>
        <v>103</v>
      </c>
      <c r="P3755">
        <f t="shared" si="284"/>
        <v>172.23</v>
      </c>
      <c r="Q3755" s="13" t="s">
        <v>8315</v>
      </c>
      <c r="R3755" t="s">
        <v>8357</v>
      </c>
      <c r="S3755" s="17">
        <f t="shared" si="285"/>
        <v>42128.824074074073</v>
      </c>
      <c r="T3755" s="17">
        <f t="shared" si="286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83"/>
        <v>120</v>
      </c>
      <c r="P3756">
        <f t="shared" si="284"/>
        <v>111.11</v>
      </c>
      <c r="Q3756" s="13" t="s">
        <v>8315</v>
      </c>
      <c r="R3756" t="s">
        <v>8357</v>
      </c>
      <c r="S3756" s="17">
        <f t="shared" si="285"/>
        <v>41808.881215277775</v>
      </c>
      <c r="T3756" s="17">
        <f t="shared" si="286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83"/>
        <v>130</v>
      </c>
      <c r="P3757">
        <f t="shared" si="284"/>
        <v>25.46</v>
      </c>
      <c r="Q3757" s="13" t="s">
        <v>8315</v>
      </c>
      <c r="R3757" t="s">
        <v>8357</v>
      </c>
      <c r="S3757" s="17">
        <f t="shared" si="285"/>
        <v>42445.866979166662</v>
      </c>
      <c r="T3757" s="17">
        <f t="shared" si="286"/>
        <v>42475.866979166662</v>
      </c>
      <c r="U3757">
        <f>YEAR(S835)</f>
        <v>2014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83"/>
        <v>101</v>
      </c>
      <c r="P3758">
        <f t="shared" si="284"/>
        <v>267.64999999999998</v>
      </c>
      <c r="Q3758" s="13" t="s">
        <v>8315</v>
      </c>
      <c r="R3758" t="s">
        <v>8357</v>
      </c>
      <c r="S3758" s="17">
        <f t="shared" si="285"/>
        <v>41771.814791666664</v>
      </c>
      <c r="T3758" s="17">
        <f t="shared" si="286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83"/>
        <v>109</v>
      </c>
      <c r="P3759">
        <f t="shared" si="284"/>
        <v>75.959999999999994</v>
      </c>
      <c r="Q3759" s="13" t="s">
        <v>8315</v>
      </c>
      <c r="R3759" t="s">
        <v>8357</v>
      </c>
      <c r="S3759" s="17">
        <f t="shared" si="285"/>
        <v>41954.850868055553</v>
      </c>
      <c r="T3759" s="17">
        <f t="shared" si="286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83"/>
        <v>102</v>
      </c>
      <c r="P3760">
        <f t="shared" si="284"/>
        <v>59.04</v>
      </c>
      <c r="Q3760" s="13" t="s">
        <v>8315</v>
      </c>
      <c r="R3760" t="s">
        <v>8357</v>
      </c>
      <c r="S3760" s="17">
        <f t="shared" si="285"/>
        <v>41747.471504629626</v>
      </c>
      <c r="T3760" s="17">
        <f t="shared" si="286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83"/>
        <v>110</v>
      </c>
      <c r="P3761">
        <f t="shared" si="284"/>
        <v>50.11</v>
      </c>
      <c r="Q3761" s="13" t="s">
        <v>8315</v>
      </c>
      <c r="R3761" t="s">
        <v>8357</v>
      </c>
      <c r="S3761" s="17">
        <f t="shared" si="285"/>
        <v>42182.108252314814</v>
      </c>
      <c r="T3761" s="17">
        <f t="shared" si="286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83"/>
        <v>101</v>
      </c>
      <c r="P3762">
        <f t="shared" si="284"/>
        <v>55.5</v>
      </c>
      <c r="Q3762" s="13" t="s">
        <v>8315</v>
      </c>
      <c r="R3762" t="s">
        <v>8357</v>
      </c>
      <c r="S3762" s="17">
        <f t="shared" si="285"/>
        <v>41739.525300925925</v>
      </c>
      <c r="T3762" s="17">
        <f t="shared" si="286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83"/>
        <v>100</v>
      </c>
      <c r="P3763">
        <f t="shared" si="284"/>
        <v>166.67</v>
      </c>
      <c r="Q3763" s="13" t="s">
        <v>8315</v>
      </c>
      <c r="R3763" t="s">
        <v>8357</v>
      </c>
      <c r="S3763" s="17">
        <f t="shared" si="285"/>
        <v>42173.466863425929</v>
      </c>
      <c r="T3763" s="17">
        <f t="shared" si="286"/>
        <v>42226.958333333328</v>
      </c>
      <c r="U3763">
        <f t="shared" ref="U3763:U3764" si="287">YEAR(S841)</f>
        <v>2012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83"/>
        <v>106</v>
      </c>
      <c r="P3764">
        <f t="shared" si="284"/>
        <v>47.43</v>
      </c>
      <c r="Q3764" s="13" t="s">
        <v>8315</v>
      </c>
      <c r="R3764" t="s">
        <v>8357</v>
      </c>
      <c r="S3764" s="17">
        <f t="shared" si="285"/>
        <v>42193.813530092593</v>
      </c>
      <c r="T3764" s="17">
        <f t="shared" si="286"/>
        <v>42218.813530092593</v>
      </c>
      <c r="U3764">
        <f t="shared" si="287"/>
        <v>2016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83"/>
        <v>100</v>
      </c>
      <c r="P3765">
        <f t="shared" si="284"/>
        <v>64.94</v>
      </c>
      <c r="Q3765" s="13" t="s">
        <v>8315</v>
      </c>
      <c r="R3765" t="s">
        <v>8357</v>
      </c>
      <c r="S3765" s="17">
        <f t="shared" si="285"/>
        <v>42065.750300925924</v>
      </c>
      <c r="T3765" s="17">
        <f t="shared" si="286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83"/>
        <v>100</v>
      </c>
      <c r="P3766">
        <f t="shared" si="284"/>
        <v>55.56</v>
      </c>
      <c r="Q3766" s="13" t="s">
        <v>8315</v>
      </c>
      <c r="R3766" t="s">
        <v>8357</v>
      </c>
      <c r="S3766" s="17">
        <f t="shared" si="285"/>
        <v>42499.842962962968</v>
      </c>
      <c r="T3766" s="17">
        <f t="shared" si="286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83"/>
        <v>113</v>
      </c>
      <c r="P3767">
        <f t="shared" si="284"/>
        <v>74.22</v>
      </c>
      <c r="Q3767" s="13" t="s">
        <v>8315</v>
      </c>
      <c r="R3767" t="s">
        <v>8357</v>
      </c>
      <c r="S3767" s="17">
        <f t="shared" si="285"/>
        <v>41820.776412037041</v>
      </c>
      <c r="T3767" s="17">
        <f t="shared" si="286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83"/>
        <v>103</v>
      </c>
      <c r="P3768">
        <f t="shared" si="284"/>
        <v>106.93</v>
      </c>
      <c r="Q3768" s="13" t="s">
        <v>8315</v>
      </c>
      <c r="R3768" t="s">
        <v>8357</v>
      </c>
      <c r="S3768" s="17">
        <f t="shared" si="285"/>
        <v>41788.167187500003</v>
      </c>
      <c r="T3768" s="17">
        <f t="shared" si="286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83"/>
        <v>117</v>
      </c>
      <c r="P3769">
        <f t="shared" si="284"/>
        <v>41.7</v>
      </c>
      <c r="Q3769" s="13" t="s">
        <v>8315</v>
      </c>
      <c r="R3769" t="s">
        <v>8357</v>
      </c>
      <c r="S3769" s="17">
        <f t="shared" si="285"/>
        <v>42050.019641203704</v>
      </c>
      <c r="T3769" s="17">
        <f t="shared" si="286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83"/>
        <v>108</v>
      </c>
      <c r="P3770">
        <f t="shared" si="284"/>
        <v>74.239999999999995</v>
      </c>
      <c r="Q3770" s="13" t="s">
        <v>8315</v>
      </c>
      <c r="R3770" t="s">
        <v>8357</v>
      </c>
      <c r="S3770" s="17">
        <f t="shared" si="285"/>
        <v>41772.727893518517</v>
      </c>
      <c r="T3770" s="17">
        <f t="shared" si="286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83"/>
        <v>100</v>
      </c>
      <c r="P3771">
        <f t="shared" si="284"/>
        <v>73.33</v>
      </c>
      <c r="Q3771" s="13" t="s">
        <v>8315</v>
      </c>
      <c r="R3771" t="s">
        <v>8357</v>
      </c>
      <c r="S3771" s="17">
        <f t="shared" si="285"/>
        <v>42445.598136574074</v>
      </c>
      <c r="T3771" s="17">
        <f t="shared" si="286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83"/>
        <v>100</v>
      </c>
      <c r="P3772">
        <f t="shared" si="284"/>
        <v>100</v>
      </c>
      <c r="Q3772" s="13" t="s">
        <v>8315</v>
      </c>
      <c r="R3772" t="s">
        <v>8357</v>
      </c>
      <c r="S3772" s="17">
        <f t="shared" si="285"/>
        <v>42138.930671296301</v>
      </c>
      <c r="T3772" s="17">
        <f t="shared" si="286"/>
        <v>42168.930671296301</v>
      </c>
      <c r="U3772">
        <f>YEAR(S850)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83"/>
        <v>146</v>
      </c>
      <c r="P3773">
        <f t="shared" si="284"/>
        <v>38.42</v>
      </c>
      <c r="Q3773" s="13" t="s">
        <v>8315</v>
      </c>
      <c r="R3773" t="s">
        <v>8357</v>
      </c>
      <c r="S3773" s="17">
        <f t="shared" si="285"/>
        <v>42493.857083333336</v>
      </c>
      <c r="T3773" s="17">
        <f t="shared" si="286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83"/>
        <v>110</v>
      </c>
      <c r="P3774">
        <f t="shared" si="284"/>
        <v>166.97</v>
      </c>
      <c r="Q3774" s="13" t="s">
        <v>8315</v>
      </c>
      <c r="R3774" t="s">
        <v>8357</v>
      </c>
      <c r="S3774" s="17">
        <f t="shared" si="285"/>
        <v>42682.616967592592</v>
      </c>
      <c r="T3774" s="17">
        <f t="shared" si="286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83"/>
        <v>108</v>
      </c>
      <c r="P3775">
        <f t="shared" si="284"/>
        <v>94.91</v>
      </c>
      <c r="Q3775" s="13" t="s">
        <v>8315</v>
      </c>
      <c r="R3775" t="s">
        <v>8357</v>
      </c>
      <c r="S3775" s="17">
        <f t="shared" si="285"/>
        <v>42656.005173611105</v>
      </c>
      <c r="T3775" s="17">
        <f t="shared" si="286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83"/>
        <v>100</v>
      </c>
      <c r="P3776">
        <f t="shared" si="284"/>
        <v>100</v>
      </c>
      <c r="Q3776" s="13" t="s">
        <v>8315</v>
      </c>
      <c r="R3776" t="s">
        <v>8357</v>
      </c>
      <c r="S3776" s="17">
        <f t="shared" si="285"/>
        <v>42087.792303240742</v>
      </c>
      <c r="T3776" s="17">
        <f t="shared" si="286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83"/>
        <v>100</v>
      </c>
      <c r="P3777">
        <f t="shared" si="284"/>
        <v>143.21</v>
      </c>
      <c r="Q3777" s="13" t="s">
        <v>8315</v>
      </c>
      <c r="R3777" t="s">
        <v>8357</v>
      </c>
      <c r="S3777" s="17">
        <f t="shared" si="285"/>
        <v>42075.942627314813</v>
      </c>
      <c r="T3777" s="17">
        <f t="shared" si="286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83"/>
        <v>107</v>
      </c>
      <c r="P3778">
        <f t="shared" si="284"/>
        <v>90.82</v>
      </c>
      <c r="Q3778" s="13" t="s">
        <v>8315</v>
      </c>
      <c r="R3778" t="s">
        <v>8357</v>
      </c>
      <c r="S3778" s="17">
        <f t="shared" si="285"/>
        <v>41814.367800925924</v>
      </c>
      <c r="T3778" s="17">
        <f t="shared" si="286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83"/>
        <v>143</v>
      </c>
      <c r="P3779">
        <f t="shared" si="284"/>
        <v>48.54</v>
      </c>
      <c r="Q3779" s="13" t="s">
        <v>8315</v>
      </c>
      <c r="R3779" t="s">
        <v>8357</v>
      </c>
      <c r="S3779" s="17">
        <f t="shared" si="285"/>
        <v>41887.111354166671</v>
      </c>
      <c r="T3779" s="17">
        <f t="shared" si="286"/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83"/>
        <v>105</v>
      </c>
      <c r="P3780">
        <f t="shared" si="284"/>
        <v>70.03</v>
      </c>
      <c r="Q3780" s="13" t="s">
        <v>8315</v>
      </c>
      <c r="R3780" t="s">
        <v>8357</v>
      </c>
      <c r="S3780" s="17">
        <f t="shared" si="285"/>
        <v>41989.819212962961</v>
      </c>
      <c r="T3780" s="17">
        <f t="shared" si="286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83"/>
        <v>104</v>
      </c>
      <c r="P3781">
        <f t="shared" si="284"/>
        <v>135.63</v>
      </c>
      <c r="Q3781" s="13" t="s">
        <v>8315</v>
      </c>
      <c r="R3781" t="s">
        <v>8357</v>
      </c>
      <c r="S3781" s="17">
        <f t="shared" si="285"/>
        <v>42425.735416666663</v>
      </c>
      <c r="T3781" s="17">
        <f t="shared" si="286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83"/>
        <v>120</v>
      </c>
      <c r="P3782">
        <f t="shared" si="284"/>
        <v>100</v>
      </c>
      <c r="Q3782" s="13" t="s">
        <v>8315</v>
      </c>
      <c r="R3782" t="s">
        <v>8357</v>
      </c>
      <c r="S3782" s="17">
        <f t="shared" si="285"/>
        <v>42166.219733796301</v>
      </c>
      <c r="T3782" s="17">
        <f t="shared" si="286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83"/>
        <v>110</v>
      </c>
      <c r="P3783">
        <f t="shared" si="284"/>
        <v>94.9</v>
      </c>
      <c r="Q3783" s="13" t="s">
        <v>8315</v>
      </c>
      <c r="R3783" t="s">
        <v>8357</v>
      </c>
      <c r="S3783" s="17">
        <f t="shared" si="285"/>
        <v>41865.882928240739</v>
      </c>
      <c r="T3783" s="17">
        <f t="shared" si="286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83"/>
        <v>102</v>
      </c>
      <c r="P3784">
        <f t="shared" si="284"/>
        <v>75.37</v>
      </c>
      <c r="Q3784" s="13" t="s">
        <v>8315</v>
      </c>
      <c r="R3784" t="s">
        <v>8357</v>
      </c>
      <c r="S3784" s="17">
        <f t="shared" si="285"/>
        <v>42546.862233796302</v>
      </c>
      <c r="T3784" s="17">
        <f t="shared" si="286"/>
        <v>42575.958333333328</v>
      </c>
      <c r="U3784">
        <f>YEAR(S862)</f>
        <v>2013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83"/>
        <v>129</v>
      </c>
      <c r="P3785">
        <f t="shared" si="284"/>
        <v>64.459999999999994</v>
      </c>
      <c r="Q3785" s="13" t="s">
        <v>8315</v>
      </c>
      <c r="R3785" t="s">
        <v>8357</v>
      </c>
      <c r="S3785" s="17">
        <f t="shared" si="285"/>
        <v>42420.140277777777</v>
      </c>
      <c r="T3785" s="17">
        <f t="shared" si="286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83"/>
        <v>115</v>
      </c>
      <c r="P3786">
        <f t="shared" si="284"/>
        <v>115</v>
      </c>
      <c r="Q3786" s="13" t="s">
        <v>8315</v>
      </c>
      <c r="R3786" t="s">
        <v>8357</v>
      </c>
      <c r="S3786" s="17">
        <f t="shared" si="285"/>
        <v>42531.980694444443</v>
      </c>
      <c r="T3786" s="17">
        <f t="shared" si="286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83"/>
        <v>151</v>
      </c>
      <c r="P3787">
        <f t="shared" si="284"/>
        <v>100.5</v>
      </c>
      <c r="Q3787" s="13" t="s">
        <v>8315</v>
      </c>
      <c r="R3787" t="s">
        <v>8357</v>
      </c>
      <c r="S3787" s="17">
        <f t="shared" si="285"/>
        <v>42548.63853009259</v>
      </c>
      <c r="T3787" s="17">
        <f t="shared" si="286"/>
        <v>42584.418749999997</v>
      </c>
      <c r="U3787">
        <f>YEAR(S865)</f>
        <v>2012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83"/>
        <v>111</v>
      </c>
      <c r="P3788">
        <f t="shared" si="284"/>
        <v>93.77</v>
      </c>
      <c r="Q3788" s="13" t="s">
        <v>8315</v>
      </c>
      <c r="R3788" t="s">
        <v>8357</v>
      </c>
      <c r="S3788" s="17">
        <f t="shared" si="285"/>
        <v>42487.037905092591</v>
      </c>
      <c r="T3788" s="17">
        <f t="shared" si="286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83"/>
        <v>100</v>
      </c>
      <c r="P3789">
        <f t="shared" si="284"/>
        <v>35.1</v>
      </c>
      <c r="Q3789" s="13" t="s">
        <v>8315</v>
      </c>
      <c r="R3789" t="s">
        <v>8357</v>
      </c>
      <c r="S3789" s="17">
        <f t="shared" si="285"/>
        <v>42167.534791666665</v>
      </c>
      <c r="T3789" s="17">
        <f t="shared" si="286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83"/>
        <v>1</v>
      </c>
      <c r="P3790">
        <f t="shared" si="284"/>
        <v>500</v>
      </c>
      <c r="Q3790" s="13" t="s">
        <v>8315</v>
      </c>
      <c r="R3790" t="s">
        <v>8357</v>
      </c>
      <c r="S3790" s="17">
        <f t="shared" si="285"/>
        <v>42333.695821759262</v>
      </c>
      <c r="T3790" s="17">
        <f t="shared" si="286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83"/>
        <v>3</v>
      </c>
      <c r="P3791">
        <f t="shared" si="284"/>
        <v>29</v>
      </c>
      <c r="Q3791" s="13" t="s">
        <v>8315</v>
      </c>
      <c r="R3791" t="s">
        <v>8357</v>
      </c>
      <c r="S3791" s="17">
        <f t="shared" si="285"/>
        <v>42138.798819444448</v>
      </c>
      <c r="T3791" s="17">
        <f t="shared" si="286"/>
        <v>42170.798819444448</v>
      </c>
      <c r="U3791">
        <f>YEAR(S869)</f>
        <v>2009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83"/>
        <v>0</v>
      </c>
      <c r="P3792">
        <f t="shared" si="284"/>
        <v>0</v>
      </c>
      <c r="Q3792" s="13" t="s">
        <v>8315</v>
      </c>
      <c r="R3792" t="s">
        <v>8357</v>
      </c>
      <c r="S3792" s="17">
        <f t="shared" si="285"/>
        <v>42666.666932870372</v>
      </c>
      <c r="T3792" s="17">
        <f t="shared" si="286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83"/>
        <v>0</v>
      </c>
      <c r="P3793">
        <f t="shared" si="284"/>
        <v>0</v>
      </c>
      <c r="Q3793" s="13" t="s">
        <v>8315</v>
      </c>
      <c r="R3793" t="s">
        <v>8357</v>
      </c>
      <c r="S3793" s="17">
        <f t="shared" si="285"/>
        <v>41766.692037037035</v>
      </c>
      <c r="T3793" s="17">
        <f t="shared" si="286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83"/>
        <v>0</v>
      </c>
      <c r="P3794">
        <f t="shared" si="284"/>
        <v>17.5</v>
      </c>
      <c r="Q3794" s="13" t="s">
        <v>8315</v>
      </c>
      <c r="R3794" t="s">
        <v>8357</v>
      </c>
      <c r="S3794" s="17">
        <f t="shared" si="285"/>
        <v>42170.447013888886</v>
      </c>
      <c r="T3794" s="17">
        <f t="shared" si="286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83"/>
        <v>60</v>
      </c>
      <c r="P3795">
        <f t="shared" si="284"/>
        <v>174</v>
      </c>
      <c r="Q3795" s="13" t="s">
        <v>8315</v>
      </c>
      <c r="R3795" t="s">
        <v>8357</v>
      </c>
      <c r="S3795" s="17">
        <f t="shared" si="285"/>
        <v>41968.938993055555</v>
      </c>
      <c r="T3795" s="17">
        <f t="shared" si="286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83"/>
        <v>1</v>
      </c>
      <c r="P3796">
        <f t="shared" si="284"/>
        <v>50</v>
      </c>
      <c r="Q3796" s="13" t="s">
        <v>8315</v>
      </c>
      <c r="R3796" t="s">
        <v>8357</v>
      </c>
      <c r="S3796" s="17">
        <f t="shared" si="285"/>
        <v>42132.58048611111</v>
      </c>
      <c r="T3796" s="17">
        <f t="shared" si="286"/>
        <v>42162.58048611111</v>
      </c>
      <c r="U3796">
        <f t="shared" ref="U3796:U3797" si="288">YEAR(S874)</f>
        <v>2011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83"/>
        <v>2</v>
      </c>
      <c r="P3797">
        <f t="shared" si="284"/>
        <v>5</v>
      </c>
      <c r="Q3797" s="13" t="s">
        <v>8315</v>
      </c>
      <c r="R3797" t="s">
        <v>8357</v>
      </c>
      <c r="S3797" s="17">
        <f t="shared" si="285"/>
        <v>42201.436226851853</v>
      </c>
      <c r="T3797" s="17">
        <f t="shared" si="286"/>
        <v>42244.9375</v>
      </c>
      <c r="U3797">
        <f t="shared" si="288"/>
        <v>2012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83"/>
        <v>0</v>
      </c>
      <c r="P3798">
        <f t="shared" si="284"/>
        <v>1</v>
      </c>
      <c r="Q3798" s="13" t="s">
        <v>8315</v>
      </c>
      <c r="R3798" t="s">
        <v>8357</v>
      </c>
      <c r="S3798" s="17">
        <f t="shared" si="285"/>
        <v>42689.029583333337</v>
      </c>
      <c r="T3798" s="17">
        <f t="shared" si="286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83"/>
        <v>90</v>
      </c>
      <c r="P3799">
        <f t="shared" si="284"/>
        <v>145.41</v>
      </c>
      <c r="Q3799" s="13" t="s">
        <v>8315</v>
      </c>
      <c r="R3799" t="s">
        <v>8357</v>
      </c>
      <c r="S3799" s="17">
        <f t="shared" si="285"/>
        <v>42084.881539351853</v>
      </c>
      <c r="T3799" s="17">
        <f t="shared" si="286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83"/>
        <v>1</v>
      </c>
      <c r="P3800">
        <f t="shared" si="284"/>
        <v>205</v>
      </c>
      <c r="Q3800" s="13" t="s">
        <v>8315</v>
      </c>
      <c r="R3800" t="s">
        <v>8357</v>
      </c>
      <c r="S3800" s="17">
        <f t="shared" si="285"/>
        <v>41831.722777777781</v>
      </c>
      <c r="T3800" s="17">
        <f t="shared" si="286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83"/>
        <v>4</v>
      </c>
      <c r="P3801">
        <f t="shared" si="284"/>
        <v>100.5</v>
      </c>
      <c r="Q3801" s="13" t="s">
        <v>8315</v>
      </c>
      <c r="R3801" t="s">
        <v>8357</v>
      </c>
      <c r="S3801" s="17">
        <f t="shared" si="285"/>
        <v>42410.93105324074</v>
      </c>
      <c r="T3801" s="17">
        <f t="shared" si="286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83"/>
        <v>4</v>
      </c>
      <c r="P3802">
        <f t="shared" si="284"/>
        <v>55.06</v>
      </c>
      <c r="Q3802" s="13" t="s">
        <v>8315</v>
      </c>
      <c r="R3802" t="s">
        <v>8357</v>
      </c>
      <c r="S3802" s="17">
        <f t="shared" si="285"/>
        <v>41982.737071759257</v>
      </c>
      <c r="T3802" s="17">
        <f t="shared" si="286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83"/>
        <v>9</v>
      </c>
      <c r="P3803">
        <f t="shared" si="284"/>
        <v>47.33</v>
      </c>
      <c r="Q3803" s="13" t="s">
        <v>8315</v>
      </c>
      <c r="R3803" t="s">
        <v>8357</v>
      </c>
      <c r="S3803" s="17">
        <f t="shared" si="285"/>
        <v>41975.676111111112</v>
      </c>
      <c r="T3803" s="17">
        <f t="shared" si="286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83"/>
        <v>0</v>
      </c>
      <c r="P3804">
        <f t="shared" si="284"/>
        <v>0</v>
      </c>
      <c r="Q3804" s="13" t="s">
        <v>8315</v>
      </c>
      <c r="R3804" t="s">
        <v>8357</v>
      </c>
      <c r="S3804" s="17">
        <f t="shared" si="285"/>
        <v>42269.126226851848</v>
      </c>
      <c r="T3804" s="17">
        <f t="shared" si="286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83"/>
        <v>20</v>
      </c>
      <c r="P3805">
        <f t="shared" si="284"/>
        <v>58.95</v>
      </c>
      <c r="Q3805" s="13" t="s">
        <v>8315</v>
      </c>
      <c r="R3805" t="s">
        <v>8357</v>
      </c>
      <c r="S3805" s="17">
        <f t="shared" si="285"/>
        <v>42403.971851851849</v>
      </c>
      <c r="T3805" s="17">
        <f t="shared" si="286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83"/>
        <v>0</v>
      </c>
      <c r="P3806">
        <f t="shared" si="284"/>
        <v>0</v>
      </c>
      <c r="Q3806" s="13" t="s">
        <v>8315</v>
      </c>
      <c r="R3806" t="s">
        <v>8357</v>
      </c>
      <c r="S3806" s="17">
        <f t="shared" si="285"/>
        <v>42527.00953703704</v>
      </c>
      <c r="T3806" s="17">
        <f t="shared" si="286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83"/>
        <v>0</v>
      </c>
      <c r="P3807">
        <f t="shared" si="284"/>
        <v>1.5</v>
      </c>
      <c r="Q3807" s="13" t="s">
        <v>8315</v>
      </c>
      <c r="R3807" t="s">
        <v>8357</v>
      </c>
      <c r="S3807" s="17">
        <f t="shared" si="285"/>
        <v>41849.887037037035</v>
      </c>
      <c r="T3807" s="17">
        <f t="shared" si="286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83"/>
        <v>0</v>
      </c>
      <c r="P3808">
        <f t="shared" si="284"/>
        <v>5</v>
      </c>
      <c r="Q3808" s="13" t="s">
        <v>8315</v>
      </c>
      <c r="R3808" t="s">
        <v>8357</v>
      </c>
      <c r="S3808" s="17">
        <f t="shared" si="285"/>
        <v>41799.259039351848</v>
      </c>
      <c r="T3808" s="17">
        <f t="shared" si="286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83"/>
        <v>30</v>
      </c>
      <c r="P3809">
        <f t="shared" si="284"/>
        <v>50.56</v>
      </c>
      <c r="Q3809" s="13" t="s">
        <v>8315</v>
      </c>
      <c r="R3809" t="s">
        <v>8357</v>
      </c>
      <c r="S3809" s="17">
        <f t="shared" si="285"/>
        <v>42090.909016203703</v>
      </c>
      <c r="T3809" s="17">
        <f t="shared" si="286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ref="O3810:O3873" si="289">ROUND(E3810/D3810*100,0)</f>
        <v>100</v>
      </c>
      <c r="P3810">
        <f t="shared" ref="P3810:P3873" si="290">IFERROR(ROUND(E3810/L3810,2),0)</f>
        <v>41.67</v>
      </c>
      <c r="Q3810" s="13" t="s">
        <v>8315</v>
      </c>
      <c r="R3810" t="s">
        <v>8316</v>
      </c>
      <c r="S3810" s="17">
        <f t="shared" ref="S3810:S3873" si="291">(((J3810/60)/60)/24)+DATE(1970,1,1)</f>
        <v>42059.453923611116</v>
      </c>
      <c r="T3810" s="17">
        <f t="shared" ref="T3810:T3873" si="292"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89"/>
        <v>101</v>
      </c>
      <c r="P3811">
        <f t="shared" si="290"/>
        <v>53.29</v>
      </c>
      <c r="Q3811" s="13" t="s">
        <v>8315</v>
      </c>
      <c r="R3811" t="s">
        <v>8316</v>
      </c>
      <c r="S3811" s="17">
        <f t="shared" si="291"/>
        <v>41800.526701388888</v>
      </c>
      <c r="T3811" s="17">
        <f t="shared" si="292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89"/>
        <v>122</v>
      </c>
      <c r="P3812">
        <f t="shared" si="290"/>
        <v>70.23</v>
      </c>
      <c r="Q3812" s="13" t="s">
        <v>8315</v>
      </c>
      <c r="R3812" t="s">
        <v>8316</v>
      </c>
      <c r="S3812" s="17">
        <f t="shared" si="291"/>
        <v>42054.849050925928</v>
      </c>
      <c r="T3812" s="17">
        <f t="shared" si="292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89"/>
        <v>330</v>
      </c>
      <c r="P3813">
        <f t="shared" si="290"/>
        <v>43.42</v>
      </c>
      <c r="Q3813" s="13" t="s">
        <v>8315</v>
      </c>
      <c r="R3813" t="s">
        <v>8316</v>
      </c>
      <c r="S3813" s="17">
        <f t="shared" si="291"/>
        <v>42487.62700231481</v>
      </c>
      <c r="T3813" s="17">
        <f t="shared" si="292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89"/>
        <v>110</v>
      </c>
      <c r="P3814">
        <f t="shared" si="290"/>
        <v>199.18</v>
      </c>
      <c r="Q3814" s="13" t="s">
        <v>8315</v>
      </c>
      <c r="R3814" t="s">
        <v>8316</v>
      </c>
      <c r="S3814" s="17">
        <f t="shared" si="291"/>
        <v>42109.751250000001</v>
      </c>
      <c r="T3814" s="17">
        <f t="shared" si="292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89"/>
        <v>101</v>
      </c>
      <c r="P3815">
        <f t="shared" si="290"/>
        <v>78.52</v>
      </c>
      <c r="Q3815" s="13" t="s">
        <v>8315</v>
      </c>
      <c r="R3815" t="s">
        <v>8316</v>
      </c>
      <c r="S3815" s="17">
        <f t="shared" si="291"/>
        <v>42497.275706018518</v>
      </c>
      <c r="T3815" s="17">
        <f t="shared" si="292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89"/>
        <v>140</v>
      </c>
      <c r="P3816">
        <f t="shared" si="290"/>
        <v>61.82</v>
      </c>
      <c r="Q3816" s="13" t="s">
        <v>8315</v>
      </c>
      <c r="R3816" t="s">
        <v>8316</v>
      </c>
      <c r="S3816" s="17">
        <f t="shared" si="291"/>
        <v>42058.904074074075</v>
      </c>
      <c r="T3816" s="17">
        <f t="shared" si="292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89"/>
        <v>100</v>
      </c>
      <c r="P3817">
        <f t="shared" si="290"/>
        <v>50</v>
      </c>
      <c r="Q3817" s="13" t="s">
        <v>8315</v>
      </c>
      <c r="R3817" t="s">
        <v>8316</v>
      </c>
      <c r="S3817" s="17">
        <f t="shared" si="291"/>
        <v>42207.259918981479</v>
      </c>
      <c r="T3817" s="17">
        <f t="shared" si="292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89"/>
        <v>119</v>
      </c>
      <c r="P3818">
        <f t="shared" si="290"/>
        <v>48.34</v>
      </c>
      <c r="Q3818" s="13" t="s">
        <v>8315</v>
      </c>
      <c r="R3818" t="s">
        <v>8316</v>
      </c>
      <c r="S3818" s="17">
        <f t="shared" si="291"/>
        <v>41807.690081018518</v>
      </c>
      <c r="T3818" s="17">
        <f t="shared" si="292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89"/>
        <v>107</v>
      </c>
      <c r="P3819">
        <f t="shared" si="290"/>
        <v>107.25</v>
      </c>
      <c r="Q3819" s="13" t="s">
        <v>8315</v>
      </c>
      <c r="R3819" t="s">
        <v>8316</v>
      </c>
      <c r="S3819" s="17">
        <f t="shared" si="291"/>
        <v>42284.69694444444</v>
      </c>
      <c r="T3819" s="17">
        <f t="shared" si="292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89"/>
        <v>228</v>
      </c>
      <c r="P3820">
        <f t="shared" si="290"/>
        <v>57</v>
      </c>
      <c r="Q3820" s="13" t="s">
        <v>8315</v>
      </c>
      <c r="R3820" t="s">
        <v>8316</v>
      </c>
      <c r="S3820" s="17">
        <f t="shared" si="291"/>
        <v>42045.84238425926</v>
      </c>
      <c r="T3820" s="17">
        <f t="shared" si="292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89"/>
        <v>106</v>
      </c>
      <c r="P3821">
        <f t="shared" si="290"/>
        <v>40.92</v>
      </c>
      <c r="Q3821" s="13" t="s">
        <v>8315</v>
      </c>
      <c r="R3821" t="s">
        <v>8316</v>
      </c>
      <c r="S3821" s="17">
        <f t="shared" si="291"/>
        <v>42184.209537037037</v>
      </c>
      <c r="T3821" s="17">
        <f t="shared" si="292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89"/>
        <v>143</v>
      </c>
      <c r="P3822">
        <f t="shared" si="290"/>
        <v>21.5</v>
      </c>
      <c r="Q3822" s="13" t="s">
        <v>8315</v>
      </c>
      <c r="R3822" t="s">
        <v>8316</v>
      </c>
      <c r="S3822" s="17">
        <f t="shared" si="291"/>
        <v>42160.651817129634</v>
      </c>
      <c r="T3822" s="17">
        <f t="shared" si="292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89"/>
        <v>105</v>
      </c>
      <c r="P3823">
        <f t="shared" si="290"/>
        <v>79.540000000000006</v>
      </c>
      <c r="Q3823" s="13" t="s">
        <v>8315</v>
      </c>
      <c r="R3823" t="s">
        <v>8316</v>
      </c>
      <c r="S3823" s="17">
        <f t="shared" si="291"/>
        <v>42341.180636574078</v>
      </c>
      <c r="T3823" s="17">
        <f t="shared" si="292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89"/>
        <v>110</v>
      </c>
      <c r="P3824">
        <f t="shared" si="290"/>
        <v>72.38</v>
      </c>
      <c r="Q3824" s="13" t="s">
        <v>8315</v>
      </c>
      <c r="R3824" t="s">
        <v>8316</v>
      </c>
      <c r="S3824" s="17">
        <f t="shared" si="291"/>
        <v>42329.838159722218</v>
      </c>
      <c r="T3824" s="17">
        <f t="shared" si="292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89"/>
        <v>106</v>
      </c>
      <c r="P3825">
        <f t="shared" si="290"/>
        <v>64.63</v>
      </c>
      <c r="Q3825" s="13" t="s">
        <v>8315</v>
      </c>
      <c r="R3825" t="s">
        <v>8316</v>
      </c>
      <c r="S3825" s="17">
        <f t="shared" si="291"/>
        <v>42170.910231481481</v>
      </c>
      <c r="T3825" s="17">
        <f t="shared" si="292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89"/>
        <v>108</v>
      </c>
      <c r="P3826">
        <f t="shared" si="290"/>
        <v>38.57</v>
      </c>
      <c r="Q3826" s="13" t="s">
        <v>8315</v>
      </c>
      <c r="R3826" t="s">
        <v>8316</v>
      </c>
      <c r="S3826" s="17">
        <f t="shared" si="291"/>
        <v>42571.626192129625</v>
      </c>
      <c r="T3826" s="17">
        <f t="shared" si="292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89"/>
        <v>105</v>
      </c>
      <c r="P3827">
        <f t="shared" si="290"/>
        <v>107.57</v>
      </c>
      <c r="Q3827" s="13" t="s">
        <v>8315</v>
      </c>
      <c r="R3827" t="s">
        <v>8316</v>
      </c>
      <c r="S3827" s="17">
        <f t="shared" si="291"/>
        <v>42151.069606481484</v>
      </c>
      <c r="T3827" s="17">
        <f t="shared" si="292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89"/>
        <v>119</v>
      </c>
      <c r="P3828">
        <f t="shared" si="290"/>
        <v>27.5</v>
      </c>
      <c r="Q3828" s="13" t="s">
        <v>8315</v>
      </c>
      <c r="R3828" t="s">
        <v>8316</v>
      </c>
      <c r="S3828" s="17">
        <f t="shared" si="291"/>
        <v>42101.423541666663</v>
      </c>
      <c r="T3828" s="17">
        <f t="shared" si="292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89"/>
        <v>153</v>
      </c>
      <c r="P3829">
        <f t="shared" si="290"/>
        <v>70.459999999999994</v>
      </c>
      <c r="Q3829" s="13" t="s">
        <v>8315</v>
      </c>
      <c r="R3829" t="s">
        <v>8316</v>
      </c>
      <c r="S3829" s="17">
        <f t="shared" si="291"/>
        <v>42034.928252314814</v>
      </c>
      <c r="T3829" s="17">
        <f t="shared" si="292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89"/>
        <v>100</v>
      </c>
      <c r="P3830">
        <f t="shared" si="290"/>
        <v>178.57</v>
      </c>
      <c r="Q3830" s="13" t="s">
        <v>8315</v>
      </c>
      <c r="R3830" t="s">
        <v>8316</v>
      </c>
      <c r="S3830" s="17">
        <f t="shared" si="291"/>
        <v>41944.527627314819</v>
      </c>
      <c r="T3830" s="17">
        <f t="shared" si="292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89"/>
        <v>100</v>
      </c>
      <c r="P3831">
        <f t="shared" si="290"/>
        <v>62.63</v>
      </c>
      <c r="Q3831" s="13" t="s">
        <v>8315</v>
      </c>
      <c r="R3831" t="s">
        <v>8316</v>
      </c>
      <c r="S3831" s="17">
        <f t="shared" si="291"/>
        <v>42593.865405092598</v>
      </c>
      <c r="T3831" s="17">
        <f t="shared" si="292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89"/>
        <v>225</v>
      </c>
      <c r="P3832">
        <f t="shared" si="290"/>
        <v>75</v>
      </c>
      <c r="Q3832" s="13" t="s">
        <v>8315</v>
      </c>
      <c r="R3832" t="s">
        <v>8316</v>
      </c>
      <c r="S3832" s="17">
        <f t="shared" si="291"/>
        <v>42503.740868055553</v>
      </c>
      <c r="T3832" s="17">
        <f t="shared" si="292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89"/>
        <v>106</v>
      </c>
      <c r="P3833">
        <f t="shared" si="290"/>
        <v>58.9</v>
      </c>
      <c r="Q3833" s="13" t="s">
        <v>8315</v>
      </c>
      <c r="R3833" t="s">
        <v>8316</v>
      </c>
      <c r="S3833" s="17">
        <f t="shared" si="291"/>
        <v>41927.848900462966</v>
      </c>
      <c r="T3833" s="17">
        <f t="shared" si="292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89"/>
        <v>105</v>
      </c>
      <c r="P3834">
        <f t="shared" si="290"/>
        <v>139.56</v>
      </c>
      <c r="Q3834" s="13" t="s">
        <v>8315</v>
      </c>
      <c r="R3834" t="s">
        <v>8316</v>
      </c>
      <c r="S3834" s="17">
        <f t="shared" si="291"/>
        <v>42375.114988425921</v>
      </c>
      <c r="T3834" s="17">
        <f t="shared" si="292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89"/>
        <v>117</v>
      </c>
      <c r="P3835">
        <f t="shared" si="290"/>
        <v>70</v>
      </c>
      <c r="Q3835" s="13" t="s">
        <v>8315</v>
      </c>
      <c r="R3835" t="s">
        <v>8316</v>
      </c>
      <c r="S3835" s="17">
        <f t="shared" si="291"/>
        <v>41963.872361111105</v>
      </c>
      <c r="T3835" s="17">
        <f t="shared" si="292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89"/>
        <v>109</v>
      </c>
      <c r="P3836">
        <f t="shared" si="290"/>
        <v>57.39</v>
      </c>
      <c r="Q3836" s="13" t="s">
        <v>8315</v>
      </c>
      <c r="R3836" t="s">
        <v>8316</v>
      </c>
      <c r="S3836" s="17">
        <f t="shared" si="291"/>
        <v>42143.445219907408</v>
      </c>
      <c r="T3836" s="17">
        <f t="shared" si="292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89"/>
        <v>160</v>
      </c>
      <c r="P3837">
        <f t="shared" si="290"/>
        <v>40</v>
      </c>
      <c r="Q3837" s="13" t="s">
        <v>8315</v>
      </c>
      <c r="R3837" t="s">
        <v>8316</v>
      </c>
      <c r="S3837" s="17">
        <f t="shared" si="291"/>
        <v>42460.94222222222</v>
      </c>
      <c r="T3837" s="17">
        <f t="shared" si="292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89"/>
        <v>113</v>
      </c>
      <c r="P3838">
        <f t="shared" si="290"/>
        <v>64.290000000000006</v>
      </c>
      <c r="Q3838" s="13" t="s">
        <v>8315</v>
      </c>
      <c r="R3838" t="s">
        <v>8316</v>
      </c>
      <c r="S3838" s="17">
        <f t="shared" si="291"/>
        <v>42553.926527777774</v>
      </c>
      <c r="T3838" s="17">
        <f t="shared" si="292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89"/>
        <v>102</v>
      </c>
      <c r="P3839">
        <f t="shared" si="290"/>
        <v>120.12</v>
      </c>
      <c r="Q3839" s="13" t="s">
        <v>8315</v>
      </c>
      <c r="R3839" t="s">
        <v>8316</v>
      </c>
      <c r="S3839" s="17">
        <f t="shared" si="291"/>
        <v>42152.765717592592</v>
      </c>
      <c r="T3839" s="17">
        <f t="shared" si="292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89"/>
        <v>101</v>
      </c>
      <c r="P3840">
        <f t="shared" si="290"/>
        <v>1008.24</v>
      </c>
      <c r="Q3840" s="13" t="s">
        <v>8315</v>
      </c>
      <c r="R3840" t="s">
        <v>8316</v>
      </c>
      <c r="S3840" s="17">
        <f t="shared" si="291"/>
        <v>42116.710752314815</v>
      </c>
      <c r="T3840" s="17">
        <f t="shared" si="292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89"/>
        <v>101</v>
      </c>
      <c r="P3841">
        <f t="shared" si="290"/>
        <v>63.28</v>
      </c>
      <c r="Q3841" s="13" t="s">
        <v>8315</v>
      </c>
      <c r="R3841" t="s">
        <v>8316</v>
      </c>
      <c r="S3841" s="17">
        <f t="shared" si="291"/>
        <v>42155.142638888887</v>
      </c>
      <c r="T3841" s="17">
        <f t="shared" si="292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89"/>
        <v>6500</v>
      </c>
      <c r="P3842">
        <f t="shared" si="290"/>
        <v>21.67</v>
      </c>
      <c r="Q3842" s="13" t="s">
        <v>8315</v>
      </c>
      <c r="R3842" t="s">
        <v>8316</v>
      </c>
      <c r="S3842" s="17">
        <f t="shared" si="291"/>
        <v>42432.701724537037</v>
      </c>
      <c r="T3842" s="17">
        <f t="shared" si="292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89"/>
        <v>9</v>
      </c>
      <c r="P3843">
        <f t="shared" si="290"/>
        <v>25.65</v>
      </c>
      <c r="Q3843" s="13" t="s">
        <v>8315</v>
      </c>
      <c r="R3843" t="s">
        <v>8316</v>
      </c>
      <c r="S3843" s="17">
        <f t="shared" si="291"/>
        <v>41780.785729166666</v>
      </c>
      <c r="T3843" s="17">
        <f t="shared" si="292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89"/>
        <v>22</v>
      </c>
      <c r="P3844">
        <f t="shared" si="290"/>
        <v>47.7</v>
      </c>
      <c r="Q3844" s="13" t="s">
        <v>8315</v>
      </c>
      <c r="R3844" t="s">
        <v>8316</v>
      </c>
      <c r="S3844" s="17">
        <f t="shared" si="291"/>
        <v>41740.493657407409</v>
      </c>
      <c r="T3844" s="17">
        <f t="shared" si="29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89"/>
        <v>21</v>
      </c>
      <c r="P3845">
        <f t="shared" si="290"/>
        <v>56.05</v>
      </c>
      <c r="Q3845" s="13" t="s">
        <v>8315</v>
      </c>
      <c r="R3845" t="s">
        <v>8316</v>
      </c>
      <c r="S3845" s="17">
        <f t="shared" si="291"/>
        <v>41766.072500000002</v>
      </c>
      <c r="T3845" s="17">
        <f t="shared" si="29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89"/>
        <v>41</v>
      </c>
      <c r="P3846">
        <f t="shared" si="290"/>
        <v>81.319999999999993</v>
      </c>
      <c r="Q3846" s="13" t="s">
        <v>8315</v>
      </c>
      <c r="R3846" t="s">
        <v>8316</v>
      </c>
      <c r="S3846" s="17">
        <f t="shared" si="291"/>
        <v>41766.617291666669</v>
      </c>
      <c r="T3846" s="17">
        <f t="shared" si="29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89"/>
        <v>2</v>
      </c>
      <c r="P3847">
        <f t="shared" si="290"/>
        <v>70.17</v>
      </c>
      <c r="Q3847" s="13" t="s">
        <v>8315</v>
      </c>
      <c r="R3847" t="s">
        <v>8316</v>
      </c>
      <c r="S3847" s="17">
        <f t="shared" si="291"/>
        <v>42248.627013888887</v>
      </c>
      <c r="T3847" s="17">
        <f t="shared" si="29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89"/>
        <v>3</v>
      </c>
      <c r="P3848">
        <f t="shared" si="290"/>
        <v>23.63</v>
      </c>
      <c r="Q3848" s="13" t="s">
        <v>8315</v>
      </c>
      <c r="R3848" t="s">
        <v>8316</v>
      </c>
      <c r="S3848" s="17">
        <f t="shared" si="291"/>
        <v>41885.221550925926</v>
      </c>
      <c r="T3848" s="17">
        <f t="shared" si="29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89"/>
        <v>16</v>
      </c>
      <c r="P3849">
        <f t="shared" si="290"/>
        <v>188.56</v>
      </c>
      <c r="Q3849" s="13" t="s">
        <v>8315</v>
      </c>
      <c r="R3849" t="s">
        <v>8316</v>
      </c>
      <c r="S3849" s="17">
        <f t="shared" si="291"/>
        <v>42159.224432870367</v>
      </c>
      <c r="T3849" s="17">
        <f t="shared" si="29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89"/>
        <v>16</v>
      </c>
      <c r="P3850">
        <f t="shared" si="290"/>
        <v>49.51</v>
      </c>
      <c r="Q3850" s="13" t="s">
        <v>8315</v>
      </c>
      <c r="R3850" t="s">
        <v>8316</v>
      </c>
      <c r="S3850" s="17">
        <f t="shared" si="291"/>
        <v>42265.817002314812</v>
      </c>
      <c r="T3850" s="17">
        <f t="shared" si="29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89"/>
        <v>7</v>
      </c>
      <c r="P3851">
        <f t="shared" si="290"/>
        <v>75.459999999999994</v>
      </c>
      <c r="Q3851" s="13" t="s">
        <v>8315</v>
      </c>
      <c r="R3851" t="s">
        <v>8316</v>
      </c>
      <c r="S3851" s="17">
        <f t="shared" si="291"/>
        <v>42136.767175925925</v>
      </c>
      <c r="T3851" s="17">
        <f t="shared" si="29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89"/>
        <v>4</v>
      </c>
      <c r="P3852">
        <f t="shared" si="290"/>
        <v>9.5</v>
      </c>
      <c r="Q3852" s="13" t="s">
        <v>8315</v>
      </c>
      <c r="R3852" t="s">
        <v>8316</v>
      </c>
      <c r="S3852" s="17">
        <f t="shared" si="291"/>
        <v>41975.124340277776</v>
      </c>
      <c r="T3852" s="17">
        <f t="shared" si="29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89"/>
        <v>34</v>
      </c>
      <c r="P3853">
        <f t="shared" si="290"/>
        <v>35.5</v>
      </c>
      <c r="Q3853" s="13" t="s">
        <v>8315</v>
      </c>
      <c r="R3853" t="s">
        <v>8316</v>
      </c>
      <c r="S3853" s="17">
        <f t="shared" si="291"/>
        <v>42172.439571759256</v>
      </c>
      <c r="T3853" s="17">
        <f t="shared" si="29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89"/>
        <v>0</v>
      </c>
      <c r="P3854">
        <f t="shared" si="290"/>
        <v>10</v>
      </c>
      <c r="Q3854" s="13" t="s">
        <v>8315</v>
      </c>
      <c r="R3854" t="s">
        <v>8316</v>
      </c>
      <c r="S3854" s="17">
        <f t="shared" si="291"/>
        <v>42065.190694444449</v>
      </c>
      <c r="T3854" s="17">
        <f t="shared" si="29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89"/>
        <v>0</v>
      </c>
      <c r="P3855">
        <f t="shared" si="290"/>
        <v>13</v>
      </c>
      <c r="Q3855" s="13" t="s">
        <v>8315</v>
      </c>
      <c r="R3855" t="s">
        <v>8316</v>
      </c>
      <c r="S3855" s="17">
        <f t="shared" si="291"/>
        <v>41848.84002314815</v>
      </c>
      <c r="T3855" s="17">
        <f t="shared" si="29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89"/>
        <v>16</v>
      </c>
      <c r="P3856">
        <f t="shared" si="290"/>
        <v>89.4</v>
      </c>
      <c r="Q3856" s="13" t="s">
        <v>8315</v>
      </c>
      <c r="R3856" t="s">
        <v>8316</v>
      </c>
      <c r="S3856" s="17">
        <f t="shared" si="291"/>
        <v>42103.884930555556</v>
      </c>
      <c r="T3856" s="17">
        <f t="shared" si="292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89"/>
        <v>3</v>
      </c>
      <c r="P3857">
        <f t="shared" si="290"/>
        <v>25</v>
      </c>
      <c r="Q3857" s="13" t="s">
        <v>8315</v>
      </c>
      <c r="R3857" t="s">
        <v>8316</v>
      </c>
      <c r="S3857" s="17">
        <f t="shared" si="291"/>
        <v>42059.970729166671</v>
      </c>
      <c r="T3857" s="17">
        <f t="shared" si="292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89"/>
        <v>0</v>
      </c>
      <c r="P3858">
        <f t="shared" si="290"/>
        <v>1</v>
      </c>
      <c r="Q3858" s="13" t="s">
        <v>8315</v>
      </c>
      <c r="R3858" t="s">
        <v>8316</v>
      </c>
      <c r="S3858" s="17">
        <f t="shared" si="291"/>
        <v>42041.743090277778</v>
      </c>
      <c r="T3858" s="17">
        <f t="shared" si="292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89"/>
        <v>5</v>
      </c>
      <c r="P3859">
        <f t="shared" si="290"/>
        <v>65</v>
      </c>
      <c r="Q3859" s="13" t="s">
        <v>8315</v>
      </c>
      <c r="R3859" t="s">
        <v>8316</v>
      </c>
      <c r="S3859" s="17">
        <f t="shared" si="291"/>
        <v>41829.73715277778</v>
      </c>
      <c r="T3859" s="17">
        <f t="shared" si="292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89"/>
        <v>2</v>
      </c>
      <c r="P3860">
        <f t="shared" si="290"/>
        <v>10</v>
      </c>
      <c r="Q3860" s="13" t="s">
        <v>8315</v>
      </c>
      <c r="R3860" t="s">
        <v>8316</v>
      </c>
      <c r="S3860" s="17">
        <f t="shared" si="291"/>
        <v>42128.431064814817</v>
      </c>
      <c r="T3860" s="17">
        <f t="shared" si="292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89"/>
        <v>0</v>
      </c>
      <c r="P3861">
        <f t="shared" si="290"/>
        <v>1</v>
      </c>
      <c r="Q3861" s="13" t="s">
        <v>8315</v>
      </c>
      <c r="R3861" t="s">
        <v>8316</v>
      </c>
      <c r="S3861" s="17">
        <f t="shared" si="291"/>
        <v>41789.893599537041</v>
      </c>
      <c r="T3861" s="17">
        <f t="shared" si="292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89"/>
        <v>18</v>
      </c>
      <c r="P3862">
        <f t="shared" si="290"/>
        <v>81.540000000000006</v>
      </c>
      <c r="Q3862" s="13" t="s">
        <v>8315</v>
      </c>
      <c r="R3862" t="s">
        <v>8316</v>
      </c>
      <c r="S3862" s="17">
        <f t="shared" si="291"/>
        <v>41833.660995370366</v>
      </c>
      <c r="T3862" s="17">
        <f t="shared" si="292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89"/>
        <v>5</v>
      </c>
      <c r="P3863">
        <f t="shared" si="290"/>
        <v>100</v>
      </c>
      <c r="Q3863" s="13" t="s">
        <v>8315</v>
      </c>
      <c r="R3863" t="s">
        <v>8316</v>
      </c>
      <c r="S3863" s="17">
        <f t="shared" si="291"/>
        <v>41914.590011574073</v>
      </c>
      <c r="T3863" s="17">
        <f t="shared" si="292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89"/>
        <v>0</v>
      </c>
      <c r="P3864">
        <f t="shared" si="290"/>
        <v>1</v>
      </c>
      <c r="Q3864" s="13" t="s">
        <v>8315</v>
      </c>
      <c r="R3864" t="s">
        <v>8316</v>
      </c>
      <c r="S3864" s="17">
        <f t="shared" si="291"/>
        <v>42611.261064814811</v>
      </c>
      <c r="T3864" s="17">
        <f t="shared" si="292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89"/>
        <v>0</v>
      </c>
      <c r="P3865">
        <f t="shared" si="290"/>
        <v>0</v>
      </c>
      <c r="Q3865" s="13" t="s">
        <v>8315</v>
      </c>
      <c r="R3865" t="s">
        <v>8316</v>
      </c>
      <c r="S3865" s="17">
        <f t="shared" si="291"/>
        <v>42253.633159722223</v>
      </c>
      <c r="T3865" s="17">
        <f t="shared" si="292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89"/>
        <v>1</v>
      </c>
      <c r="P3866">
        <f t="shared" si="290"/>
        <v>20</v>
      </c>
      <c r="Q3866" s="13" t="s">
        <v>8315</v>
      </c>
      <c r="R3866" t="s">
        <v>8316</v>
      </c>
      <c r="S3866" s="17">
        <f t="shared" si="291"/>
        <v>42295.891828703709</v>
      </c>
      <c r="T3866" s="17">
        <f t="shared" si="292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89"/>
        <v>27</v>
      </c>
      <c r="P3867">
        <f t="shared" si="290"/>
        <v>46.43</v>
      </c>
      <c r="Q3867" s="13" t="s">
        <v>8315</v>
      </c>
      <c r="R3867" t="s">
        <v>8316</v>
      </c>
      <c r="S3867" s="17">
        <f t="shared" si="291"/>
        <v>41841.651597222226</v>
      </c>
      <c r="T3867" s="17">
        <f t="shared" si="292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89"/>
        <v>1</v>
      </c>
      <c r="P3868">
        <f t="shared" si="290"/>
        <v>5.5</v>
      </c>
      <c r="Q3868" s="13" t="s">
        <v>8315</v>
      </c>
      <c r="R3868" t="s">
        <v>8316</v>
      </c>
      <c r="S3868" s="17">
        <f t="shared" si="291"/>
        <v>42402.947002314817</v>
      </c>
      <c r="T3868" s="17">
        <f t="shared" si="292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89"/>
        <v>13</v>
      </c>
      <c r="P3869">
        <f t="shared" si="290"/>
        <v>50.2</v>
      </c>
      <c r="Q3869" s="13" t="s">
        <v>8315</v>
      </c>
      <c r="R3869" t="s">
        <v>8316</v>
      </c>
      <c r="S3869" s="17">
        <f t="shared" si="291"/>
        <v>42509.814108796301</v>
      </c>
      <c r="T3869" s="17">
        <f t="shared" si="292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89"/>
        <v>0</v>
      </c>
      <c r="P3870">
        <f t="shared" si="290"/>
        <v>10</v>
      </c>
      <c r="Q3870" s="13" t="s">
        <v>8315</v>
      </c>
      <c r="R3870" t="s">
        <v>8357</v>
      </c>
      <c r="S3870" s="17">
        <f t="shared" si="291"/>
        <v>41865.659780092588</v>
      </c>
      <c r="T3870" s="17">
        <f t="shared" si="292"/>
        <v>41890.659780092588</v>
      </c>
      <c r="U3870">
        <f>YEAR(S948)</f>
        <v>2016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89"/>
        <v>3</v>
      </c>
      <c r="P3871">
        <f t="shared" si="290"/>
        <v>30.13</v>
      </c>
      <c r="Q3871" s="13" t="s">
        <v>8315</v>
      </c>
      <c r="R3871" t="s">
        <v>8357</v>
      </c>
      <c r="S3871" s="17">
        <f t="shared" si="291"/>
        <v>42047.724444444444</v>
      </c>
      <c r="T3871" s="17">
        <f t="shared" si="292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89"/>
        <v>15</v>
      </c>
      <c r="P3872">
        <f t="shared" si="290"/>
        <v>150</v>
      </c>
      <c r="Q3872" s="13" t="s">
        <v>8315</v>
      </c>
      <c r="R3872" t="s">
        <v>8357</v>
      </c>
      <c r="S3872" s="17">
        <f t="shared" si="291"/>
        <v>41793.17219907407</v>
      </c>
      <c r="T3872" s="17">
        <f t="shared" si="292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89"/>
        <v>3</v>
      </c>
      <c r="P3873">
        <f t="shared" si="290"/>
        <v>13.33</v>
      </c>
      <c r="Q3873" s="13" t="s">
        <v>8315</v>
      </c>
      <c r="R3873" t="s">
        <v>8357</v>
      </c>
      <c r="S3873" s="17">
        <f t="shared" si="291"/>
        <v>42763.780671296292</v>
      </c>
      <c r="T3873" s="17">
        <f t="shared" si="292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ref="O3874:O3937" si="293">ROUND(E3874/D3874*100,0)</f>
        <v>0</v>
      </c>
      <c r="P3874">
        <f t="shared" ref="P3874:P3937" si="294">IFERROR(ROUND(E3874/L3874,2),0)</f>
        <v>0</v>
      </c>
      <c r="Q3874" s="13" t="s">
        <v>8315</v>
      </c>
      <c r="R3874" t="s">
        <v>8357</v>
      </c>
      <c r="S3874" s="17">
        <f t="shared" ref="S3874:S3937" si="295">(((J3874/60)/60)/24)+DATE(1970,1,1)</f>
        <v>42180.145787037036</v>
      </c>
      <c r="T3874" s="17">
        <f t="shared" ref="T3874:T3937" si="296">(((I3874/60)/60)/24)+DATE(1970,1,1)</f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93"/>
        <v>0</v>
      </c>
      <c r="P3875">
        <f t="shared" si="294"/>
        <v>0</v>
      </c>
      <c r="Q3875" s="13" t="s">
        <v>8315</v>
      </c>
      <c r="R3875" t="s">
        <v>8357</v>
      </c>
      <c r="S3875" s="17">
        <f t="shared" si="295"/>
        <v>42255.696006944447</v>
      </c>
      <c r="T3875" s="17">
        <f t="shared" si="296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93"/>
        <v>0</v>
      </c>
      <c r="P3876">
        <f t="shared" si="294"/>
        <v>0</v>
      </c>
      <c r="Q3876" s="13" t="s">
        <v>8315</v>
      </c>
      <c r="R3876" t="s">
        <v>8357</v>
      </c>
      <c r="S3876" s="17">
        <f t="shared" si="295"/>
        <v>42007.016458333332</v>
      </c>
      <c r="T3876" s="17">
        <f t="shared" si="296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93"/>
        <v>0</v>
      </c>
      <c r="P3877">
        <f t="shared" si="294"/>
        <v>0</v>
      </c>
      <c r="Q3877" s="13" t="s">
        <v>8315</v>
      </c>
      <c r="R3877" t="s">
        <v>8357</v>
      </c>
      <c r="S3877" s="17">
        <f t="shared" si="295"/>
        <v>42615.346817129626</v>
      </c>
      <c r="T3877" s="17">
        <f t="shared" si="296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93"/>
        <v>53</v>
      </c>
      <c r="P3878">
        <f t="shared" si="294"/>
        <v>44.76</v>
      </c>
      <c r="Q3878" s="13" t="s">
        <v>8315</v>
      </c>
      <c r="R3878" t="s">
        <v>8357</v>
      </c>
      <c r="S3878" s="17">
        <f t="shared" si="295"/>
        <v>42372.624166666668</v>
      </c>
      <c r="T3878" s="17">
        <f t="shared" si="296"/>
        <v>42402.624166666668</v>
      </c>
      <c r="U3878">
        <f>YEAR(S956)</f>
        <v>2015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93"/>
        <v>5</v>
      </c>
      <c r="P3879">
        <f t="shared" si="294"/>
        <v>88.64</v>
      </c>
      <c r="Q3879" s="13" t="s">
        <v>8315</v>
      </c>
      <c r="R3879" t="s">
        <v>8357</v>
      </c>
      <c r="S3879" s="17">
        <f t="shared" si="295"/>
        <v>42682.67768518519</v>
      </c>
      <c r="T3879" s="17">
        <f t="shared" si="296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93"/>
        <v>0</v>
      </c>
      <c r="P3880">
        <f t="shared" si="294"/>
        <v>10</v>
      </c>
      <c r="Q3880" s="13" t="s">
        <v>8315</v>
      </c>
      <c r="R3880" t="s">
        <v>8357</v>
      </c>
      <c r="S3880" s="17">
        <f t="shared" si="295"/>
        <v>42154.818819444445</v>
      </c>
      <c r="T3880" s="17">
        <f t="shared" si="296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93"/>
        <v>0</v>
      </c>
      <c r="P3881">
        <f t="shared" si="294"/>
        <v>0</v>
      </c>
      <c r="Q3881" s="13" t="s">
        <v>8315</v>
      </c>
      <c r="R3881" t="s">
        <v>8357</v>
      </c>
      <c r="S3881" s="17">
        <f t="shared" si="295"/>
        <v>41999.861064814817</v>
      </c>
      <c r="T3881" s="17">
        <f t="shared" si="296"/>
        <v>42029.861064814817</v>
      </c>
      <c r="U3881">
        <f t="shared" ref="U3881:U3882" si="297">YEAR(S959)</f>
        <v>2016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93"/>
        <v>13</v>
      </c>
      <c r="P3882">
        <f t="shared" si="294"/>
        <v>57.65</v>
      </c>
      <c r="Q3882" s="13" t="s">
        <v>8315</v>
      </c>
      <c r="R3882" t="s">
        <v>8357</v>
      </c>
      <c r="S3882" s="17">
        <f t="shared" si="295"/>
        <v>41815.815046296295</v>
      </c>
      <c r="T3882" s="17">
        <f t="shared" si="296"/>
        <v>41850.958333333336</v>
      </c>
      <c r="U3882">
        <f t="shared" si="297"/>
        <v>2015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93"/>
        <v>5</v>
      </c>
      <c r="P3883">
        <f t="shared" si="294"/>
        <v>25</v>
      </c>
      <c r="Q3883" s="13" t="s">
        <v>8315</v>
      </c>
      <c r="R3883" t="s">
        <v>8357</v>
      </c>
      <c r="S3883" s="17">
        <f t="shared" si="295"/>
        <v>42756.018506944441</v>
      </c>
      <c r="T3883" s="17">
        <f t="shared" si="296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93"/>
        <v>0</v>
      </c>
      <c r="P3884">
        <f t="shared" si="294"/>
        <v>0</v>
      </c>
      <c r="Q3884" s="13" t="s">
        <v>8315</v>
      </c>
      <c r="R3884" t="s">
        <v>8357</v>
      </c>
      <c r="S3884" s="17">
        <f t="shared" si="295"/>
        <v>42373.983449074076</v>
      </c>
      <c r="T3884" s="17">
        <f t="shared" si="296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93"/>
        <v>0</v>
      </c>
      <c r="P3885">
        <f t="shared" si="294"/>
        <v>0</v>
      </c>
      <c r="Q3885" s="13" t="s">
        <v>8315</v>
      </c>
      <c r="R3885" t="s">
        <v>8357</v>
      </c>
      <c r="S3885" s="17">
        <f t="shared" si="295"/>
        <v>41854.602650462963</v>
      </c>
      <c r="T3885" s="17">
        <f t="shared" si="296"/>
        <v>41884.602650462963</v>
      </c>
      <c r="U3885">
        <f>YEAR(S963)</f>
        <v>2017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93"/>
        <v>0</v>
      </c>
      <c r="P3886">
        <f t="shared" si="294"/>
        <v>0</v>
      </c>
      <c r="Q3886" s="13" t="s">
        <v>8315</v>
      </c>
      <c r="R3886" t="s">
        <v>8357</v>
      </c>
      <c r="S3886" s="17">
        <f t="shared" si="295"/>
        <v>42065.791574074072</v>
      </c>
      <c r="T3886" s="17">
        <f t="shared" si="296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93"/>
        <v>0</v>
      </c>
      <c r="P3887">
        <f t="shared" si="294"/>
        <v>0</v>
      </c>
      <c r="Q3887" s="13" t="s">
        <v>8315</v>
      </c>
      <c r="R3887" t="s">
        <v>8357</v>
      </c>
      <c r="S3887" s="17">
        <f t="shared" si="295"/>
        <v>42469.951284722221</v>
      </c>
      <c r="T3887" s="17">
        <f t="shared" si="296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93"/>
        <v>0</v>
      </c>
      <c r="P3888">
        <f t="shared" si="294"/>
        <v>0</v>
      </c>
      <c r="Q3888" s="13" t="s">
        <v>8315</v>
      </c>
      <c r="R3888" t="s">
        <v>8357</v>
      </c>
      <c r="S3888" s="17">
        <f t="shared" si="295"/>
        <v>41954.228032407409</v>
      </c>
      <c r="T3888" s="17">
        <f t="shared" si="296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93"/>
        <v>2</v>
      </c>
      <c r="P3889">
        <f t="shared" si="294"/>
        <v>17.5</v>
      </c>
      <c r="Q3889" s="13" t="s">
        <v>8315</v>
      </c>
      <c r="R3889" t="s">
        <v>8357</v>
      </c>
      <c r="S3889" s="17">
        <f t="shared" si="295"/>
        <v>42079.857974537037</v>
      </c>
      <c r="T3889" s="17">
        <f t="shared" si="296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93"/>
        <v>27</v>
      </c>
      <c r="P3890">
        <f t="shared" si="294"/>
        <v>38.71</v>
      </c>
      <c r="Q3890" s="13" t="s">
        <v>8315</v>
      </c>
      <c r="R3890" t="s">
        <v>8316</v>
      </c>
      <c r="S3890" s="17">
        <f t="shared" si="295"/>
        <v>42762.545810185184</v>
      </c>
      <c r="T3890" s="17">
        <f t="shared" si="296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93"/>
        <v>1</v>
      </c>
      <c r="P3891">
        <f t="shared" si="294"/>
        <v>13.11</v>
      </c>
      <c r="Q3891" s="13" t="s">
        <v>8315</v>
      </c>
      <c r="R3891" t="s">
        <v>8316</v>
      </c>
      <c r="S3891" s="17">
        <f t="shared" si="295"/>
        <v>41977.004976851851</v>
      </c>
      <c r="T3891" s="17">
        <f t="shared" si="296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93"/>
        <v>17</v>
      </c>
      <c r="P3892">
        <f t="shared" si="294"/>
        <v>315.5</v>
      </c>
      <c r="Q3892" s="13" t="s">
        <v>8315</v>
      </c>
      <c r="R3892" t="s">
        <v>8316</v>
      </c>
      <c r="S3892" s="17">
        <f t="shared" si="295"/>
        <v>42171.758611111116</v>
      </c>
      <c r="T3892" s="17">
        <f t="shared" si="296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93"/>
        <v>33</v>
      </c>
      <c r="P3893">
        <f t="shared" si="294"/>
        <v>37.14</v>
      </c>
      <c r="Q3893" s="13" t="s">
        <v>8315</v>
      </c>
      <c r="R3893" t="s">
        <v>8316</v>
      </c>
      <c r="S3893" s="17">
        <f t="shared" si="295"/>
        <v>42056.1324537037</v>
      </c>
      <c r="T3893" s="17">
        <f t="shared" si="296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93"/>
        <v>0</v>
      </c>
      <c r="P3894">
        <f t="shared" si="294"/>
        <v>0</v>
      </c>
      <c r="Q3894" s="13" t="s">
        <v>8315</v>
      </c>
      <c r="R3894" t="s">
        <v>8316</v>
      </c>
      <c r="S3894" s="17">
        <f t="shared" si="295"/>
        <v>41867.652280092596</v>
      </c>
      <c r="T3894" s="17">
        <f t="shared" si="296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93"/>
        <v>22</v>
      </c>
      <c r="P3895">
        <f t="shared" si="294"/>
        <v>128.27000000000001</v>
      </c>
      <c r="Q3895" s="13" t="s">
        <v>8315</v>
      </c>
      <c r="R3895" t="s">
        <v>8316</v>
      </c>
      <c r="S3895" s="17">
        <f t="shared" si="295"/>
        <v>41779.657870370371</v>
      </c>
      <c r="T3895" s="17">
        <f t="shared" si="296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93"/>
        <v>3</v>
      </c>
      <c r="P3896">
        <f t="shared" si="294"/>
        <v>47.27</v>
      </c>
      <c r="Q3896" s="13" t="s">
        <v>8315</v>
      </c>
      <c r="R3896" t="s">
        <v>8316</v>
      </c>
      <c r="S3896" s="17">
        <f t="shared" si="295"/>
        <v>42679.958472222221</v>
      </c>
      <c r="T3896" s="17">
        <f t="shared" si="296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93"/>
        <v>5</v>
      </c>
      <c r="P3897">
        <f t="shared" si="294"/>
        <v>50</v>
      </c>
      <c r="Q3897" s="13" t="s">
        <v>8315</v>
      </c>
      <c r="R3897" t="s">
        <v>8316</v>
      </c>
      <c r="S3897" s="17">
        <f t="shared" si="295"/>
        <v>42032.250208333338</v>
      </c>
      <c r="T3897" s="17">
        <f t="shared" si="296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93"/>
        <v>11</v>
      </c>
      <c r="P3898">
        <f t="shared" si="294"/>
        <v>42.5</v>
      </c>
      <c r="Q3898" s="13" t="s">
        <v>8315</v>
      </c>
      <c r="R3898" t="s">
        <v>8316</v>
      </c>
      <c r="S3898" s="17">
        <f t="shared" si="295"/>
        <v>41793.191875000004</v>
      </c>
      <c r="T3898" s="17">
        <f t="shared" si="296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93"/>
        <v>18</v>
      </c>
      <c r="P3899">
        <f t="shared" si="294"/>
        <v>44</v>
      </c>
      <c r="Q3899" s="13" t="s">
        <v>8315</v>
      </c>
      <c r="R3899" t="s">
        <v>8316</v>
      </c>
      <c r="S3899" s="17">
        <f t="shared" si="295"/>
        <v>41982.87364583333</v>
      </c>
      <c r="T3899" s="17">
        <f t="shared" si="29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93"/>
        <v>33</v>
      </c>
      <c r="P3900">
        <f t="shared" si="294"/>
        <v>50.88</v>
      </c>
      <c r="Q3900" s="13" t="s">
        <v>8315</v>
      </c>
      <c r="R3900" t="s">
        <v>8316</v>
      </c>
      <c r="S3900" s="17">
        <f t="shared" si="295"/>
        <v>42193.482291666667</v>
      </c>
      <c r="T3900" s="17">
        <f t="shared" si="296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93"/>
        <v>1</v>
      </c>
      <c r="P3901">
        <f t="shared" si="294"/>
        <v>62.5</v>
      </c>
      <c r="Q3901" s="13" t="s">
        <v>8315</v>
      </c>
      <c r="R3901" t="s">
        <v>8316</v>
      </c>
      <c r="S3901" s="17">
        <f t="shared" si="295"/>
        <v>41843.775011574071</v>
      </c>
      <c r="T3901" s="17">
        <f t="shared" si="296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93"/>
        <v>5</v>
      </c>
      <c r="P3902">
        <f t="shared" si="294"/>
        <v>27</v>
      </c>
      <c r="Q3902" s="13" t="s">
        <v>8315</v>
      </c>
      <c r="R3902" t="s">
        <v>8316</v>
      </c>
      <c r="S3902" s="17">
        <f t="shared" si="295"/>
        <v>42136.092488425929</v>
      </c>
      <c r="T3902" s="17">
        <f t="shared" si="296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93"/>
        <v>1</v>
      </c>
      <c r="P3903">
        <f t="shared" si="294"/>
        <v>25</v>
      </c>
      <c r="Q3903" s="13" t="s">
        <v>8315</v>
      </c>
      <c r="R3903" t="s">
        <v>8316</v>
      </c>
      <c r="S3903" s="17">
        <f t="shared" si="295"/>
        <v>42317.826377314821</v>
      </c>
      <c r="T3903" s="17">
        <f t="shared" si="296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93"/>
        <v>49</v>
      </c>
      <c r="P3904">
        <f t="shared" si="294"/>
        <v>47.26</v>
      </c>
      <c r="Q3904" s="13" t="s">
        <v>8315</v>
      </c>
      <c r="R3904" t="s">
        <v>8316</v>
      </c>
      <c r="S3904" s="17">
        <f t="shared" si="295"/>
        <v>42663.468078703707</v>
      </c>
      <c r="T3904" s="17">
        <f t="shared" si="296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93"/>
        <v>0</v>
      </c>
      <c r="P3905">
        <f t="shared" si="294"/>
        <v>0</v>
      </c>
      <c r="Q3905" s="13" t="s">
        <v>8315</v>
      </c>
      <c r="R3905" t="s">
        <v>8316</v>
      </c>
      <c r="S3905" s="17">
        <f t="shared" si="295"/>
        <v>42186.01116898148</v>
      </c>
      <c r="T3905" s="17">
        <f t="shared" si="296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93"/>
        <v>0</v>
      </c>
      <c r="P3906">
        <f t="shared" si="294"/>
        <v>1.5</v>
      </c>
      <c r="Q3906" s="13" t="s">
        <v>8315</v>
      </c>
      <c r="R3906" t="s">
        <v>8316</v>
      </c>
      <c r="S3906" s="17">
        <f t="shared" si="295"/>
        <v>42095.229166666672</v>
      </c>
      <c r="T3906" s="17">
        <f t="shared" si="29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93"/>
        <v>12</v>
      </c>
      <c r="P3907">
        <f t="shared" si="294"/>
        <v>24.71</v>
      </c>
      <c r="Q3907" s="13" t="s">
        <v>8315</v>
      </c>
      <c r="R3907" t="s">
        <v>8316</v>
      </c>
      <c r="S3907" s="17">
        <f t="shared" si="295"/>
        <v>42124.623877314814</v>
      </c>
      <c r="T3907" s="17">
        <f t="shared" si="296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93"/>
        <v>67</v>
      </c>
      <c r="P3908">
        <f t="shared" si="294"/>
        <v>63.13</v>
      </c>
      <c r="Q3908" s="13" t="s">
        <v>8315</v>
      </c>
      <c r="R3908" t="s">
        <v>8316</v>
      </c>
      <c r="S3908" s="17">
        <f t="shared" si="295"/>
        <v>42143.917743055557</v>
      </c>
      <c r="T3908" s="17">
        <f t="shared" si="29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93"/>
        <v>15</v>
      </c>
      <c r="P3909">
        <f t="shared" si="294"/>
        <v>38.25</v>
      </c>
      <c r="Q3909" s="13" t="s">
        <v>8315</v>
      </c>
      <c r="R3909" t="s">
        <v>8316</v>
      </c>
      <c r="S3909" s="17">
        <f t="shared" si="295"/>
        <v>41906.819513888891</v>
      </c>
      <c r="T3909" s="17">
        <f t="shared" si="29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93"/>
        <v>9</v>
      </c>
      <c r="P3910">
        <f t="shared" si="294"/>
        <v>16.25</v>
      </c>
      <c r="Q3910" s="13" t="s">
        <v>8315</v>
      </c>
      <c r="R3910" t="s">
        <v>8316</v>
      </c>
      <c r="S3910" s="17">
        <f t="shared" si="295"/>
        <v>41834.135370370372</v>
      </c>
      <c r="T3910" s="17">
        <f t="shared" si="29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93"/>
        <v>0</v>
      </c>
      <c r="P3911">
        <f t="shared" si="294"/>
        <v>33.75</v>
      </c>
      <c r="Q3911" s="13" t="s">
        <v>8315</v>
      </c>
      <c r="R3911" t="s">
        <v>8316</v>
      </c>
      <c r="S3911" s="17">
        <f t="shared" si="295"/>
        <v>41863.359282407408</v>
      </c>
      <c r="T3911" s="17">
        <f t="shared" si="29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93"/>
        <v>3</v>
      </c>
      <c r="P3912">
        <f t="shared" si="294"/>
        <v>61.67</v>
      </c>
      <c r="Q3912" s="13" t="s">
        <v>8315</v>
      </c>
      <c r="R3912" t="s">
        <v>8316</v>
      </c>
      <c r="S3912" s="17">
        <f t="shared" si="295"/>
        <v>42224.756909722222</v>
      </c>
      <c r="T3912" s="17">
        <f t="shared" si="29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93"/>
        <v>37</v>
      </c>
      <c r="P3913">
        <f t="shared" si="294"/>
        <v>83.14</v>
      </c>
      <c r="Q3913" s="13" t="s">
        <v>8315</v>
      </c>
      <c r="R3913" t="s">
        <v>8316</v>
      </c>
      <c r="S3913" s="17">
        <f t="shared" si="295"/>
        <v>41939.8122337963</v>
      </c>
      <c r="T3913" s="17">
        <f t="shared" si="29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93"/>
        <v>0</v>
      </c>
      <c r="P3914">
        <f t="shared" si="294"/>
        <v>1</v>
      </c>
      <c r="Q3914" s="13" t="s">
        <v>8315</v>
      </c>
      <c r="R3914" t="s">
        <v>8316</v>
      </c>
      <c r="S3914" s="17">
        <f t="shared" si="295"/>
        <v>42059.270023148143</v>
      </c>
      <c r="T3914" s="17">
        <f t="shared" si="29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93"/>
        <v>10</v>
      </c>
      <c r="P3915">
        <f t="shared" si="294"/>
        <v>142.86000000000001</v>
      </c>
      <c r="Q3915" s="13" t="s">
        <v>8315</v>
      </c>
      <c r="R3915" t="s">
        <v>8316</v>
      </c>
      <c r="S3915" s="17">
        <f t="shared" si="295"/>
        <v>42308.211215277777</v>
      </c>
      <c r="T3915" s="17">
        <f t="shared" si="29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93"/>
        <v>36</v>
      </c>
      <c r="P3916">
        <f t="shared" si="294"/>
        <v>33.67</v>
      </c>
      <c r="Q3916" s="13" t="s">
        <v>8315</v>
      </c>
      <c r="R3916" t="s">
        <v>8316</v>
      </c>
      <c r="S3916" s="17">
        <f t="shared" si="295"/>
        <v>42114.818935185183</v>
      </c>
      <c r="T3916" s="17">
        <f t="shared" si="29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93"/>
        <v>0</v>
      </c>
      <c r="P3917">
        <f t="shared" si="294"/>
        <v>5</v>
      </c>
      <c r="Q3917" s="13" t="s">
        <v>8315</v>
      </c>
      <c r="R3917" t="s">
        <v>8316</v>
      </c>
      <c r="S3917" s="17">
        <f t="shared" si="295"/>
        <v>42492.98505787037</v>
      </c>
      <c r="T3917" s="17">
        <f t="shared" si="29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93"/>
        <v>0</v>
      </c>
      <c r="P3918">
        <f t="shared" si="294"/>
        <v>0</v>
      </c>
      <c r="Q3918" s="13" t="s">
        <v>8315</v>
      </c>
      <c r="R3918" t="s">
        <v>8316</v>
      </c>
      <c r="S3918" s="17">
        <f t="shared" si="295"/>
        <v>42494.471666666665</v>
      </c>
      <c r="T3918" s="17">
        <f t="shared" si="29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93"/>
        <v>0</v>
      </c>
      <c r="P3919">
        <f t="shared" si="294"/>
        <v>10</v>
      </c>
      <c r="Q3919" s="13" t="s">
        <v>8315</v>
      </c>
      <c r="R3919" t="s">
        <v>8316</v>
      </c>
      <c r="S3919" s="17">
        <f t="shared" si="295"/>
        <v>41863.527326388888</v>
      </c>
      <c r="T3919" s="17">
        <f t="shared" si="29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93"/>
        <v>0</v>
      </c>
      <c r="P3920">
        <f t="shared" si="294"/>
        <v>40</v>
      </c>
      <c r="Q3920" s="13" t="s">
        <v>8315</v>
      </c>
      <c r="R3920" t="s">
        <v>8316</v>
      </c>
      <c r="S3920" s="17">
        <f t="shared" si="295"/>
        <v>41843.664618055554</v>
      </c>
      <c r="T3920" s="17">
        <f t="shared" si="29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93"/>
        <v>2</v>
      </c>
      <c r="P3921">
        <f t="shared" si="294"/>
        <v>30</v>
      </c>
      <c r="Q3921" s="13" t="s">
        <v>8315</v>
      </c>
      <c r="R3921" t="s">
        <v>8316</v>
      </c>
      <c r="S3921" s="17">
        <f t="shared" si="295"/>
        <v>42358.684872685189</v>
      </c>
      <c r="T3921" s="17">
        <f t="shared" si="29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93"/>
        <v>5</v>
      </c>
      <c r="P3922">
        <f t="shared" si="294"/>
        <v>45</v>
      </c>
      <c r="Q3922" s="13" t="s">
        <v>8315</v>
      </c>
      <c r="R3922" t="s">
        <v>8316</v>
      </c>
      <c r="S3922" s="17">
        <f t="shared" si="295"/>
        <v>42657.38726851852</v>
      </c>
      <c r="T3922" s="17">
        <f t="shared" si="29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93"/>
        <v>0</v>
      </c>
      <c r="P3923">
        <f t="shared" si="294"/>
        <v>0</v>
      </c>
      <c r="Q3923" s="13" t="s">
        <v>8315</v>
      </c>
      <c r="R3923" t="s">
        <v>8316</v>
      </c>
      <c r="S3923" s="17">
        <f t="shared" si="295"/>
        <v>41926.542303240742</v>
      </c>
      <c r="T3923" s="17">
        <f t="shared" si="29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93"/>
        <v>8</v>
      </c>
      <c r="P3924">
        <f t="shared" si="294"/>
        <v>10.17</v>
      </c>
      <c r="Q3924" s="13" t="s">
        <v>8315</v>
      </c>
      <c r="R3924" t="s">
        <v>8316</v>
      </c>
      <c r="S3924" s="17">
        <f t="shared" si="295"/>
        <v>42020.768634259264</v>
      </c>
      <c r="T3924" s="17">
        <f t="shared" si="29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93"/>
        <v>12</v>
      </c>
      <c r="P3925">
        <f t="shared" si="294"/>
        <v>81.41</v>
      </c>
      <c r="Q3925" s="13" t="s">
        <v>8315</v>
      </c>
      <c r="R3925" t="s">
        <v>8316</v>
      </c>
      <c r="S3925" s="17">
        <f t="shared" si="295"/>
        <v>42075.979988425926</v>
      </c>
      <c r="T3925" s="17">
        <f t="shared" si="29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93"/>
        <v>15</v>
      </c>
      <c r="P3926">
        <f t="shared" si="294"/>
        <v>57.25</v>
      </c>
      <c r="Q3926" s="13" t="s">
        <v>8315</v>
      </c>
      <c r="R3926" t="s">
        <v>8316</v>
      </c>
      <c r="S3926" s="17">
        <f t="shared" si="295"/>
        <v>41786.959745370368</v>
      </c>
      <c r="T3926" s="17">
        <f t="shared" si="29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93"/>
        <v>10</v>
      </c>
      <c r="P3927">
        <f t="shared" si="294"/>
        <v>5</v>
      </c>
      <c r="Q3927" s="13" t="s">
        <v>8315</v>
      </c>
      <c r="R3927" t="s">
        <v>8316</v>
      </c>
      <c r="S3927" s="17">
        <f t="shared" si="295"/>
        <v>41820.870821759258</v>
      </c>
      <c r="T3927" s="17">
        <f t="shared" si="29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93"/>
        <v>0</v>
      </c>
      <c r="P3928">
        <f t="shared" si="294"/>
        <v>15</v>
      </c>
      <c r="Q3928" s="13" t="s">
        <v>8315</v>
      </c>
      <c r="R3928" t="s">
        <v>8316</v>
      </c>
      <c r="S3928" s="17">
        <f t="shared" si="295"/>
        <v>41970.085046296299</v>
      </c>
      <c r="T3928" s="17">
        <f t="shared" si="29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93"/>
        <v>1</v>
      </c>
      <c r="P3929">
        <f t="shared" si="294"/>
        <v>12.5</v>
      </c>
      <c r="Q3929" s="13" t="s">
        <v>8315</v>
      </c>
      <c r="R3929" t="s">
        <v>8316</v>
      </c>
      <c r="S3929" s="17">
        <f t="shared" si="295"/>
        <v>41830.267407407409</v>
      </c>
      <c r="T3929" s="17">
        <f t="shared" si="29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93"/>
        <v>13</v>
      </c>
      <c r="P3930">
        <f t="shared" si="294"/>
        <v>93</v>
      </c>
      <c r="Q3930" s="13" t="s">
        <v>8315</v>
      </c>
      <c r="R3930" t="s">
        <v>8316</v>
      </c>
      <c r="S3930" s="17">
        <f t="shared" si="295"/>
        <v>42265.683182870373</v>
      </c>
      <c r="T3930" s="17">
        <f t="shared" si="29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93"/>
        <v>2</v>
      </c>
      <c r="P3931">
        <f t="shared" si="294"/>
        <v>32.36</v>
      </c>
      <c r="Q3931" s="13" t="s">
        <v>8315</v>
      </c>
      <c r="R3931" t="s">
        <v>8316</v>
      </c>
      <c r="S3931" s="17">
        <f t="shared" si="295"/>
        <v>42601.827141203699</v>
      </c>
      <c r="T3931" s="17">
        <f t="shared" si="29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93"/>
        <v>0</v>
      </c>
      <c r="P3932">
        <f t="shared" si="294"/>
        <v>0</v>
      </c>
      <c r="Q3932" s="13" t="s">
        <v>8315</v>
      </c>
      <c r="R3932" t="s">
        <v>8316</v>
      </c>
      <c r="S3932" s="17">
        <f t="shared" si="295"/>
        <v>42433.338749999995</v>
      </c>
      <c r="T3932" s="17">
        <f t="shared" si="29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93"/>
        <v>0</v>
      </c>
      <c r="P3933">
        <f t="shared" si="294"/>
        <v>0</v>
      </c>
      <c r="Q3933" s="13" t="s">
        <v>8315</v>
      </c>
      <c r="R3933" t="s">
        <v>8316</v>
      </c>
      <c r="S3933" s="17">
        <f t="shared" si="295"/>
        <v>42228.151701388888</v>
      </c>
      <c r="T3933" s="17">
        <f t="shared" si="29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93"/>
        <v>0</v>
      </c>
      <c r="P3934">
        <f t="shared" si="294"/>
        <v>1</v>
      </c>
      <c r="Q3934" s="13" t="s">
        <v>8315</v>
      </c>
      <c r="R3934" t="s">
        <v>8316</v>
      </c>
      <c r="S3934" s="17">
        <f t="shared" si="295"/>
        <v>42415.168564814812</v>
      </c>
      <c r="T3934" s="17">
        <f t="shared" si="29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93"/>
        <v>16</v>
      </c>
      <c r="P3935">
        <f t="shared" si="294"/>
        <v>91.83</v>
      </c>
      <c r="Q3935" s="13" t="s">
        <v>8315</v>
      </c>
      <c r="R3935" t="s">
        <v>8316</v>
      </c>
      <c r="S3935" s="17">
        <f t="shared" si="295"/>
        <v>42538.968310185184</v>
      </c>
      <c r="T3935" s="17">
        <f t="shared" si="29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93"/>
        <v>11</v>
      </c>
      <c r="P3936">
        <f t="shared" si="294"/>
        <v>45.83</v>
      </c>
      <c r="Q3936" s="13" t="s">
        <v>8315</v>
      </c>
      <c r="R3936" t="s">
        <v>8316</v>
      </c>
      <c r="S3936" s="17">
        <f t="shared" si="295"/>
        <v>42233.671747685185</v>
      </c>
      <c r="T3936" s="17">
        <f t="shared" si="29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93"/>
        <v>44</v>
      </c>
      <c r="P3937">
        <f t="shared" si="294"/>
        <v>57.17</v>
      </c>
      <c r="Q3937" s="13" t="s">
        <v>8315</v>
      </c>
      <c r="R3937" t="s">
        <v>8316</v>
      </c>
      <c r="S3937" s="17">
        <f t="shared" si="295"/>
        <v>42221.656782407401</v>
      </c>
      <c r="T3937" s="17">
        <f t="shared" si="29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ref="O3938:O4001" si="298">ROUND(E3938/D3938*100,0)</f>
        <v>0</v>
      </c>
      <c r="P3938">
        <f t="shared" ref="P3938:P4001" si="299">IFERROR(ROUND(E3938/L3938,2),0)</f>
        <v>0</v>
      </c>
      <c r="Q3938" s="13" t="s">
        <v>8315</v>
      </c>
      <c r="R3938" t="s">
        <v>8316</v>
      </c>
      <c r="S3938" s="17">
        <f t="shared" ref="S3938:S4001" si="300">(((J3938/60)/60)/24)+DATE(1970,1,1)</f>
        <v>42675.262962962966</v>
      </c>
      <c r="T3938" s="17">
        <f t="shared" ref="T3938:T4001" si="301"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98"/>
        <v>86</v>
      </c>
      <c r="P3939">
        <f t="shared" si="299"/>
        <v>248.5</v>
      </c>
      <c r="Q3939" s="13" t="s">
        <v>8315</v>
      </c>
      <c r="R3939" t="s">
        <v>8316</v>
      </c>
      <c r="S3939" s="17">
        <f t="shared" si="300"/>
        <v>42534.631481481483</v>
      </c>
      <c r="T3939" s="17">
        <f t="shared" si="30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98"/>
        <v>12</v>
      </c>
      <c r="P3940">
        <f t="shared" si="299"/>
        <v>79.400000000000006</v>
      </c>
      <c r="Q3940" s="13" t="s">
        <v>8315</v>
      </c>
      <c r="R3940" t="s">
        <v>8316</v>
      </c>
      <c r="S3940" s="17">
        <f t="shared" si="300"/>
        <v>42151.905717592599</v>
      </c>
      <c r="T3940" s="17">
        <f t="shared" si="30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98"/>
        <v>0</v>
      </c>
      <c r="P3941">
        <f t="shared" si="299"/>
        <v>5</v>
      </c>
      <c r="Q3941" s="13" t="s">
        <v>8315</v>
      </c>
      <c r="R3941" t="s">
        <v>8316</v>
      </c>
      <c r="S3941" s="17">
        <f t="shared" si="300"/>
        <v>41915.400219907409</v>
      </c>
      <c r="T3941" s="17">
        <f t="shared" si="30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98"/>
        <v>0</v>
      </c>
      <c r="P3942">
        <f t="shared" si="299"/>
        <v>5.5</v>
      </c>
      <c r="Q3942" s="13" t="s">
        <v>8315</v>
      </c>
      <c r="R3942" t="s">
        <v>8316</v>
      </c>
      <c r="S3942" s="17">
        <f t="shared" si="300"/>
        <v>41961.492488425924</v>
      </c>
      <c r="T3942" s="17">
        <f t="shared" si="30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98"/>
        <v>1</v>
      </c>
      <c r="P3943">
        <f t="shared" si="299"/>
        <v>25</v>
      </c>
      <c r="Q3943" s="13" t="s">
        <v>8315</v>
      </c>
      <c r="R3943" t="s">
        <v>8316</v>
      </c>
      <c r="S3943" s="17">
        <f t="shared" si="300"/>
        <v>41940.587233796294</v>
      </c>
      <c r="T3943" s="17">
        <f t="shared" si="30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98"/>
        <v>0</v>
      </c>
      <c r="P3944">
        <f t="shared" si="299"/>
        <v>0</v>
      </c>
      <c r="Q3944" s="13" t="s">
        <v>8315</v>
      </c>
      <c r="R3944" t="s">
        <v>8316</v>
      </c>
      <c r="S3944" s="17">
        <f t="shared" si="300"/>
        <v>42111.904097222221</v>
      </c>
      <c r="T3944" s="17">
        <f t="shared" si="30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98"/>
        <v>36</v>
      </c>
      <c r="P3945">
        <f t="shared" si="299"/>
        <v>137.08000000000001</v>
      </c>
      <c r="Q3945" s="13" t="s">
        <v>8315</v>
      </c>
      <c r="R3945" t="s">
        <v>8316</v>
      </c>
      <c r="S3945" s="17">
        <f t="shared" si="300"/>
        <v>42279.778564814813</v>
      </c>
      <c r="T3945" s="17">
        <f t="shared" si="30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98"/>
        <v>0</v>
      </c>
      <c r="P3946">
        <f t="shared" si="299"/>
        <v>0</v>
      </c>
      <c r="Q3946" s="13" t="s">
        <v>8315</v>
      </c>
      <c r="R3946" t="s">
        <v>8316</v>
      </c>
      <c r="S3946" s="17">
        <f t="shared" si="300"/>
        <v>42213.662905092591</v>
      </c>
      <c r="T3946" s="17">
        <f t="shared" si="30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98"/>
        <v>0</v>
      </c>
      <c r="P3947">
        <f t="shared" si="299"/>
        <v>5</v>
      </c>
      <c r="Q3947" s="13" t="s">
        <v>8315</v>
      </c>
      <c r="R3947" t="s">
        <v>8316</v>
      </c>
      <c r="S3947" s="17">
        <f t="shared" si="300"/>
        <v>42109.801712962959</v>
      </c>
      <c r="T3947" s="17">
        <f t="shared" si="30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98"/>
        <v>3</v>
      </c>
      <c r="P3948">
        <f t="shared" si="299"/>
        <v>39</v>
      </c>
      <c r="Q3948" s="13" t="s">
        <v>8315</v>
      </c>
      <c r="R3948" t="s">
        <v>8316</v>
      </c>
      <c r="S3948" s="17">
        <f t="shared" si="300"/>
        <v>42031.833587962959</v>
      </c>
      <c r="T3948" s="17">
        <f t="shared" si="30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98"/>
        <v>3</v>
      </c>
      <c r="P3949">
        <f t="shared" si="299"/>
        <v>50.5</v>
      </c>
      <c r="Q3949" s="13" t="s">
        <v>8315</v>
      </c>
      <c r="R3949" t="s">
        <v>8316</v>
      </c>
      <c r="S3949" s="17">
        <f t="shared" si="300"/>
        <v>42615.142870370371</v>
      </c>
      <c r="T3949" s="17">
        <f t="shared" si="30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98"/>
        <v>0</v>
      </c>
      <c r="P3950">
        <f t="shared" si="299"/>
        <v>0</v>
      </c>
      <c r="Q3950" s="13" t="s">
        <v>8315</v>
      </c>
      <c r="R3950" t="s">
        <v>8316</v>
      </c>
      <c r="S3950" s="17">
        <f t="shared" si="300"/>
        <v>41829.325497685182</v>
      </c>
      <c r="T3950" s="17">
        <f t="shared" si="30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98"/>
        <v>16</v>
      </c>
      <c r="P3951">
        <f t="shared" si="299"/>
        <v>49.28</v>
      </c>
      <c r="Q3951" s="13" t="s">
        <v>8315</v>
      </c>
      <c r="R3951" t="s">
        <v>8316</v>
      </c>
      <c r="S3951" s="17">
        <f t="shared" si="300"/>
        <v>42016.120613425926</v>
      </c>
      <c r="T3951" s="17">
        <f t="shared" si="30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98"/>
        <v>1</v>
      </c>
      <c r="P3952">
        <f t="shared" si="299"/>
        <v>25</v>
      </c>
      <c r="Q3952" s="13" t="s">
        <v>8315</v>
      </c>
      <c r="R3952" t="s">
        <v>8316</v>
      </c>
      <c r="S3952" s="17">
        <f t="shared" si="300"/>
        <v>42439.702314814815</v>
      </c>
      <c r="T3952" s="17">
        <f t="shared" si="30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98"/>
        <v>0</v>
      </c>
      <c r="P3953">
        <f t="shared" si="299"/>
        <v>1</v>
      </c>
      <c r="Q3953" s="13" t="s">
        <v>8315</v>
      </c>
      <c r="R3953" t="s">
        <v>8316</v>
      </c>
      <c r="S3953" s="17">
        <f t="shared" si="300"/>
        <v>42433.825717592597</v>
      </c>
      <c r="T3953" s="17">
        <f t="shared" si="30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98"/>
        <v>0</v>
      </c>
      <c r="P3954">
        <f t="shared" si="299"/>
        <v>25</v>
      </c>
      <c r="Q3954" s="13" t="s">
        <v>8315</v>
      </c>
      <c r="R3954" t="s">
        <v>8316</v>
      </c>
      <c r="S3954" s="17">
        <f t="shared" si="300"/>
        <v>42243.790393518517</v>
      </c>
      <c r="T3954" s="17">
        <f t="shared" si="30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98"/>
        <v>0</v>
      </c>
      <c r="P3955">
        <f t="shared" si="299"/>
        <v>0</v>
      </c>
      <c r="Q3955" s="13" t="s">
        <v>8315</v>
      </c>
      <c r="R3955" t="s">
        <v>8316</v>
      </c>
      <c r="S3955" s="17">
        <f t="shared" si="300"/>
        <v>42550.048449074078</v>
      </c>
      <c r="T3955" s="17">
        <f t="shared" si="30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98"/>
        <v>0</v>
      </c>
      <c r="P3956">
        <f t="shared" si="299"/>
        <v>0</v>
      </c>
      <c r="Q3956" s="13" t="s">
        <v>8315</v>
      </c>
      <c r="R3956" t="s">
        <v>8316</v>
      </c>
      <c r="S3956" s="17">
        <f t="shared" si="300"/>
        <v>41774.651203703703</v>
      </c>
      <c r="T3956" s="17">
        <f t="shared" si="30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98"/>
        <v>24</v>
      </c>
      <c r="P3957">
        <f t="shared" si="299"/>
        <v>53.13</v>
      </c>
      <c r="Q3957" s="13" t="s">
        <v>8315</v>
      </c>
      <c r="R3957" t="s">
        <v>8316</v>
      </c>
      <c r="S3957" s="17">
        <f t="shared" si="300"/>
        <v>42306.848854166667</v>
      </c>
      <c r="T3957" s="17">
        <f t="shared" si="30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98"/>
        <v>0</v>
      </c>
      <c r="P3958">
        <f t="shared" si="299"/>
        <v>0</v>
      </c>
      <c r="Q3958" s="13" t="s">
        <v>8315</v>
      </c>
      <c r="R3958" t="s">
        <v>8316</v>
      </c>
      <c r="S3958" s="17">
        <f t="shared" si="300"/>
        <v>42457.932025462964</v>
      </c>
      <c r="T3958" s="17">
        <f t="shared" si="30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98"/>
        <v>0</v>
      </c>
      <c r="P3959">
        <f t="shared" si="299"/>
        <v>7</v>
      </c>
      <c r="Q3959" s="13" t="s">
        <v>8315</v>
      </c>
      <c r="R3959" t="s">
        <v>8316</v>
      </c>
      <c r="S3959" s="17">
        <f t="shared" si="300"/>
        <v>42513.976319444439</v>
      </c>
      <c r="T3959" s="17">
        <f t="shared" si="30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98"/>
        <v>32</v>
      </c>
      <c r="P3960">
        <f t="shared" si="299"/>
        <v>40.06</v>
      </c>
      <c r="Q3960" s="13" t="s">
        <v>8315</v>
      </c>
      <c r="R3960" t="s">
        <v>8316</v>
      </c>
      <c r="S3960" s="17">
        <f t="shared" si="300"/>
        <v>41816.950370370374</v>
      </c>
      <c r="T3960" s="17">
        <f t="shared" si="30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98"/>
        <v>24</v>
      </c>
      <c r="P3961">
        <f t="shared" si="299"/>
        <v>24.33</v>
      </c>
      <c r="Q3961" s="13" t="s">
        <v>8315</v>
      </c>
      <c r="R3961" t="s">
        <v>8316</v>
      </c>
      <c r="S3961" s="17">
        <f t="shared" si="300"/>
        <v>41880.788842592592</v>
      </c>
      <c r="T3961" s="17">
        <f t="shared" si="30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98"/>
        <v>2</v>
      </c>
      <c r="P3962">
        <f t="shared" si="299"/>
        <v>11.25</v>
      </c>
      <c r="Q3962" s="13" t="s">
        <v>8315</v>
      </c>
      <c r="R3962" t="s">
        <v>8316</v>
      </c>
      <c r="S3962" s="17">
        <f t="shared" si="300"/>
        <v>42342.845555555556</v>
      </c>
      <c r="T3962" s="17">
        <f t="shared" si="30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98"/>
        <v>0</v>
      </c>
      <c r="P3963">
        <f t="shared" si="299"/>
        <v>10.5</v>
      </c>
      <c r="Q3963" s="13" t="s">
        <v>8315</v>
      </c>
      <c r="R3963" t="s">
        <v>8316</v>
      </c>
      <c r="S3963" s="17">
        <f t="shared" si="300"/>
        <v>41745.891319444447</v>
      </c>
      <c r="T3963" s="17">
        <f t="shared" si="30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98"/>
        <v>3</v>
      </c>
      <c r="P3964">
        <f t="shared" si="299"/>
        <v>15</v>
      </c>
      <c r="Q3964" s="13" t="s">
        <v>8315</v>
      </c>
      <c r="R3964" t="s">
        <v>8316</v>
      </c>
      <c r="S3964" s="17">
        <f t="shared" si="300"/>
        <v>42311.621458333335</v>
      </c>
      <c r="T3964" s="17">
        <f t="shared" si="30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98"/>
        <v>0</v>
      </c>
      <c r="P3965">
        <f t="shared" si="299"/>
        <v>0</v>
      </c>
      <c r="Q3965" s="13" t="s">
        <v>8315</v>
      </c>
      <c r="R3965" t="s">
        <v>8316</v>
      </c>
      <c r="S3965" s="17">
        <f t="shared" si="300"/>
        <v>42296.154131944444</v>
      </c>
      <c r="T3965" s="17">
        <f t="shared" si="30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98"/>
        <v>6</v>
      </c>
      <c r="P3966">
        <f t="shared" si="299"/>
        <v>42</v>
      </c>
      <c r="Q3966" s="13" t="s">
        <v>8315</v>
      </c>
      <c r="R3966" t="s">
        <v>8316</v>
      </c>
      <c r="S3966" s="17">
        <f t="shared" si="300"/>
        <v>42053.722060185188</v>
      </c>
      <c r="T3966" s="17">
        <f t="shared" si="30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98"/>
        <v>14</v>
      </c>
      <c r="P3967">
        <f t="shared" si="299"/>
        <v>71.25</v>
      </c>
      <c r="Q3967" s="13" t="s">
        <v>8315</v>
      </c>
      <c r="R3967" t="s">
        <v>8316</v>
      </c>
      <c r="S3967" s="17">
        <f t="shared" si="300"/>
        <v>42414.235879629632</v>
      </c>
      <c r="T3967" s="17">
        <f t="shared" si="30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98"/>
        <v>1</v>
      </c>
      <c r="P3968">
        <f t="shared" si="299"/>
        <v>22.5</v>
      </c>
      <c r="Q3968" s="13" t="s">
        <v>8315</v>
      </c>
      <c r="R3968" t="s">
        <v>8316</v>
      </c>
      <c r="S3968" s="17">
        <f t="shared" si="300"/>
        <v>41801.711550925924</v>
      </c>
      <c r="T3968" s="17">
        <f t="shared" si="30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98"/>
        <v>24</v>
      </c>
      <c r="P3969">
        <f t="shared" si="299"/>
        <v>41</v>
      </c>
      <c r="Q3969" s="13" t="s">
        <v>8315</v>
      </c>
      <c r="R3969" t="s">
        <v>8316</v>
      </c>
      <c r="S3969" s="17">
        <f t="shared" si="300"/>
        <v>42770.290590277778</v>
      </c>
      <c r="T3969" s="17">
        <f t="shared" si="30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98"/>
        <v>11</v>
      </c>
      <c r="P3970">
        <f t="shared" si="299"/>
        <v>47.91</v>
      </c>
      <c r="Q3970" s="13" t="s">
        <v>8315</v>
      </c>
      <c r="R3970" t="s">
        <v>8316</v>
      </c>
      <c r="S3970" s="17">
        <f t="shared" si="300"/>
        <v>42452.815659722226</v>
      </c>
      <c r="T3970" s="17">
        <f t="shared" si="30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98"/>
        <v>7</v>
      </c>
      <c r="P3971">
        <f t="shared" si="299"/>
        <v>35.17</v>
      </c>
      <c r="Q3971" s="13" t="s">
        <v>8315</v>
      </c>
      <c r="R3971" t="s">
        <v>8316</v>
      </c>
      <c r="S3971" s="17">
        <f t="shared" si="300"/>
        <v>42601.854699074072</v>
      </c>
      <c r="T3971" s="17">
        <f t="shared" si="301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98"/>
        <v>0</v>
      </c>
      <c r="P3972">
        <f t="shared" si="299"/>
        <v>5.5</v>
      </c>
      <c r="Q3972" s="13" t="s">
        <v>8315</v>
      </c>
      <c r="R3972" t="s">
        <v>8316</v>
      </c>
      <c r="S3972" s="17">
        <f t="shared" si="300"/>
        <v>42447.863553240735</v>
      </c>
      <c r="T3972" s="17">
        <f t="shared" si="30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98"/>
        <v>1</v>
      </c>
      <c r="P3973">
        <f t="shared" si="299"/>
        <v>22.67</v>
      </c>
      <c r="Q3973" s="13" t="s">
        <v>8315</v>
      </c>
      <c r="R3973" t="s">
        <v>8316</v>
      </c>
      <c r="S3973" s="17">
        <f t="shared" si="300"/>
        <v>41811.536180555559</v>
      </c>
      <c r="T3973" s="17">
        <f t="shared" si="30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98"/>
        <v>21</v>
      </c>
      <c r="P3974">
        <f t="shared" si="299"/>
        <v>26.38</v>
      </c>
      <c r="Q3974" s="13" t="s">
        <v>8315</v>
      </c>
      <c r="R3974" t="s">
        <v>8316</v>
      </c>
      <c r="S3974" s="17">
        <f t="shared" si="300"/>
        <v>41981.067523148144</v>
      </c>
      <c r="T3974" s="17">
        <f t="shared" si="30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98"/>
        <v>78</v>
      </c>
      <c r="P3975">
        <f t="shared" si="299"/>
        <v>105.54</v>
      </c>
      <c r="Q3975" s="13" t="s">
        <v>8315</v>
      </c>
      <c r="R3975" t="s">
        <v>8316</v>
      </c>
      <c r="S3975" s="17">
        <f t="shared" si="300"/>
        <v>42469.68414351852</v>
      </c>
      <c r="T3975" s="17">
        <f t="shared" si="30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98"/>
        <v>32</v>
      </c>
      <c r="P3976">
        <f t="shared" si="299"/>
        <v>29.09</v>
      </c>
      <c r="Q3976" s="13" t="s">
        <v>8315</v>
      </c>
      <c r="R3976" t="s">
        <v>8316</v>
      </c>
      <c r="S3976" s="17">
        <f t="shared" si="300"/>
        <v>42493.546851851846</v>
      </c>
      <c r="T3976" s="17">
        <f t="shared" si="30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98"/>
        <v>0</v>
      </c>
      <c r="P3977">
        <f t="shared" si="299"/>
        <v>0</v>
      </c>
      <c r="Q3977" s="13" t="s">
        <v>8315</v>
      </c>
      <c r="R3977" t="s">
        <v>8316</v>
      </c>
      <c r="S3977" s="17">
        <f t="shared" si="300"/>
        <v>42534.866875</v>
      </c>
      <c r="T3977" s="17">
        <f t="shared" si="30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98"/>
        <v>48</v>
      </c>
      <c r="P3978">
        <f t="shared" si="299"/>
        <v>62</v>
      </c>
      <c r="Q3978" s="13" t="s">
        <v>8315</v>
      </c>
      <c r="R3978" t="s">
        <v>8316</v>
      </c>
      <c r="S3978" s="17">
        <f t="shared" si="300"/>
        <v>41830.858344907407</v>
      </c>
      <c r="T3978" s="17">
        <f t="shared" si="30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98"/>
        <v>1</v>
      </c>
      <c r="P3979">
        <f t="shared" si="299"/>
        <v>217.5</v>
      </c>
      <c r="Q3979" s="13" t="s">
        <v>8315</v>
      </c>
      <c r="R3979" t="s">
        <v>8316</v>
      </c>
      <c r="S3979" s="17">
        <f t="shared" si="300"/>
        <v>42543.788564814815</v>
      </c>
      <c r="T3979" s="17">
        <f t="shared" si="30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98"/>
        <v>11</v>
      </c>
      <c r="P3980">
        <f t="shared" si="299"/>
        <v>26.75</v>
      </c>
      <c r="Q3980" s="13" t="s">
        <v>8315</v>
      </c>
      <c r="R3980" t="s">
        <v>8316</v>
      </c>
      <c r="S3980" s="17">
        <f t="shared" si="300"/>
        <v>41975.642974537041</v>
      </c>
      <c r="T3980" s="17">
        <f t="shared" si="30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98"/>
        <v>2</v>
      </c>
      <c r="P3981">
        <f t="shared" si="299"/>
        <v>18.329999999999998</v>
      </c>
      <c r="Q3981" s="13" t="s">
        <v>8315</v>
      </c>
      <c r="R3981" t="s">
        <v>8316</v>
      </c>
      <c r="S3981" s="17">
        <f t="shared" si="300"/>
        <v>42069.903437500005</v>
      </c>
      <c r="T3981" s="17">
        <f t="shared" si="30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98"/>
        <v>18</v>
      </c>
      <c r="P3982">
        <f t="shared" si="299"/>
        <v>64.290000000000006</v>
      </c>
      <c r="Q3982" s="13" t="s">
        <v>8315</v>
      </c>
      <c r="R3982" t="s">
        <v>8316</v>
      </c>
      <c r="S3982" s="17">
        <f t="shared" si="300"/>
        <v>41795.598923611113</v>
      </c>
      <c r="T3982" s="17">
        <f t="shared" si="30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98"/>
        <v>4</v>
      </c>
      <c r="P3983">
        <f t="shared" si="299"/>
        <v>175</v>
      </c>
      <c r="Q3983" s="13" t="s">
        <v>8315</v>
      </c>
      <c r="R3983" t="s">
        <v>8316</v>
      </c>
      <c r="S3983" s="17">
        <f t="shared" si="300"/>
        <v>42508.179965277777</v>
      </c>
      <c r="T3983" s="17">
        <f t="shared" si="30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98"/>
        <v>20</v>
      </c>
      <c r="P3984">
        <f t="shared" si="299"/>
        <v>34</v>
      </c>
      <c r="Q3984" s="13" t="s">
        <v>8315</v>
      </c>
      <c r="R3984" t="s">
        <v>8316</v>
      </c>
      <c r="S3984" s="17">
        <f t="shared" si="300"/>
        <v>42132.809953703705</v>
      </c>
      <c r="T3984" s="17">
        <f t="shared" si="30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98"/>
        <v>35</v>
      </c>
      <c r="P3985">
        <f t="shared" si="299"/>
        <v>84.28</v>
      </c>
      <c r="Q3985" s="13" t="s">
        <v>8315</v>
      </c>
      <c r="R3985" t="s">
        <v>8316</v>
      </c>
      <c r="S3985" s="17">
        <f t="shared" si="300"/>
        <v>41747.86986111111</v>
      </c>
      <c r="T3985" s="17">
        <f t="shared" si="30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98"/>
        <v>6</v>
      </c>
      <c r="P3986">
        <f t="shared" si="299"/>
        <v>9.5</v>
      </c>
      <c r="Q3986" s="13" t="s">
        <v>8315</v>
      </c>
      <c r="R3986" t="s">
        <v>8316</v>
      </c>
      <c r="S3986" s="17">
        <f t="shared" si="300"/>
        <v>41920.963472222218</v>
      </c>
      <c r="T3986" s="17">
        <f t="shared" si="30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98"/>
        <v>32</v>
      </c>
      <c r="P3987">
        <f t="shared" si="299"/>
        <v>33.74</v>
      </c>
      <c r="Q3987" s="13" t="s">
        <v>8315</v>
      </c>
      <c r="R3987" t="s">
        <v>8316</v>
      </c>
      <c r="S3987" s="17">
        <f t="shared" si="300"/>
        <v>42399.707407407404</v>
      </c>
      <c r="T3987" s="17">
        <f t="shared" si="30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98"/>
        <v>10</v>
      </c>
      <c r="P3988">
        <f t="shared" si="299"/>
        <v>37.54</v>
      </c>
      <c r="Q3988" s="13" t="s">
        <v>8315</v>
      </c>
      <c r="R3988" t="s">
        <v>8316</v>
      </c>
      <c r="S3988" s="17">
        <f t="shared" si="300"/>
        <v>42467.548541666663</v>
      </c>
      <c r="T3988" s="17">
        <f t="shared" si="30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98"/>
        <v>38</v>
      </c>
      <c r="P3989">
        <f t="shared" si="299"/>
        <v>11.62</v>
      </c>
      <c r="Q3989" s="13" t="s">
        <v>8315</v>
      </c>
      <c r="R3989" t="s">
        <v>8316</v>
      </c>
      <c r="S3989" s="17">
        <f t="shared" si="300"/>
        <v>41765.92465277778</v>
      </c>
      <c r="T3989" s="17">
        <f t="shared" si="30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98"/>
        <v>2</v>
      </c>
      <c r="P3990">
        <f t="shared" si="299"/>
        <v>8</v>
      </c>
      <c r="Q3990" s="13" t="s">
        <v>8315</v>
      </c>
      <c r="R3990" t="s">
        <v>8316</v>
      </c>
      <c r="S3990" s="17">
        <f t="shared" si="300"/>
        <v>42230.08116898148</v>
      </c>
      <c r="T3990" s="17">
        <f t="shared" si="30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98"/>
        <v>0</v>
      </c>
      <c r="P3991">
        <f t="shared" si="299"/>
        <v>0</v>
      </c>
      <c r="Q3991" s="13" t="s">
        <v>8315</v>
      </c>
      <c r="R3991" t="s">
        <v>8316</v>
      </c>
      <c r="S3991" s="17">
        <f t="shared" si="300"/>
        <v>42286.749780092592</v>
      </c>
      <c r="T3991" s="17">
        <f t="shared" si="30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98"/>
        <v>4</v>
      </c>
      <c r="P3992">
        <f t="shared" si="299"/>
        <v>23</v>
      </c>
      <c r="Q3992" s="13" t="s">
        <v>8315</v>
      </c>
      <c r="R3992" t="s">
        <v>8316</v>
      </c>
      <c r="S3992" s="17">
        <f t="shared" si="300"/>
        <v>42401.672372685185</v>
      </c>
      <c r="T3992" s="17">
        <f t="shared" si="30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98"/>
        <v>20</v>
      </c>
      <c r="P3993">
        <f t="shared" si="299"/>
        <v>100</v>
      </c>
      <c r="Q3993" s="13" t="s">
        <v>8315</v>
      </c>
      <c r="R3993" t="s">
        <v>8316</v>
      </c>
      <c r="S3993" s="17">
        <f t="shared" si="300"/>
        <v>42125.644467592589</v>
      </c>
      <c r="T3993" s="17">
        <f t="shared" si="30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98"/>
        <v>5</v>
      </c>
      <c r="P3994">
        <f t="shared" si="299"/>
        <v>60.11</v>
      </c>
      <c r="Q3994" s="13" t="s">
        <v>8315</v>
      </c>
      <c r="R3994" t="s">
        <v>8316</v>
      </c>
      <c r="S3994" s="17">
        <f t="shared" si="300"/>
        <v>42289.94049768518</v>
      </c>
      <c r="T3994" s="17">
        <f t="shared" si="30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98"/>
        <v>0</v>
      </c>
      <c r="P3995">
        <f t="shared" si="299"/>
        <v>3</v>
      </c>
      <c r="Q3995" s="13" t="s">
        <v>8315</v>
      </c>
      <c r="R3995" t="s">
        <v>8316</v>
      </c>
      <c r="S3995" s="17">
        <f t="shared" si="300"/>
        <v>42107.864722222221</v>
      </c>
      <c r="T3995" s="17">
        <f t="shared" si="30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98"/>
        <v>0</v>
      </c>
      <c r="P3996">
        <f t="shared" si="299"/>
        <v>5</v>
      </c>
      <c r="Q3996" s="13" t="s">
        <v>8315</v>
      </c>
      <c r="R3996" t="s">
        <v>8316</v>
      </c>
      <c r="S3996" s="17">
        <f t="shared" si="300"/>
        <v>41809.389930555553</v>
      </c>
      <c r="T3996" s="17">
        <f t="shared" si="30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98"/>
        <v>35</v>
      </c>
      <c r="P3997">
        <f t="shared" si="299"/>
        <v>17.5</v>
      </c>
      <c r="Q3997" s="13" t="s">
        <v>8315</v>
      </c>
      <c r="R3997" t="s">
        <v>8316</v>
      </c>
      <c r="S3997" s="17">
        <f t="shared" si="300"/>
        <v>42019.683761574073</v>
      </c>
      <c r="T3997" s="17">
        <f t="shared" si="30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98"/>
        <v>17</v>
      </c>
      <c r="P3998">
        <f t="shared" si="299"/>
        <v>29.24</v>
      </c>
      <c r="Q3998" s="13" t="s">
        <v>8315</v>
      </c>
      <c r="R3998" t="s">
        <v>8316</v>
      </c>
      <c r="S3998" s="17">
        <f t="shared" si="300"/>
        <v>41950.26694444444</v>
      </c>
      <c r="T3998" s="17">
        <f t="shared" si="30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98"/>
        <v>0</v>
      </c>
      <c r="P3999">
        <f t="shared" si="299"/>
        <v>0</v>
      </c>
      <c r="Q3999" s="13" t="s">
        <v>8315</v>
      </c>
      <c r="R3999" t="s">
        <v>8316</v>
      </c>
      <c r="S3999" s="17">
        <f t="shared" si="300"/>
        <v>42069.391446759255</v>
      </c>
      <c r="T3999" s="17">
        <f t="shared" si="30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98"/>
        <v>57</v>
      </c>
      <c r="P4000">
        <f t="shared" si="299"/>
        <v>59.58</v>
      </c>
      <c r="Q4000" s="13" t="s">
        <v>8315</v>
      </c>
      <c r="R4000" t="s">
        <v>8316</v>
      </c>
      <c r="S4000" s="17">
        <f t="shared" si="300"/>
        <v>42061.963263888887</v>
      </c>
      <c r="T4000" s="17">
        <f t="shared" si="30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98"/>
        <v>17</v>
      </c>
      <c r="P4001">
        <f t="shared" si="299"/>
        <v>82.57</v>
      </c>
      <c r="Q4001" s="13" t="s">
        <v>8315</v>
      </c>
      <c r="R4001" t="s">
        <v>8316</v>
      </c>
      <c r="S4001" s="17">
        <f t="shared" si="300"/>
        <v>41842.828680555554</v>
      </c>
      <c r="T4001" s="17">
        <f t="shared" si="30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ref="O4002:O4065" si="302">ROUND(E4002/D4002*100,0)</f>
        <v>0</v>
      </c>
      <c r="P4002">
        <f t="shared" ref="P4002:P4065" si="303">IFERROR(ROUND(E4002/L4002,2),0)</f>
        <v>10</v>
      </c>
      <c r="Q4002" s="13" t="s">
        <v>8315</v>
      </c>
      <c r="R4002" t="s">
        <v>8316</v>
      </c>
      <c r="S4002" s="17">
        <f t="shared" ref="S4002:S4065" si="304">(((J4002/60)/60)/24)+DATE(1970,1,1)</f>
        <v>42437.64534722222</v>
      </c>
      <c r="T4002" s="17">
        <f t="shared" ref="T4002:T4065" si="305"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02"/>
        <v>38</v>
      </c>
      <c r="P4003">
        <f t="shared" si="303"/>
        <v>32.36</v>
      </c>
      <c r="Q4003" s="13" t="s">
        <v>8315</v>
      </c>
      <c r="R4003" t="s">
        <v>8316</v>
      </c>
      <c r="S4003" s="17">
        <f t="shared" si="304"/>
        <v>42775.964212962965</v>
      </c>
      <c r="T4003" s="17">
        <f t="shared" si="30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02"/>
        <v>2</v>
      </c>
      <c r="P4004">
        <f t="shared" si="303"/>
        <v>5.75</v>
      </c>
      <c r="Q4004" s="13" t="s">
        <v>8315</v>
      </c>
      <c r="R4004" t="s">
        <v>8316</v>
      </c>
      <c r="S4004" s="17">
        <f t="shared" si="304"/>
        <v>41879.043530092589</v>
      </c>
      <c r="T4004" s="17">
        <f t="shared" si="30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02"/>
        <v>10</v>
      </c>
      <c r="P4005">
        <f t="shared" si="303"/>
        <v>100.5</v>
      </c>
      <c r="Q4005" s="13" t="s">
        <v>8315</v>
      </c>
      <c r="R4005" t="s">
        <v>8316</v>
      </c>
      <c r="S4005" s="17">
        <f t="shared" si="304"/>
        <v>42020.587349537032</v>
      </c>
      <c r="T4005" s="17">
        <f t="shared" si="30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02"/>
        <v>0</v>
      </c>
      <c r="P4006">
        <f t="shared" si="303"/>
        <v>1</v>
      </c>
      <c r="Q4006" s="13" t="s">
        <v>8315</v>
      </c>
      <c r="R4006" t="s">
        <v>8316</v>
      </c>
      <c r="S4006" s="17">
        <f t="shared" si="304"/>
        <v>41890.16269675926</v>
      </c>
      <c r="T4006" s="17">
        <f t="shared" si="30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02"/>
        <v>1</v>
      </c>
      <c r="P4007">
        <f t="shared" si="303"/>
        <v>20</v>
      </c>
      <c r="Q4007" s="13" t="s">
        <v>8315</v>
      </c>
      <c r="R4007" t="s">
        <v>8316</v>
      </c>
      <c r="S4007" s="17">
        <f t="shared" si="304"/>
        <v>41872.807696759257</v>
      </c>
      <c r="T4007" s="17">
        <f t="shared" si="30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02"/>
        <v>0</v>
      </c>
      <c r="P4008">
        <f t="shared" si="303"/>
        <v>2</v>
      </c>
      <c r="Q4008" s="13" t="s">
        <v>8315</v>
      </c>
      <c r="R4008" t="s">
        <v>8316</v>
      </c>
      <c r="S4008" s="17">
        <f t="shared" si="304"/>
        <v>42391.772997685184</v>
      </c>
      <c r="T4008" s="17">
        <f t="shared" si="30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02"/>
        <v>0</v>
      </c>
      <c r="P4009">
        <f t="shared" si="303"/>
        <v>5</v>
      </c>
      <c r="Q4009" s="13" t="s">
        <v>8315</v>
      </c>
      <c r="R4009" t="s">
        <v>8316</v>
      </c>
      <c r="S4009" s="17">
        <f t="shared" si="304"/>
        <v>41848.772928240738</v>
      </c>
      <c r="T4009" s="17">
        <f t="shared" si="30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02"/>
        <v>6</v>
      </c>
      <c r="P4010">
        <f t="shared" si="303"/>
        <v>15</v>
      </c>
      <c r="Q4010" s="13" t="s">
        <v>8315</v>
      </c>
      <c r="R4010" t="s">
        <v>8316</v>
      </c>
      <c r="S4010" s="17">
        <f t="shared" si="304"/>
        <v>42177.964201388888</v>
      </c>
      <c r="T4010" s="17">
        <f t="shared" si="30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02"/>
        <v>4</v>
      </c>
      <c r="P4011">
        <f t="shared" si="303"/>
        <v>25</v>
      </c>
      <c r="Q4011" s="13" t="s">
        <v>8315</v>
      </c>
      <c r="R4011" t="s">
        <v>8316</v>
      </c>
      <c r="S4011" s="17">
        <f t="shared" si="304"/>
        <v>41851.700925925928</v>
      </c>
      <c r="T4011" s="17">
        <f t="shared" si="30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02"/>
        <v>24</v>
      </c>
      <c r="P4012">
        <f t="shared" si="303"/>
        <v>45.84</v>
      </c>
      <c r="Q4012" s="13" t="s">
        <v>8315</v>
      </c>
      <c r="R4012" t="s">
        <v>8316</v>
      </c>
      <c r="S4012" s="17">
        <f t="shared" si="304"/>
        <v>41921.770439814813</v>
      </c>
      <c r="T4012" s="17">
        <f t="shared" si="30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02"/>
        <v>8</v>
      </c>
      <c r="P4013">
        <f t="shared" si="303"/>
        <v>4.75</v>
      </c>
      <c r="Q4013" s="13" t="s">
        <v>8315</v>
      </c>
      <c r="R4013" t="s">
        <v>8316</v>
      </c>
      <c r="S4013" s="17">
        <f t="shared" si="304"/>
        <v>42002.54488425926</v>
      </c>
      <c r="T4013" s="17">
        <f t="shared" si="30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02"/>
        <v>0</v>
      </c>
      <c r="P4014">
        <f t="shared" si="303"/>
        <v>0</v>
      </c>
      <c r="Q4014" s="13" t="s">
        <v>8315</v>
      </c>
      <c r="R4014" t="s">
        <v>8316</v>
      </c>
      <c r="S4014" s="17">
        <f t="shared" si="304"/>
        <v>42096.544548611113</v>
      </c>
      <c r="T4014" s="17">
        <f t="shared" si="30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02"/>
        <v>1</v>
      </c>
      <c r="P4015">
        <f t="shared" si="303"/>
        <v>13</v>
      </c>
      <c r="Q4015" s="13" t="s">
        <v>8315</v>
      </c>
      <c r="R4015" t="s">
        <v>8316</v>
      </c>
      <c r="S4015" s="17">
        <f t="shared" si="304"/>
        <v>42021.301192129627</v>
      </c>
      <c r="T4015" s="17">
        <f t="shared" si="30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02"/>
        <v>0</v>
      </c>
      <c r="P4016">
        <f t="shared" si="303"/>
        <v>0</v>
      </c>
      <c r="Q4016" s="13" t="s">
        <v>8315</v>
      </c>
      <c r="R4016" t="s">
        <v>8316</v>
      </c>
      <c r="S4016" s="17">
        <f t="shared" si="304"/>
        <v>42419.246168981481</v>
      </c>
      <c r="T4016" s="17">
        <f t="shared" si="30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02"/>
        <v>0</v>
      </c>
      <c r="P4017">
        <f t="shared" si="303"/>
        <v>1</v>
      </c>
      <c r="Q4017" s="13" t="s">
        <v>8315</v>
      </c>
      <c r="R4017" t="s">
        <v>8316</v>
      </c>
      <c r="S4017" s="17">
        <f t="shared" si="304"/>
        <v>42174.780821759254</v>
      </c>
      <c r="T4017" s="17">
        <f t="shared" si="30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02"/>
        <v>14</v>
      </c>
      <c r="P4018">
        <f t="shared" si="303"/>
        <v>10</v>
      </c>
      <c r="Q4018" s="13" t="s">
        <v>8315</v>
      </c>
      <c r="R4018" t="s">
        <v>8316</v>
      </c>
      <c r="S4018" s="17">
        <f t="shared" si="304"/>
        <v>41869.872685185182</v>
      </c>
      <c r="T4018" s="17">
        <f t="shared" si="30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02"/>
        <v>1</v>
      </c>
      <c r="P4019">
        <f t="shared" si="303"/>
        <v>52.5</v>
      </c>
      <c r="Q4019" s="13" t="s">
        <v>8315</v>
      </c>
      <c r="R4019" t="s">
        <v>8316</v>
      </c>
      <c r="S4019" s="17">
        <f t="shared" si="304"/>
        <v>41856.672152777777</v>
      </c>
      <c r="T4019" s="17">
        <f t="shared" si="30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02"/>
        <v>9</v>
      </c>
      <c r="P4020">
        <f t="shared" si="303"/>
        <v>32.5</v>
      </c>
      <c r="Q4020" s="13" t="s">
        <v>8315</v>
      </c>
      <c r="R4020" t="s">
        <v>8316</v>
      </c>
      <c r="S4020" s="17">
        <f t="shared" si="304"/>
        <v>42620.91097222222</v>
      </c>
      <c r="T4020" s="17">
        <f t="shared" si="30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02"/>
        <v>1</v>
      </c>
      <c r="P4021">
        <f t="shared" si="303"/>
        <v>7.25</v>
      </c>
      <c r="Q4021" s="13" t="s">
        <v>8315</v>
      </c>
      <c r="R4021" t="s">
        <v>8316</v>
      </c>
      <c r="S4021" s="17">
        <f t="shared" si="304"/>
        <v>42417.675879629634</v>
      </c>
      <c r="T4021" s="17">
        <f t="shared" si="30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02"/>
        <v>17</v>
      </c>
      <c r="P4022">
        <f t="shared" si="303"/>
        <v>33.33</v>
      </c>
      <c r="Q4022" s="13" t="s">
        <v>8315</v>
      </c>
      <c r="R4022" t="s">
        <v>8316</v>
      </c>
      <c r="S4022" s="17">
        <f t="shared" si="304"/>
        <v>42057.190960648149</v>
      </c>
      <c r="T4022" s="17">
        <f t="shared" si="30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02"/>
        <v>1</v>
      </c>
      <c r="P4023">
        <f t="shared" si="303"/>
        <v>62.5</v>
      </c>
      <c r="Q4023" s="13" t="s">
        <v>8315</v>
      </c>
      <c r="R4023" t="s">
        <v>8316</v>
      </c>
      <c r="S4023" s="17">
        <f t="shared" si="304"/>
        <v>41878.911550925928</v>
      </c>
      <c r="T4023" s="17">
        <f t="shared" si="30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02"/>
        <v>70</v>
      </c>
      <c r="P4024">
        <f t="shared" si="303"/>
        <v>63.56</v>
      </c>
      <c r="Q4024" s="13" t="s">
        <v>8315</v>
      </c>
      <c r="R4024" t="s">
        <v>8316</v>
      </c>
      <c r="S4024" s="17">
        <f t="shared" si="304"/>
        <v>41990.584108796291</v>
      </c>
      <c r="T4024" s="17">
        <f t="shared" si="30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02"/>
        <v>0</v>
      </c>
      <c r="P4025">
        <f t="shared" si="303"/>
        <v>0</v>
      </c>
      <c r="Q4025" s="13" t="s">
        <v>8315</v>
      </c>
      <c r="R4025" t="s">
        <v>8316</v>
      </c>
      <c r="S4025" s="17">
        <f t="shared" si="304"/>
        <v>42408.999571759254</v>
      </c>
      <c r="T4025" s="17">
        <f t="shared" si="30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02"/>
        <v>1</v>
      </c>
      <c r="P4026">
        <f t="shared" si="303"/>
        <v>10</v>
      </c>
      <c r="Q4026" s="13" t="s">
        <v>8315</v>
      </c>
      <c r="R4026" t="s">
        <v>8316</v>
      </c>
      <c r="S4026" s="17">
        <f t="shared" si="304"/>
        <v>42217.670104166667</v>
      </c>
      <c r="T4026" s="17">
        <f t="shared" si="30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02"/>
        <v>5</v>
      </c>
      <c r="P4027">
        <f t="shared" si="303"/>
        <v>62.5</v>
      </c>
      <c r="Q4027" s="13" t="s">
        <v>8315</v>
      </c>
      <c r="R4027" t="s">
        <v>8316</v>
      </c>
      <c r="S4027" s="17">
        <f t="shared" si="304"/>
        <v>42151.237685185188</v>
      </c>
      <c r="T4027" s="17">
        <f t="shared" si="30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02"/>
        <v>0</v>
      </c>
      <c r="P4028">
        <f t="shared" si="303"/>
        <v>0</v>
      </c>
      <c r="Q4028" s="13" t="s">
        <v>8315</v>
      </c>
      <c r="R4028" t="s">
        <v>8316</v>
      </c>
      <c r="S4028" s="17">
        <f t="shared" si="304"/>
        <v>42282.655543981484</v>
      </c>
      <c r="T4028" s="17">
        <f t="shared" si="30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02"/>
        <v>7</v>
      </c>
      <c r="P4029">
        <f t="shared" si="303"/>
        <v>30.71</v>
      </c>
      <c r="Q4029" s="13" t="s">
        <v>8315</v>
      </c>
      <c r="R4029" t="s">
        <v>8316</v>
      </c>
      <c r="S4029" s="17">
        <f t="shared" si="304"/>
        <v>42768.97084490741</v>
      </c>
      <c r="T4029" s="17">
        <f t="shared" si="30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02"/>
        <v>28</v>
      </c>
      <c r="P4030">
        <f t="shared" si="303"/>
        <v>51</v>
      </c>
      <c r="Q4030" s="13" t="s">
        <v>8315</v>
      </c>
      <c r="R4030" t="s">
        <v>8316</v>
      </c>
      <c r="S4030" s="17">
        <f t="shared" si="304"/>
        <v>41765.938657407409</v>
      </c>
      <c r="T4030" s="17">
        <f t="shared" si="30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02"/>
        <v>0</v>
      </c>
      <c r="P4031">
        <f t="shared" si="303"/>
        <v>0</v>
      </c>
      <c r="Q4031" s="13" t="s">
        <v>8315</v>
      </c>
      <c r="R4031" t="s">
        <v>8316</v>
      </c>
      <c r="S4031" s="17">
        <f t="shared" si="304"/>
        <v>42322.025115740747</v>
      </c>
      <c r="T4031" s="17">
        <f t="shared" si="30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02"/>
        <v>16</v>
      </c>
      <c r="P4032">
        <f t="shared" si="303"/>
        <v>66.67</v>
      </c>
      <c r="Q4032" s="13" t="s">
        <v>8315</v>
      </c>
      <c r="R4032" t="s">
        <v>8316</v>
      </c>
      <c r="S4032" s="17">
        <f t="shared" si="304"/>
        <v>42374.655081018514</v>
      </c>
      <c r="T4032" s="17">
        <f t="shared" si="30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02"/>
        <v>0</v>
      </c>
      <c r="P4033">
        <f t="shared" si="303"/>
        <v>0</v>
      </c>
      <c r="Q4033" s="13" t="s">
        <v>8315</v>
      </c>
      <c r="R4033" t="s">
        <v>8316</v>
      </c>
      <c r="S4033" s="17">
        <f t="shared" si="304"/>
        <v>41941.585231481484</v>
      </c>
      <c r="T4033" s="17">
        <f t="shared" si="30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02"/>
        <v>7</v>
      </c>
      <c r="P4034">
        <f t="shared" si="303"/>
        <v>59</v>
      </c>
      <c r="Q4034" s="13" t="s">
        <v>8315</v>
      </c>
      <c r="R4034" t="s">
        <v>8316</v>
      </c>
      <c r="S4034" s="17">
        <f t="shared" si="304"/>
        <v>42293.809212962966</v>
      </c>
      <c r="T4034" s="17">
        <f t="shared" si="30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02"/>
        <v>26</v>
      </c>
      <c r="P4035">
        <f t="shared" si="303"/>
        <v>65.34</v>
      </c>
      <c r="Q4035" s="13" t="s">
        <v>8315</v>
      </c>
      <c r="R4035" t="s">
        <v>8316</v>
      </c>
      <c r="S4035" s="17">
        <f t="shared" si="304"/>
        <v>42614.268796296295</v>
      </c>
      <c r="T4035" s="17">
        <f t="shared" si="305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02"/>
        <v>1</v>
      </c>
      <c r="P4036">
        <f t="shared" si="303"/>
        <v>100</v>
      </c>
      <c r="Q4036" s="13" t="s">
        <v>8315</v>
      </c>
      <c r="R4036" t="s">
        <v>8316</v>
      </c>
      <c r="S4036" s="17">
        <f t="shared" si="304"/>
        <v>42067.947337962964</v>
      </c>
      <c r="T4036" s="17">
        <f t="shared" si="30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02"/>
        <v>37</v>
      </c>
      <c r="P4037">
        <f t="shared" si="303"/>
        <v>147.4</v>
      </c>
      <c r="Q4037" s="13" t="s">
        <v>8315</v>
      </c>
      <c r="R4037" t="s">
        <v>8316</v>
      </c>
      <c r="S4037" s="17">
        <f t="shared" si="304"/>
        <v>41903.882951388885</v>
      </c>
      <c r="T4037" s="17">
        <f t="shared" si="30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02"/>
        <v>47</v>
      </c>
      <c r="P4038">
        <f t="shared" si="303"/>
        <v>166.06</v>
      </c>
      <c r="Q4038" s="13" t="s">
        <v>8315</v>
      </c>
      <c r="R4038" t="s">
        <v>8316</v>
      </c>
      <c r="S4038" s="17">
        <f t="shared" si="304"/>
        <v>41804.937083333331</v>
      </c>
      <c r="T4038" s="17">
        <f t="shared" si="30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02"/>
        <v>11</v>
      </c>
      <c r="P4039">
        <f t="shared" si="303"/>
        <v>40</v>
      </c>
      <c r="Q4039" s="13" t="s">
        <v>8315</v>
      </c>
      <c r="R4039" t="s">
        <v>8316</v>
      </c>
      <c r="S4039" s="17">
        <f t="shared" si="304"/>
        <v>42497.070775462969</v>
      </c>
      <c r="T4039" s="17">
        <f t="shared" si="30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02"/>
        <v>12</v>
      </c>
      <c r="P4040">
        <f t="shared" si="303"/>
        <v>75.25</v>
      </c>
      <c r="Q4040" s="13" t="s">
        <v>8315</v>
      </c>
      <c r="R4040" t="s">
        <v>8316</v>
      </c>
      <c r="S4040" s="17">
        <f t="shared" si="304"/>
        <v>41869.798726851855</v>
      </c>
      <c r="T4040" s="17">
        <f t="shared" si="30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02"/>
        <v>60</v>
      </c>
      <c r="P4041">
        <f t="shared" si="303"/>
        <v>60</v>
      </c>
      <c r="Q4041" s="13" t="s">
        <v>8315</v>
      </c>
      <c r="R4041" t="s">
        <v>8316</v>
      </c>
      <c r="S4041" s="17">
        <f t="shared" si="304"/>
        <v>42305.670914351853</v>
      </c>
      <c r="T4041" s="17">
        <f t="shared" si="30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02"/>
        <v>31</v>
      </c>
      <c r="P4042">
        <f t="shared" si="303"/>
        <v>1250</v>
      </c>
      <c r="Q4042" s="13" t="s">
        <v>8315</v>
      </c>
      <c r="R4042" t="s">
        <v>8316</v>
      </c>
      <c r="S4042" s="17">
        <f t="shared" si="304"/>
        <v>42144.231527777782</v>
      </c>
      <c r="T4042" s="17">
        <f t="shared" si="30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02"/>
        <v>0</v>
      </c>
      <c r="P4043">
        <f t="shared" si="303"/>
        <v>10.5</v>
      </c>
      <c r="Q4043" s="13" t="s">
        <v>8315</v>
      </c>
      <c r="R4043" t="s">
        <v>8316</v>
      </c>
      <c r="S4043" s="17">
        <f t="shared" si="304"/>
        <v>42559.474004629628</v>
      </c>
      <c r="T4043" s="17">
        <f t="shared" si="30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02"/>
        <v>0</v>
      </c>
      <c r="P4044">
        <f t="shared" si="303"/>
        <v>7</v>
      </c>
      <c r="Q4044" s="13" t="s">
        <v>8315</v>
      </c>
      <c r="R4044" t="s">
        <v>8316</v>
      </c>
      <c r="S4044" s="17">
        <f t="shared" si="304"/>
        <v>41995.084074074075</v>
      </c>
      <c r="T4044" s="17">
        <f t="shared" si="30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02"/>
        <v>0</v>
      </c>
      <c r="P4045">
        <f t="shared" si="303"/>
        <v>0</v>
      </c>
      <c r="Q4045" s="13" t="s">
        <v>8315</v>
      </c>
      <c r="R4045" t="s">
        <v>8316</v>
      </c>
      <c r="S4045" s="17">
        <f t="shared" si="304"/>
        <v>41948.957465277781</v>
      </c>
      <c r="T4045" s="17">
        <f t="shared" si="30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02"/>
        <v>38</v>
      </c>
      <c r="P4046">
        <f t="shared" si="303"/>
        <v>56.25</v>
      </c>
      <c r="Q4046" s="13" t="s">
        <v>8315</v>
      </c>
      <c r="R4046" t="s">
        <v>8316</v>
      </c>
      <c r="S4046" s="17">
        <f t="shared" si="304"/>
        <v>42074.219699074078</v>
      </c>
      <c r="T4046" s="17">
        <f t="shared" si="30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02"/>
        <v>0</v>
      </c>
      <c r="P4047">
        <f t="shared" si="303"/>
        <v>1</v>
      </c>
      <c r="Q4047" s="13" t="s">
        <v>8315</v>
      </c>
      <c r="R4047" t="s">
        <v>8316</v>
      </c>
      <c r="S4047" s="17">
        <f t="shared" si="304"/>
        <v>41842.201261574075</v>
      </c>
      <c r="T4047" s="17">
        <f t="shared" si="30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02"/>
        <v>8</v>
      </c>
      <c r="P4048">
        <f t="shared" si="303"/>
        <v>38.33</v>
      </c>
      <c r="Q4048" s="13" t="s">
        <v>8315</v>
      </c>
      <c r="R4048" t="s">
        <v>8316</v>
      </c>
      <c r="S4048" s="17">
        <f t="shared" si="304"/>
        <v>41904.650578703702</v>
      </c>
      <c r="T4048" s="17">
        <f t="shared" si="30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02"/>
        <v>2</v>
      </c>
      <c r="P4049">
        <f t="shared" si="303"/>
        <v>27.5</v>
      </c>
      <c r="Q4049" s="13" t="s">
        <v>8315</v>
      </c>
      <c r="R4049" t="s">
        <v>8316</v>
      </c>
      <c r="S4049" s="17">
        <f t="shared" si="304"/>
        <v>41991.022488425922</v>
      </c>
      <c r="T4049" s="17">
        <f t="shared" si="30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02"/>
        <v>18</v>
      </c>
      <c r="P4050">
        <f t="shared" si="303"/>
        <v>32.979999999999997</v>
      </c>
      <c r="Q4050" s="13" t="s">
        <v>8315</v>
      </c>
      <c r="R4050" t="s">
        <v>8316</v>
      </c>
      <c r="S4050" s="17">
        <f t="shared" si="304"/>
        <v>42436.509108796294</v>
      </c>
      <c r="T4050" s="17">
        <f t="shared" si="30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02"/>
        <v>0</v>
      </c>
      <c r="P4051">
        <f t="shared" si="303"/>
        <v>16</v>
      </c>
      <c r="Q4051" s="13" t="s">
        <v>8315</v>
      </c>
      <c r="R4051" t="s">
        <v>8316</v>
      </c>
      <c r="S4051" s="17">
        <f t="shared" si="304"/>
        <v>42169.958506944444</v>
      </c>
      <c r="T4051" s="17">
        <f t="shared" si="30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02"/>
        <v>0</v>
      </c>
      <c r="P4052">
        <f t="shared" si="303"/>
        <v>1</v>
      </c>
      <c r="Q4052" s="13" t="s">
        <v>8315</v>
      </c>
      <c r="R4052" t="s">
        <v>8316</v>
      </c>
      <c r="S4052" s="17">
        <f t="shared" si="304"/>
        <v>41905.636469907404</v>
      </c>
      <c r="T4052" s="17">
        <f t="shared" si="30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02"/>
        <v>0</v>
      </c>
      <c r="P4053">
        <f t="shared" si="303"/>
        <v>0</v>
      </c>
      <c r="Q4053" s="13" t="s">
        <v>8315</v>
      </c>
      <c r="R4053" t="s">
        <v>8316</v>
      </c>
      <c r="S4053" s="17">
        <f t="shared" si="304"/>
        <v>41761.810150462967</v>
      </c>
      <c r="T4053" s="17">
        <f t="shared" si="30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02"/>
        <v>38</v>
      </c>
      <c r="P4054">
        <f t="shared" si="303"/>
        <v>86.62</v>
      </c>
      <c r="Q4054" s="13" t="s">
        <v>8315</v>
      </c>
      <c r="R4054" t="s">
        <v>8316</v>
      </c>
      <c r="S4054" s="17">
        <f t="shared" si="304"/>
        <v>41865.878657407404</v>
      </c>
      <c r="T4054" s="17">
        <f t="shared" si="30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02"/>
        <v>22</v>
      </c>
      <c r="P4055">
        <f t="shared" si="303"/>
        <v>55</v>
      </c>
      <c r="Q4055" s="13" t="s">
        <v>8315</v>
      </c>
      <c r="R4055" t="s">
        <v>8316</v>
      </c>
      <c r="S4055" s="17">
        <f t="shared" si="304"/>
        <v>41928.690138888887</v>
      </c>
      <c r="T4055" s="17">
        <f t="shared" si="30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02"/>
        <v>0</v>
      </c>
      <c r="P4056">
        <f t="shared" si="303"/>
        <v>0</v>
      </c>
      <c r="Q4056" s="13" t="s">
        <v>8315</v>
      </c>
      <c r="R4056" t="s">
        <v>8316</v>
      </c>
      <c r="S4056" s="17">
        <f t="shared" si="304"/>
        <v>42613.841261574074</v>
      </c>
      <c r="T4056" s="17">
        <f t="shared" si="30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02"/>
        <v>18</v>
      </c>
      <c r="P4057">
        <f t="shared" si="303"/>
        <v>41.95</v>
      </c>
      <c r="Q4057" s="13" t="s">
        <v>8315</v>
      </c>
      <c r="R4057" t="s">
        <v>8316</v>
      </c>
      <c r="S4057" s="17">
        <f t="shared" si="304"/>
        <v>41779.648506944446</v>
      </c>
      <c r="T4057" s="17">
        <f t="shared" si="30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02"/>
        <v>53</v>
      </c>
      <c r="P4058">
        <f t="shared" si="303"/>
        <v>88.33</v>
      </c>
      <c r="Q4058" s="13" t="s">
        <v>8315</v>
      </c>
      <c r="R4058" t="s">
        <v>8316</v>
      </c>
      <c r="S4058" s="17">
        <f t="shared" si="304"/>
        <v>42534.933321759265</v>
      </c>
      <c r="T4058" s="17">
        <f t="shared" si="30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02"/>
        <v>22</v>
      </c>
      <c r="P4059">
        <f t="shared" si="303"/>
        <v>129.16999999999999</v>
      </c>
      <c r="Q4059" s="13" t="s">
        <v>8315</v>
      </c>
      <c r="R4059" t="s">
        <v>8316</v>
      </c>
      <c r="S4059" s="17">
        <f t="shared" si="304"/>
        <v>42310.968518518523</v>
      </c>
      <c r="T4059" s="17">
        <f t="shared" si="30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02"/>
        <v>3</v>
      </c>
      <c r="P4060">
        <f t="shared" si="303"/>
        <v>23.75</v>
      </c>
      <c r="Q4060" s="13" t="s">
        <v>8315</v>
      </c>
      <c r="R4060" t="s">
        <v>8316</v>
      </c>
      <c r="S4060" s="17">
        <f t="shared" si="304"/>
        <v>42446.060694444444</v>
      </c>
      <c r="T4060" s="17">
        <f t="shared" si="30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02"/>
        <v>3</v>
      </c>
      <c r="P4061">
        <f t="shared" si="303"/>
        <v>35.71</v>
      </c>
      <c r="Q4061" s="13" t="s">
        <v>8315</v>
      </c>
      <c r="R4061" t="s">
        <v>8316</v>
      </c>
      <c r="S4061" s="17">
        <f t="shared" si="304"/>
        <v>41866.640648148146</v>
      </c>
      <c r="T4061" s="17">
        <f t="shared" si="30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02"/>
        <v>3</v>
      </c>
      <c r="P4062">
        <f t="shared" si="303"/>
        <v>57</v>
      </c>
      <c r="Q4062" s="13" t="s">
        <v>8315</v>
      </c>
      <c r="R4062" t="s">
        <v>8316</v>
      </c>
      <c r="S4062" s="17">
        <f t="shared" si="304"/>
        <v>41779.695092592592</v>
      </c>
      <c r="T4062" s="17">
        <f t="shared" si="30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02"/>
        <v>0</v>
      </c>
      <c r="P4063">
        <f t="shared" si="303"/>
        <v>0</v>
      </c>
      <c r="Q4063" s="13" t="s">
        <v>8315</v>
      </c>
      <c r="R4063" t="s">
        <v>8316</v>
      </c>
      <c r="S4063" s="17">
        <f t="shared" si="304"/>
        <v>42421.141469907408</v>
      </c>
      <c r="T4063" s="17">
        <f t="shared" si="30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02"/>
        <v>2</v>
      </c>
      <c r="P4064">
        <f t="shared" si="303"/>
        <v>163.33000000000001</v>
      </c>
      <c r="Q4064" s="13" t="s">
        <v>8315</v>
      </c>
      <c r="R4064" t="s">
        <v>8316</v>
      </c>
      <c r="S4064" s="17">
        <f t="shared" si="304"/>
        <v>42523.739212962959</v>
      </c>
      <c r="T4064" s="17">
        <f t="shared" si="30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02"/>
        <v>1</v>
      </c>
      <c r="P4065">
        <f t="shared" si="303"/>
        <v>15</v>
      </c>
      <c r="Q4065" s="13" t="s">
        <v>8315</v>
      </c>
      <c r="R4065" t="s">
        <v>8316</v>
      </c>
      <c r="S4065" s="17">
        <f t="shared" si="304"/>
        <v>41787.681527777779</v>
      </c>
      <c r="T4065" s="17">
        <f t="shared" si="30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ref="O4066:O4115" si="306">ROUND(E4066/D4066*100,0)</f>
        <v>19</v>
      </c>
      <c r="P4066">
        <f t="shared" ref="P4066:P4115" si="307">IFERROR(ROUND(E4066/L4066,2),0)</f>
        <v>64.17</v>
      </c>
      <c r="Q4066" s="13" t="s">
        <v>8315</v>
      </c>
      <c r="R4066" t="s">
        <v>8316</v>
      </c>
      <c r="S4066" s="17">
        <f t="shared" ref="S4066:S4115" si="308">(((J4066/60)/60)/24)+DATE(1970,1,1)</f>
        <v>42093.588263888887</v>
      </c>
      <c r="T4066" s="17">
        <f t="shared" ref="T4066:T4115" si="309"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06"/>
        <v>1</v>
      </c>
      <c r="P4067">
        <f t="shared" si="307"/>
        <v>6.75</v>
      </c>
      <c r="Q4067" s="13" t="s">
        <v>8315</v>
      </c>
      <c r="R4067" t="s">
        <v>8316</v>
      </c>
      <c r="S4067" s="17">
        <f t="shared" si="308"/>
        <v>41833.951516203706</v>
      </c>
      <c r="T4067" s="17">
        <f t="shared" si="30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06"/>
        <v>0</v>
      </c>
      <c r="P4068">
        <f t="shared" si="307"/>
        <v>25</v>
      </c>
      <c r="Q4068" s="13" t="s">
        <v>8315</v>
      </c>
      <c r="R4068" t="s">
        <v>8316</v>
      </c>
      <c r="S4068" s="17">
        <f t="shared" si="308"/>
        <v>42479.039212962962</v>
      </c>
      <c r="T4068" s="17">
        <f t="shared" si="30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06"/>
        <v>61</v>
      </c>
      <c r="P4069">
        <f t="shared" si="307"/>
        <v>179.12</v>
      </c>
      <c r="Q4069" s="13" t="s">
        <v>8315</v>
      </c>
      <c r="R4069" t="s">
        <v>8316</v>
      </c>
      <c r="S4069" s="17">
        <f t="shared" si="308"/>
        <v>42235.117476851854</v>
      </c>
      <c r="T4069" s="17">
        <f t="shared" si="30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06"/>
        <v>1</v>
      </c>
      <c r="P4070">
        <f t="shared" si="307"/>
        <v>34.950000000000003</v>
      </c>
      <c r="Q4070" s="13" t="s">
        <v>8315</v>
      </c>
      <c r="R4070" t="s">
        <v>8316</v>
      </c>
      <c r="S4070" s="17">
        <f t="shared" si="308"/>
        <v>42718.963599537034</v>
      </c>
      <c r="T4070" s="17">
        <f t="shared" si="30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06"/>
        <v>34</v>
      </c>
      <c r="P4071">
        <f t="shared" si="307"/>
        <v>33.08</v>
      </c>
      <c r="Q4071" s="13" t="s">
        <v>8315</v>
      </c>
      <c r="R4071" t="s">
        <v>8316</v>
      </c>
      <c r="S4071" s="17">
        <f t="shared" si="308"/>
        <v>42022.661527777775</v>
      </c>
      <c r="T4071" s="17">
        <f t="shared" si="30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06"/>
        <v>17</v>
      </c>
      <c r="P4072">
        <f t="shared" si="307"/>
        <v>27.5</v>
      </c>
      <c r="Q4072" s="13" t="s">
        <v>8315</v>
      </c>
      <c r="R4072" t="s">
        <v>8316</v>
      </c>
      <c r="S4072" s="17">
        <f t="shared" si="308"/>
        <v>42031.666898148149</v>
      </c>
      <c r="T4072" s="17">
        <f t="shared" si="30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06"/>
        <v>0</v>
      </c>
      <c r="P4073">
        <f t="shared" si="307"/>
        <v>0</v>
      </c>
      <c r="Q4073" s="13" t="s">
        <v>8315</v>
      </c>
      <c r="R4073" t="s">
        <v>8316</v>
      </c>
      <c r="S4073" s="17">
        <f t="shared" si="308"/>
        <v>42700.804756944446</v>
      </c>
      <c r="T4073" s="17">
        <f t="shared" si="30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06"/>
        <v>0</v>
      </c>
      <c r="P4074">
        <f t="shared" si="307"/>
        <v>2</v>
      </c>
      <c r="Q4074" s="13" t="s">
        <v>8315</v>
      </c>
      <c r="R4074" t="s">
        <v>8316</v>
      </c>
      <c r="S4074" s="17">
        <f t="shared" si="308"/>
        <v>41812.77443287037</v>
      </c>
      <c r="T4074" s="17">
        <f t="shared" si="30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06"/>
        <v>1</v>
      </c>
      <c r="P4075">
        <f t="shared" si="307"/>
        <v>18.5</v>
      </c>
      <c r="Q4075" s="13" t="s">
        <v>8315</v>
      </c>
      <c r="R4075" t="s">
        <v>8316</v>
      </c>
      <c r="S4075" s="17">
        <f t="shared" si="308"/>
        <v>42078.34520833334</v>
      </c>
      <c r="T4075" s="17">
        <f t="shared" si="30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06"/>
        <v>27</v>
      </c>
      <c r="P4076">
        <f t="shared" si="307"/>
        <v>35</v>
      </c>
      <c r="Q4076" s="13" t="s">
        <v>8315</v>
      </c>
      <c r="R4076" t="s">
        <v>8316</v>
      </c>
      <c r="S4076" s="17">
        <f t="shared" si="308"/>
        <v>42283.552951388891</v>
      </c>
      <c r="T4076" s="17">
        <f t="shared" si="30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06"/>
        <v>29</v>
      </c>
      <c r="P4077">
        <f t="shared" si="307"/>
        <v>44.31</v>
      </c>
      <c r="Q4077" s="13" t="s">
        <v>8315</v>
      </c>
      <c r="R4077" t="s">
        <v>8316</v>
      </c>
      <c r="S4077" s="17">
        <f t="shared" si="308"/>
        <v>41779.045937499999</v>
      </c>
      <c r="T4077" s="17">
        <f t="shared" si="30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06"/>
        <v>0</v>
      </c>
      <c r="P4078">
        <f t="shared" si="307"/>
        <v>0</v>
      </c>
      <c r="Q4078" s="13" t="s">
        <v>8315</v>
      </c>
      <c r="R4078" t="s">
        <v>8316</v>
      </c>
      <c r="S4078" s="17">
        <f t="shared" si="308"/>
        <v>41905.795706018522</v>
      </c>
      <c r="T4078" s="17">
        <f t="shared" si="30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06"/>
        <v>9</v>
      </c>
      <c r="P4079">
        <f t="shared" si="307"/>
        <v>222.5</v>
      </c>
      <c r="Q4079" s="13" t="s">
        <v>8315</v>
      </c>
      <c r="R4079" t="s">
        <v>8316</v>
      </c>
      <c r="S4079" s="17">
        <f t="shared" si="308"/>
        <v>42695.7105787037</v>
      </c>
      <c r="T4079" s="17">
        <f t="shared" si="30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06"/>
        <v>0</v>
      </c>
      <c r="P4080">
        <f t="shared" si="307"/>
        <v>0</v>
      </c>
      <c r="Q4080" s="13" t="s">
        <v>8315</v>
      </c>
      <c r="R4080" t="s">
        <v>8316</v>
      </c>
      <c r="S4080" s="17">
        <f t="shared" si="308"/>
        <v>42732.787523148145</v>
      </c>
      <c r="T4080" s="17">
        <f t="shared" si="30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06"/>
        <v>0</v>
      </c>
      <c r="P4081">
        <f t="shared" si="307"/>
        <v>5</v>
      </c>
      <c r="Q4081" s="13" t="s">
        <v>8315</v>
      </c>
      <c r="R4081" t="s">
        <v>8316</v>
      </c>
      <c r="S4081" s="17">
        <f t="shared" si="308"/>
        <v>42510.938900462963</v>
      </c>
      <c r="T4081" s="17">
        <f t="shared" si="30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06"/>
        <v>0</v>
      </c>
      <c r="P4082">
        <f t="shared" si="307"/>
        <v>0</v>
      </c>
      <c r="Q4082" s="13" t="s">
        <v>8315</v>
      </c>
      <c r="R4082" t="s">
        <v>8316</v>
      </c>
      <c r="S4082" s="17">
        <f t="shared" si="308"/>
        <v>42511.698101851856</v>
      </c>
      <c r="T4082" s="17">
        <f t="shared" si="30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06"/>
        <v>16</v>
      </c>
      <c r="P4083">
        <f t="shared" si="307"/>
        <v>29.17</v>
      </c>
      <c r="Q4083" s="13" t="s">
        <v>8315</v>
      </c>
      <c r="R4083" t="s">
        <v>8316</v>
      </c>
      <c r="S4083" s="17">
        <f t="shared" si="308"/>
        <v>42041.581307870365</v>
      </c>
      <c r="T4083" s="17">
        <f t="shared" si="30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06"/>
        <v>2</v>
      </c>
      <c r="P4084">
        <f t="shared" si="307"/>
        <v>1.5</v>
      </c>
      <c r="Q4084" s="13" t="s">
        <v>8315</v>
      </c>
      <c r="R4084" t="s">
        <v>8316</v>
      </c>
      <c r="S4084" s="17">
        <f t="shared" si="308"/>
        <v>42307.189270833333</v>
      </c>
      <c r="T4084" s="17">
        <f t="shared" si="30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06"/>
        <v>22</v>
      </c>
      <c r="P4085">
        <f t="shared" si="307"/>
        <v>126.5</v>
      </c>
      <c r="Q4085" s="13" t="s">
        <v>8315</v>
      </c>
      <c r="R4085" t="s">
        <v>8316</v>
      </c>
      <c r="S4085" s="17">
        <f t="shared" si="308"/>
        <v>42353.761759259258</v>
      </c>
      <c r="T4085" s="17">
        <f t="shared" si="30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06"/>
        <v>0</v>
      </c>
      <c r="P4086">
        <f t="shared" si="307"/>
        <v>10</v>
      </c>
      <c r="Q4086" s="13" t="s">
        <v>8315</v>
      </c>
      <c r="R4086" t="s">
        <v>8316</v>
      </c>
      <c r="S4086" s="17">
        <f t="shared" si="308"/>
        <v>42622.436412037037</v>
      </c>
      <c r="T4086" s="17">
        <f t="shared" si="30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06"/>
        <v>0</v>
      </c>
      <c r="P4087">
        <f t="shared" si="307"/>
        <v>10</v>
      </c>
      <c r="Q4087" s="13" t="s">
        <v>8315</v>
      </c>
      <c r="R4087" t="s">
        <v>8316</v>
      </c>
      <c r="S4087" s="17">
        <f t="shared" si="308"/>
        <v>42058.603877314818</v>
      </c>
      <c r="T4087" s="17">
        <f t="shared" si="30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06"/>
        <v>5</v>
      </c>
      <c r="P4088">
        <f t="shared" si="307"/>
        <v>9.4</v>
      </c>
      <c r="Q4088" s="13" t="s">
        <v>8315</v>
      </c>
      <c r="R4088" t="s">
        <v>8316</v>
      </c>
      <c r="S4088" s="17">
        <f t="shared" si="308"/>
        <v>42304.940960648149</v>
      </c>
      <c r="T4088" s="17">
        <f t="shared" si="30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06"/>
        <v>0</v>
      </c>
      <c r="P4089">
        <f t="shared" si="307"/>
        <v>0</v>
      </c>
      <c r="Q4089" s="13" t="s">
        <v>8315</v>
      </c>
      <c r="R4089" t="s">
        <v>8316</v>
      </c>
      <c r="S4089" s="17">
        <f t="shared" si="308"/>
        <v>42538.742893518516</v>
      </c>
      <c r="T4089" s="17">
        <f t="shared" si="30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06"/>
        <v>11</v>
      </c>
      <c r="P4090">
        <f t="shared" si="307"/>
        <v>72</v>
      </c>
      <c r="Q4090" s="13" t="s">
        <v>8315</v>
      </c>
      <c r="R4090" t="s">
        <v>8316</v>
      </c>
      <c r="S4090" s="17">
        <f t="shared" si="308"/>
        <v>41990.612546296295</v>
      </c>
      <c r="T4090" s="17">
        <f t="shared" si="30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06"/>
        <v>5</v>
      </c>
      <c r="P4091">
        <f t="shared" si="307"/>
        <v>30</v>
      </c>
      <c r="Q4091" s="13" t="s">
        <v>8315</v>
      </c>
      <c r="R4091" t="s">
        <v>8316</v>
      </c>
      <c r="S4091" s="17">
        <f t="shared" si="308"/>
        <v>42122.732499999998</v>
      </c>
      <c r="T4091" s="17">
        <f t="shared" si="30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06"/>
        <v>3</v>
      </c>
      <c r="P4092">
        <f t="shared" si="307"/>
        <v>10.67</v>
      </c>
      <c r="Q4092" s="13" t="s">
        <v>8315</v>
      </c>
      <c r="R4092" t="s">
        <v>8316</v>
      </c>
      <c r="S4092" s="17">
        <f t="shared" si="308"/>
        <v>42209.67288194444</v>
      </c>
      <c r="T4092" s="17">
        <f t="shared" si="30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06"/>
        <v>13</v>
      </c>
      <c r="P4093">
        <f t="shared" si="307"/>
        <v>25.5</v>
      </c>
      <c r="Q4093" s="13" t="s">
        <v>8315</v>
      </c>
      <c r="R4093" t="s">
        <v>8316</v>
      </c>
      <c r="S4093" s="17">
        <f t="shared" si="308"/>
        <v>41990.506377314814</v>
      </c>
      <c r="T4093" s="17">
        <f t="shared" si="30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06"/>
        <v>0</v>
      </c>
      <c r="P4094">
        <f t="shared" si="307"/>
        <v>20</v>
      </c>
      <c r="Q4094" s="13" t="s">
        <v>8315</v>
      </c>
      <c r="R4094" t="s">
        <v>8316</v>
      </c>
      <c r="S4094" s="17">
        <f t="shared" si="308"/>
        <v>42039.194988425923</v>
      </c>
      <c r="T4094" s="17">
        <f t="shared" si="30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06"/>
        <v>2</v>
      </c>
      <c r="P4095">
        <f t="shared" si="307"/>
        <v>15</v>
      </c>
      <c r="Q4095" s="13" t="s">
        <v>8315</v>
      </c>
      <c r="R4095" t="s">
        <v>8316</v>
      </c>
      <c r="S4095" s="17">
        <f t="shared" si="308"/>
        <v>42178.815891203703</v>
      </c>
      <c r="T4095" s="17">
        <f t="shared" si="30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06"/>
        <v>37</v>
      </c>
      <c r="P4096">
        <f t="shared" si="307"/>
        <v>91.25</v>
      </c>
      <c r="Q4096" s="13" t="s">
        <v>8315</v>
      </c>
      <c r="R4096" t="s">
        <v>8316</v>
      </c>
      <c r="S4096" s="17">
        <f t="shared" si="308"/>
        <v>41890.086805555555</v>
      </c>
      <c r="T4096" s="17">
        <f t="shared" si="30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06"/>
        <v>3</v>
      </c>
      <c r="P4097">
        <f t="shared" si="307"/>
        <v>800</v>
      </c>
      <c r="Q4097" s="13" t="s">
        <v>8315</v>
      </c>
      <c r="R4097" t="s">
        <v>8316</v>
      </c>
      <c r="S4097" s="17">
        <f t="shared" si="308"/>
        <v>42693.031828703708</v>
      </c>
      <c r="T4097" s="17">
        <f t="shared" si="30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06"/>
        <v>11</v>
      </c>
      <c r="P4098">
        <f t="shared" si="307"/>
        <v>80</v>
      </c>
      <c r="Q4098" s="13" t="s">
        <v>8315</v>
      </c>
      <c r="R4098" t="s">
        <v>8316</v>
      </c>
      <c r="S4098" s="17">
        <f t="shared" si="308"/>
        <v>42750.530312499999</v>
      </c>
      <c r="T4098" s="17">
        <f t="shared" si="30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06"/>
        <v>0</v>
      </c>
      <c r="P4099">
        <f t="shared" si="307"/>
        <v>0</v>
      </c>
      <c r="Q4099" s="13" t="s">
        <v>8315</v>
      </c>
      <c r="R4099" t="s">
        <v>8316</v>
      </c>
      <c r="S4099" s="17">
        <f t="shared" si="308"/>
        <v>42344.824502314819</v>
      </c>
      <c r="T4099" s="17">
        <f t="shared" si="30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06"/>
        <v>0</v>
      </c>
      <c r="P4100">
        <f t="shared" si="307"/>
        <v>0</v>
      </c>
      <c r="Q4100" s="13" t="s">
        <v>8315</v>
      </c>
      <c r="R4100" t="s">
        <v>8316</v>
      </c>
      <c r="S4100" s="17">
        <f t="shared" si="308"/>
        <v>42495.722187499996</v>
      </c>
      <c r="T4100" s="17">
        <f t="shared" si="30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06"/>
        <v>1</v>
      </c>
      <c r="P4101">
        <f t="shared" si="307"/>
        <v>50</v>
      </c>
      <c r="Q4101" s="13" t="s">
        <v>8315</v>
      </c>
      <c r="R4101" t="s">
        <v>8316</v>
      </c>
      <c r="S4101" s="17">
        <f t="shared" si="308"/>
        <v>42570.850381944445</v>
      </c>
      <c r="T4101" s="17">
        <f t="shared" si="30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06"/>
        <v>0</v>
      </c>
      <c r="P4102">
        <f t="shared" si="307"/>
        <v>0</v>
      </c>
      <c r="Q4102" s="13" t="s">
        <v>8315</v>
      </c>
      <c r="R4102" t="s">
        <v>8316</v>
      </c>
      <c r="S4102" s="17">
        <f t="shared" si="308"/>
        <v>41927.124884259261</v>
      </c>
      <c r="T4102" s="17">
        <f t="shared" si="30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06"/>
        <v>0</v>
      </c>
      <c r="P4103">
        <f t="shared" si="307"/>
        <v>0</v>
      </c>
      <c r="Q4103" s="13" t="s">
        <v>8315</v>
      </c>
      <c r="R4103" t="s">
        <v>8316</v>
      </c>
      <c r="S4103" s="17">
        <f t="shared" si="308"/>
        <v>42730.903726851851</v>
      </c>
      <c r="T4103" s="17">
        <f t="shared" si="30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06"/>
        <v>27</v>
      </c>
      <c r="P4104">
        <f t="shared" si="307"/>
        <v>22.83</v>
      </c>
      <c r="Q4104" s="13" t="s">
        <v>8315</v>
      </c>
      <c r="R4104" t="s">
        <v>8316</v>
      </c>
      <c r="S4104" s="17">
        <f t="shared" si="308"/>
        <v>42475.848067129627</v>
      </c>
      <c r="T4104" s="17">
        <f t="shared" si="30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06"/>
        <v>10</v>
      </c>
      <c r="P4105">
        <f t="shared" si="307"/>
        <v>16.670000000000002</v>
      </c>
      <c r="Q4105" s="13" t="s">
        <v>8315</v>
      </c>
      <c r="R4105" t="s">
        <v>8316</v>
      </c>
      <c r="S4105" s="17">
        <f t="shared" si="308"/>
        <v>42188.83293981482</v>
      </c>
      <c r="T4105" s="17">
        <f t="shared" si="30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06"/>
        <v>21</v>
      </c>
      <c r="P4106">
        <f t="shared" si="307"/>
        <v>45.79</v>
      </c>
      <c r="Q4106" s="13" t="s">
        <v>8315</v>
      </c>
      <c r="R4106" t="s">
        <v>8316</v>
      </c>
      <c r="S4106" s="17">
        <f t="shared" si="308"/>
        <v>42640.278171296297</v>
      </c>
      <c r="T4106" s="17">
        <f t="shared" si="30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06"/>
        <v>7</v>
      </c>
      <c r="P4107">
        <f t="shared" si="307"/>
        <v>383.33</v>
      </c>
      <c r="Q4107" s="13" t="s">
        <v>8315</v>
      </c>
      <c r="R4107" t="s">
        <v>8316</v>
      </c>
      <c r="S4107" s="17">
        <f t="shared" si="308"/>
        <v>42697.010520833333</v>
      </c>
      <c r="T4107" s="17">
        <f t="shared" si="30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06"/>
        <v>71</v>
      </c>
      <c r="P4108">
        <f t="shared" si="307"/>
        <v>106.97</v>
      </c>
      <c r="Q4108" s="13" t="s">
        <v>8315</v>
      </c>
      <c r="R4108" t="s">
        <v>8316</v>
      </c>
      <c r="S4108" s="17">
        <f t="shared" si="308"/>
        <v>42053.049375000002</v>
      </c>
      <c r="T4108" s="17">
        <f t="shared" si="30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06"/>
        <v>2</v>
      </c>
      <c r="P4109">
        <f t="shared" si="307"/>
        <v>10.25</v>
      </c>
      <c r="Q4109" s="13" t="s">
        <v>8315</v>
      </c>
      <c r="R4109" t="s">
        <v>8316</v>
      </c>
      <c r="S4109" s="17">
        <f t="shared" si="308"/>
        <v>41883.916678240741</v>
      </c>
      <c r="T4109" s="17">
        <f t="shared" si="30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06"/>
        <v>2</v>
      </c>
      <c r="P4110">
        <f t="shared" si="307"/>
        <v>59</v>
      </c>
      <c r="Q4110" s="13" t="s">
        <v>8315</v>
      </c>
      <c r="R4110" t="s">
        <v>8316</v>
      </c>
      <c r="S4110" s="17">
        <f t="shared" si="308"/>
        <v>42767.031678240746</v>
      </c>
      <c r="T4110" s="17">
        <f t="shared" si="30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06"/>
        <v>0</v>
      </c>
      <c r="P4111">
        <f t="shared" si="307"/>
        <v>0</v>
      </c>
      <c r="Q4111" s="13" t="s">
        <v>8315</v>
      </c>
      <c r="R4111" t="s">
        <v>8316</v>
      </c>
      <c r="S4111" s="17">
        <f t="shared" si="308"/>
        <v>42307.539398148147</v>
      </c>
      <c r="T4111" s="17">
        <f t="shared" si="30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06"/>
        <v>29</v>
      </c>
      <c r="P4112">
        <f t="shared" si="307"/>
        <v>14.33</v>
      </c>
      <c r="Q4112" s="13" t="s">
        <v>8315</v>
      </c>
      <c r="R4112" t="s">
        <v>8316</v>
      </c>
      <c r="S4112" s="17">
        <f t="shared" si="308"/>
        <v>42512.626747685179</v>
      </c>
      <c r="T4112" s="17">
        <f t="shared" si="30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06"/>
        <v>3</v>
      </c>
      <c r="P4113">
        <f t="shared" si="307"/>
        <v>15.67</v>
      </c>
      <c r="Q4113" s="13" t="s">
        <v>8315</v>
      </c>
      <c r="R4113" t="s">
        <v>8316</v>
      </c>
      <c r="S4113" s="17">
        <f t="shared" si="308"/>
        <v>42029.135879629626</v>
      </c>
      <c r="T4113" s="17">
        <f t="shared" si="30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06"/>
        <v>0</v>
      </c>
      <c r="P4114">
        <f t="shared" si="307"/>
        <v>1</v>
      </c>
      <c r="Q4114" s="13" t="s">
        <v>8315</v>
      </c>
      <c r="R4114" t="s">
        <v>8316</v>
      </c>
      <c r="S4114" s="17">
        <f t="shared" si="308"/>
        <v>42400.946597222224</v>
      </c>
      <c r="T4114" s="17">
        <f t="shared" si="30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06"/>
        <v>0</v>
      </c>
      <c r="P4115">
        <f t="shared" si="307"/>
        <v>1</v>
      </c>
      <c r="Q4115" s="13" t="s">
        <v>8315</v>
      </c>
      <c r="R4115" t="s">
        <v>8316</v>
      </c>
      <c r="S4115" s="17">
        <f t="shared" si="308"/>
        <v>42358.573182870372</v>
      </c>
      <c r="T4115" s="17">
        <f t="shared" si="309"/>
        <v>42377.273611111115</v>
      </c>
    </row>
  </sheetData>
  <autoFilter ref="A1:T4115" xr:uid="{00000000-0001-0000-0000-000000000000}"/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"failed"</formula>
    </cfRule>
    <cfRule type="cellIs" dxfId="2" priority="5" operator="equal">
      <formula>"live"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81326-2055-854F-A0E1-741D641A8C18}">
  <sheetPr codeName="Sheet8"/>
  <dimension ref="A1:D6"/>
  <sheetViews>
    <sheetView workbookViewId="0">
      <selection activeCell="A2" sqref="A2:XFD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0.83203125" style="6"/>
    <col min="4" max="4" width="10.83203125" style="8"/>
  </cols>
  <sheetData>
    <row r="1" spans="1:4" x14ac:dyDescent="0.2">
      <c r="A1" s="1" t="s">
        <v>8380</v>
      </c>
      <c r="B1" s="1" t="s">
        <v>8381</v>
      </c>
      <c r="C1" s="5" t="s">
        <v>8382</v>
      </c>
      <c r="D1" s="7" t="s">
        <v>8383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8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8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8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8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0FD62-7C4B-2A4D-A886-EBA754DA9662}">
  <sheetPr codeName="Sheet9"/>
  <dimension ref="A2:C8"/>
  <sheetViews>
    <sheetView zoomScale="134" zoomScaleNormal="134" workbookViewId="0">
      <selection activeCell="B10" sqref="A1:XFD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0" bestFit="1" customWidth="1"/>
    <col min="11" max="11" width="22" bestFit="1" customWidth="1"/>
    <col min="12" max="12" width="4" bestFit="1" customWidth="1"/>
    <col min="13" max="13" width="8.83203125" bestFit="1" customWidth="1"/>
    <col min="14" max="14" width="24.83203125" bestFit="1" customWidth="1"/>
    <col min="15" max="15" width="20" bestFit="1" customWidth="1"/>
    <col min="16" max="16" width="22" bestFit="1" customWidth="1"/>
    <col min="17" max="17" width="8.83203125" bestFit="1" customWidth="1"/>
    <col min="18" max="18" width="18.33203125" bestFit="1" customWidth="1"/>
    <col min="19" max="19" width="24.83203125" bestFit="1" customWidth="1"/>
    <col min="20" max="20" width="20" bestFit="1" customWidth="1"/>
    <col min="21" max="21" width="22" bestFit="1" customWidth="1"/>
  </cols>
  <sheetData>
    <row r="2" spans="1:3" x14ac:dyDescent="0.2">
      <c r="A2" s="14" t="s">
        <v>8358</v>
      </c>
      <c r="B2" t="s">
        <v>8364</v>
      </c>
    </row>
    <row r="3" spans="1:3" x14ac:dyDescent="0.2">
      <c r="A3" s="14" t="s">
        <v>8222</v>
      </c>
      <c r="B3" t="s">
        <v>8223</v>
      </c>
    </row>
    <row r="5" spans="1:3" x14ac:dyDescent="0.2">
      <c r="A5" s="14" t="s">
        <v>8360</v>
      </c>
      <c r="B5" s="14" t="s">
        <v>8361</v>
      </c>
    </row>
    <row r="6" spans="1:3" x14ac:dyDescent="0.2">
      <c r="A6" s="14" t="s">
        <v>8363</v>
      </c>
      <c r="B6" t="s">
        <v>8218</v>
      </c>
      <c r="C6" t="s">
        <v>8362</v>
      </c>
    </row>
    <row r="7" spans="1:3" x14ac:dyDescent="0.2">
      <c r="A7" s="15" t="s">
        <v>8316</v>
      </c>
      <c r="B7" s="9">
        <v>412</v>
      </c>
      <c r="C7" s="9">
        <v>412</v>
      </c>
    </row>
    <row r="8" spans="1:3" x14ac:dyDescent="0.2">
      <c r="A8" s="15" t="s">
        <v>8362</v>
      </c>
      <c r="B8" s="9">
        <v>412</v>
      </c>
      <c r="C8" s="9">
        <v>412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2021-10-04T01:40:08Z</dcterms:modified>
</cp:coreProperties>
</file>