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"/>
    </mc:Choice>
  </mc:AlternateContent>
  <xr:revisionPtr revIDLastSave="0" documentId="8_{4531F225-CB81-EC48-8B6F-8A95F5B12B88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0" i="1" l="1"/>
  <c r="BN30" i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K29" i="1" s="1"/>
  <c r="AX29" i="1" s="1"/>
  <c r="Z29" i="1"/>
  <c r="Y29" i="1"/>
  <c r="Q29" i="1"/>
  <c r="BO28" i="1"/>
  <c r="BN28" i="1"/>
  <c r="BL28" i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Q28" i="1"/>
  <c r="BO27" i="1"/>
  <c r="BN27" i="1"/>
  <c r="BL27" i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AI27" i="1" s="1"/>
  <c r="Z27" i="1"/>
  <c r="Y27" i="1"/>
  <c r="Q27" i="1"/>
  <c r="K27" i="1"/>
  <c r="AX27" i="1" s="1"/>
  <c r="J27" i="1"/>
  <c r="I27" i="1" s="1"/>
  <c r="AB27" i="1" s="1"/>
  <c r="BO26" i="1"/>
  <c r="BN26" i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M25" i="1" s="1"/>
  <c r="T25" i="1" s="1"/>
  <c r="BL25" i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J25" i="1" s="1"/>
  <c r="I25" i="1" s="1"/>
  <c r="AB25" i="1" s="1"/>
  <c r="AI25" i="1"/>
  <c r="Z25" i="1"/>
  <c r="Y25" i="1"/>
  <c r="Q25" i="1"/>
  <c r="BO24" i="1"/>
  <c r="BN24" i="1"/>
  <c r="BL24" i="1"/>
  <c r="BM24" i="1" s="1"/>
  <c r="T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K23" i="1" s="1"/>
  <c r="AX23" i="1" s="1"/>
  <c r="Z23" i="1"/>
  <c r="Y23" i="1"/>
  <c r="Q23" i="1"/>
  <c r="BO22" i="1"/>
  <c r="BN22" i="1"/>
  <c r="BL22" i="1"/>
  <c r="BM22" i="1" s="1"/>
  <c r="AW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L22" i="1" s="1"/>
  <c r="Z22" i="1"/>
  <c r="Y22" i="1"/>
  <c r="Q22" i="1"/>
  <c r="BO21" i="1"/>
  <c r="BN21" i="1"/>
  <c r="BL21" i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AI21" i="1" s="1"/>
  <c r="Z21" i="1"/>
  <c r="Y21" i="1"/>
  <c r="Q21" i="1"/>
  <c r="BO20" i="1"/>
  <c r="BN20" i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Q20" i="1"/>
  <c r="BO19" i="1"/>
  <c r="BN19" i="1"/>
  <c r="BL19" i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Z19" i="1"/>
  <c r="Y19" i="1"/>
  <c r="Q19" i="1"/>
  <c r="BO18" i="1"/>
  <c r="BN18" i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Z17" i="1"/>
  <c r="Y17" i="1"/>
  <c r="X17" i="1" s="1"/>
  <c r="Q17" i="1"/>
  <c r="AI23" i="1" l="1"/>
  <c r="BM26" i="1"/>
  <c r="AW26" i="1" s="1"/>
  <c r="BM20" i="1"/>
  <c r="T20" i="1" s="1"/>
  <c r="K25" i="1"/>
  <c r="AX25" i="1" s="1"/>
  <c r="BM28" i="1"/>
  <c r="T28" i="1" s="1"/>
  <c r="L20" i="1"/>
  <c r="O20" i="1"/>
  <c r="AW20" i="1"/>
  <c r="AY20" i="1" s="1"/>
  <c r="BM17" i="1"/>
  <c r="T17" i="1" s="1"/>
  <c r="BM21" i="1"/>
  <c r="AW28" i="1"/>
  <c r="AY28" i="1" s="1"/>
  <c r="J23" i="1"/>
  <c r="I23" i="1" s="1"/>
  <c r="AB23" i="1" s="1"/>
  <c r="X21" i="1"/>
  <c r="X28" i="1"/>
  <c r="X30" i="1"/>
  <c r="BM19" i="1"/>
  <c r="X29" i="1"/>
  <c r="L17" i="1"/>
  <c r="AI17" i="1"/>
  <c r="O17" i="1"/>
  <c r="L26" i="1"/>
  <c r="O26" i="1"/>
  <c r="AI26" i="1"/>
  <c r="L18" i="1"/>
  <c r="AI18" i="1"/>
  <c r="O18" i="1"/>
  <c r="L28" i="1"/>
  <c r="AI28" i="1"/>
  <c r="O28" i="1"/>
  <c r="L24" i="1"/>
  <c r="AI24" i="1"/>
  <c r="O24" i="1"/>
  <c r="AW25" i="1"/>
  <c r="AY25" i="1" s="1"/>
  <c r="AI22" i="1"/>
  <c r="X19" i="1"/>
  <c r="X20" i="1"/>
  <c r="X25" i="1"/>
  <c r="AW24" i="1"/>
  <c r="AY24" i="1" s="1"/>
  <c r="AI20" i="1"/>
  <c r="AY22" i="1"/>
  <c r="T22" i="1"/>
  <c r="BM30" i="1"/>
  <c r="U25" i="1"/>
  <c r="V25" i="1" s="1"/>
  <c r="AC25" i="1" s="1"/>
  <c r="AW17" i="1"/>
  <c r="AY17" i="1" s="1"/>
  <c r="BM18" i="1"/>
  <c r="T18" i="1" s="1"/>
  <c r="X22" i="1"/>
  <c r="J29" i="1"/>
  <c r="I29" i="1" s="1"/>
  <c r="AB29" i="1" s="1"/>
  <c r="O22" i="1"/>
  <c r="AY26" i="1"/>
  <c r="BM23" i="1"/>
  <c r="AW23" i="1" s="1"/>
  <c r="AY23" i="1" s="1"/>
  <c r="BM27" i="1"/>
  <c r="T27" i="1" s="1"/>
  <c r="T21" i="1"/>
  <c r="AW21" i="1"/>
  <c r="AY21" i="1" s="1"/>
  <c r="T19" i="1"/>
  <c r="AW19" i="1"/>
  <c r="AY19" i="1" s="1"/>
  <c r="O19" i="1"/>
  <c r="L19" i="1"/>
  <c r="X27" i="1"/>
  <c r="O29" i="1"/>
  <c r="L29" i="1"/>
  <c r="L30" i="1"/>
  <c r="K30" i="1"/>
  <c r="AX30" i="1" s="1"/>
  <c r="J30" i="1"/>
  <c r="I30" i="1" s="1"/>
  <c r="AI30" i="1"/>
  <c r="O30" i="1"/>
  <c r="O21" i="1"/>
  <c r="L21" i="1"/>
  <c r="O23" i="1"/>
  <c r="L23" i="1"/>
  <c r="O27" i="1"/>
  <c r="L27" i="1"/>
  <c r="AW29" i="1"/>
  <c r="AZ29" i="1" s="1"/>
  <c r="T29" i="1"/>
  <c r="J19" i="1"/>
  <c r="I19" i="1" s="1"/>
  <c r="K19" i="1"/>
  <c r="AX19" i="1" s="1"/>
  <c r="J21" i="1"/>
  <c r="I21" i="1" s="1"/>
  <c r="O25" i="1"/>
  <c r="L25" i="1"/>
  <c r="AI19" i="1"/>
  <c r="K21" i="1"/>
  <c r="AX21" i="1" s="1"/>
  <c r="X23" i="1"/>
  <c r="AI29" i="1"/>
  <c r="J18" i="1"/>
  <c r="I18" i="1" s="1"/>
  <c r="J22" i="1"/>
  <c r="I22" i="1" s="1"/>
  <c r="J26" i="1"/>
  <c r="I26" i="1" s="1"/>
  <c r="J28" i="1"/>
  <c r="I28" i="1" s="1"/>
  <c r="J20" i="1"/>
  <c r="I20" i="1" s="1"/>
  <c r="K18" i="1"/>
  <c r="AX18" i="1" s="1"/>
  <c r="K20" i="1"/>
  <c r="AX20" i="1" s="1"/>
  <c r="K22" i="1"/>
  <c r="AX22" i="1" s="1"/>
  <c r="AZ22" i="1" s="1"/>
  <c r="K24" i="1"/>
  <c r="AX24" i="1" s="1"/>
  <c r="K26" i="1"/>
  <c r="AX26" i="1" s="1"/>
  <c r="AZ26" i="1" s="1"/>
  <c r="K28" i="1"/>
  <c r="AX28" i="1" s="1"/>
  <c r="AZ28" i="1" s="1"/>
  <c r="J17" i="1"/>
  <c r="I17" i="1" s="1"/>
  <c r="U17" i="1" s="1"/>
  <c r="V17" i="1" s="1"/>
  <c r="J24" i="1"/>
  <c r="I24" i="1" s="1"/>
  <c r="K17" i="1"/>
  <c r="AX17" i="1" s="1"/>
  <c r="AZ17" i="1" l="1"/>
  <c r="AZ24" i="1"/>
  <c r="AW18" i="1"/>
  <c r="AY18" i="1" s="1"/>
  <c r="AZ18" i="1"/>
  <c r="T26" i="1"/>
  <c r="U26" i="1" s="1"/>
  <c r="V26" i="1" s="1"/>
  <c r="R26" i="1" s="1"/>
  <c r="P26" i="1" s="1"/>
  <c r="S26" i="1" s="1"/>
  <c r="M26" i="1" s="1"/>
  <c r="N26" i="1" s="1"/>
  <c r="AZ20" i="1"/>
  <c r="AY29" i="1"/>
  <c r="T23" i="1"/>
  <c r="U23" i="1" s="1"/>
  <c r="V23" i="1" s="1"/>
  <c r="R25" i="1"/>
  <c r="P25" i="1" s="1"/>
  <c r="S25" i="1" s="1"/>
  <c r="M25" i="1" s="1"/>
  <c r="N25" i="1" s="1"/>
  <c r="AW27" i="1"/>
  <c r="AZ27" i="1" s="1"/>
  <c r="AD25" i="1"/>
  <c r="AE25" i="1" s="1"/>
  <c r="W25" i="1"/>
  <c r="AA25" i="1" s="1"/>
  <c r="AZ25" i="1"/>
  <c r="AZ23" i="1"/>
  <c r="AZ21" i="1"/>
  <c r="AZ19" i="1"/>
  <c r="T30" i="1"/>
  <c r="U30" i="1" s="1"/>
  <c r="V30" i="1" s="1"/>
  <c r="W30" i="1" s="1"/>
  <c r="AA30" i="1" s="1"/>
  <c r="AW30" i="1"/>
  <c r="AY30" i="1" s="1"/>
  <c r="AB21" i="1"/>
  <c r="AB28" i="1"/>
  <c r="U28" i="1"/>
  <c r="V28" i="1" s="1"/>
  <c r="AB22" i="1"/>
  <c r="U22" i="1"/>
  <c r="V22" i="1" s="1"/>
  <c r="U27" i="1"/>
  <c r="V27" i="1" s="1"/>
  <c r="AB24" i="1"/>
  <c r="AB20" i="1"/>
  <c r="AB19" i="1"/>
  <c r="AD17" i="1"/>
  <c r="AC17" i="1"/>
  <c r="W17" i="1"/>
  <c r="AA17" i="1" s="1"/>
  <c r="AB17" i="1"/>
  <c r="R17" i="1"/>
  <c r="P17" i="1" s="1"/>
  <c r="S17" i="1" s="1"/>
  <c r="M17" i="1" s="1"/>
  <c r="N17" i="1" s="1"/>
  <c r="U29" i="1"/>
  <c r="V29" i="1" s="1"/>
  <c r="U21" i="1"/>
  <c r="V21" i="1" s="1"/>
  <c r="R21" i="1" s="1"/>
  <c r="P21" i="1" s="1"/>
  <c r="S21" i="1" s="1"/>
  <c r="M21" i="1" s="1"/>
  <c r="N21" i="1" s="1"/>
  <c r="AB26" i="1"/>
  <c r="U20" i="1"/>
  <c r="V20" i="1" s="1"/>
  <c r="R20" i="1" s="1"/>
  <c r="P20" i="1" s="1"/>
  <c r="S20" i="1" s="1"/>
  <c r="M20" i="1" s="1"/>
  <c r="N20" i="1" s="1"/>
  <c r="AB18" i="1"/>
  <c r="U18" i="1"/>
  <c r="V18" i="1" s="1"/>
  <c r="U19" i="1"/>
  <c r="V19" i="1" s="1"/>
  <c r="AB30" i="1"/>
  <c r="R30" i="1"/>
  <c r="P30" i="1" s="1"/>
  <c r="S30" i="1" s="1"/>
  <c r="M30" i="1" s="1"/>
  <c r="N30" i="1" s="1"/>
  <c r="U24" i="1"/>
  <c r="V24" i="1" s="1"/>
  <c r="R24" i="1" s="1"/>
  <c r="P24" i="1" s="1"/>
  <c r="S24" i="1" s="1"/>
  <c r="M24" i="1" s="1"/>
  <c r="N24" i="1" s="1"/>
  <c r="AY27" i="1" l="1"/>
  <c r="AZ30" i="1"/>
  <c r="AC30" i="1"/>
  <c r="AD30" i="1"/>
  <c r="AE30" i="1" s="1"/>
  <c r="W28" i="1"/>
  <c r="AA28" i="1" s="1"/>
  <c r="AD28" i="1"/>
  <c r="AC28" i="1"/>
  <c r="W19" i="1"/>
  <c r="AA19" i="1" s="1"/>
  <c r="AD19" i="1"/>
  <c r="AC19" i="1"/>
  <c r="W22" i="1"/>
  <c r="AA22" i="1" s="1"/>
  <c r="AD22" i="1"/>
  <c r="AC22" i="1"/>
  <c r="AD23" i="1"/>
  <c r="W23" i="1"/>
  <c r="AA23" i="1" s="1"/>
  <c r="AC23" i="1"/>
  <c r="R23" i="1"/>
  <c r="P23" i="1" s="1"/>
  <c r="S23" i="1" s="1"/>
  <c r="M23" i="1" s="1"/>
  <c r="N23" i="1" s="1"/>
  <c r="AD18" i="1"/>
  <c r="W18" i="1"/>
  <c r="AA18" i="1" s="1"/>
  <c r="AC18" i="1"/>
  <c r="AE17" i="1"/>
  <c r="R19" i="1"/>
  <c r="P19" i="1" s="1"/>
  <c r="S19" i="1" s="1"/>
  <c r="M19" i="1" s="1"/>
  <c r="N19" i="1" s="1"/>
  <c r="AD24" i="1"/>
  <c r="W24" i="1"/>
  <c r="AA24" i="1" s="1"/>
  <c r="AC24" i="1"/>
  <c r="AD26" i="1"/>
  <c r="AC26" i="1"/>
  <c r="W26" i="1"/>
  <c r="AA26" i="1" s="1"/>
  <c r="R22" i="1"/>
  <c r="P22" i="1" s="1"/>
  <c r="S22" i="1" s="1"/>
  <c r="M22" i="1" s="1"/>
  <c r="N22" i="1" s="1"/>
  <c r="R18" i="1"/>
  <c r="P18" i="1" s="1"/>
  <c r="S18" i="1" s="1"/>
  <c r="M18" i="1" s="1"/>
  <c r="N18" i="1" s="1"/>
  <c r="R28" i="1"/>
  <c r="P28" i="1" s="1"/>
  <c r="S28" i="1" s="1"/>
  <c r="M28" i="1" s="1"/>
  <c r="N28" i="1" s="1"/>
  <c r="W20" i="1"/>
  <c r="AA20" i="1" s="1"/>
  <c r="AD20" i="1"/>
  <c r="AC20" i="1"/>
  <c r="W21" i="1"/>
  <c r="AA21" i="1" s="1"/>
  <c r="AD21" i="1"/>
  <c r="AC21" i="1"/>
  <c r="W29" i="1"/>
  <c r="AA29" i="1" s="1"/>
  <c r="AD29" i="1"/>
  <c r="R29" i="1"/>
  <c r="P29" i="1" s="1"/>
  <c r="S29" i="1" s="1"/>
  <c r="M29" i="1" s="1"/>
  <c r="N29" i="1" s="1"/>
  <c r="AC29" i="1"/>
  <c r="W27" i="1"/>
  <c r="AA27" i="1" s="1"/>
  <c r="AD27" i="1"/>
  <c r="AC27" i="1"/>
  <c r="R27" i="1"/>
  <c r="P27" i="1" s="1"/>
  <c r="S27" i="1" s="1"/>
  <c r="M27" i="1" s="1"/>
  <c r="N27" i="1" s="1"/>
  <c r="AE22" i="1" l="1"/>
  <c r="AE27" i="1"/>
  <c r="AE20" i="1"/>
  <c r="AE26" i="1"/>
  <c r="AE18" i="1"/>
  <c r="AE19" i="1"/>
  <c r="AE29" i="1"/>
  <c r="AE24" i="1"/>
  <c r="AE23" i="1"/>
  <c r="AE28" i="1"/>
  <c r="AE21" i="1"/>
</calcChain>
</file>

<file path=xl/sharedStrings.xml><?xml version="1.0" encoding="utf-8"?>
<sst xmlns="http://schemas.openxmlformats.org/spreadsheetml/2006/main" count="692" uniqueCount="355">
  <si>
    <t>File opened</t>
  </si>
  <si>
    <t>2020-12-15 08:48:42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</si>
  <si>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</si>
  <si>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</si>
  <si>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</si>
  <si>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</si>
  <si>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</si>
  <si>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</si>
  <si>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</si>
  <si>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</si>
  <si>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</si>
  <si>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</si>
  <si>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</si>
  <si>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</si>
  <si>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</si>
  <si>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</si>
  <si>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</si>
  <si>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</si>
  <si>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</si>
  <si>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</si>
  <si>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</si>
  <si>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</si>
  <si>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</si>
  <si>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</si>
  <si>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08:48:42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</si>
  <si>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</si>
  <si>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</si>
  <si>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</si>
  <si>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</si>
  <si>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</si>
  <si>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</si>
  <si>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</si>
  <si>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</si>
  <si>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</si>
  <si>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</si>
  <si>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</si>
  <si>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</si>
  <si>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</si>
  <si>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</si>
  <si>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</si>
  <si>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</si>
  <si>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</si>
  <si>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</si>
  <si>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</si>
  <si>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</si>
  <si>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</si>
  <si>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</si>
  <si>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</si>
  <si>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</si>
  <si>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</si>
  <si>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</si>
  <si>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</si>
  <si>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</si>
  <si>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</si>
  <si>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</si>
  <si>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</si>
  <si>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</si>
  <si>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</si>
  <si>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</si>
  <si>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</si>
  <si>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</si>
  <si>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</si>
  <si>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</si>
  <si>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</si>
  <si>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</si>
  <si>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</si>
  <si>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</si>
  <si>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</si>
  <si>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</si>
  <si>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</si>
  <si>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</si>
  <si>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</si>
  <si>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</si>
  <si>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</si>
  <si>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</si>
  <si>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</si>
  <si>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</si>
  <si>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</si>
  <si>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</si>
  <si>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</si>
  <si>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</si>
  <si>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</si>
  <si>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</si>
  <si>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</si>
  <si>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</si>
  <si>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</si>
  <si>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</si>
  <si>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</si>
  <si>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</si>
  <si>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</si>
  <si>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</si>
  <si>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</si>
  <si>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</si>
  <si>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</si>
  <si>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</si>
  <si>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</si>
  <si>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</si>
  <si>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</si>
  <si>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</si>
  <si>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</si>
  <si>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</si>
  <si>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</si>
  <si>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</si>
  <si>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</si>
  <si>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</si>
  <si>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</si>
  <si>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</si>
  <si>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</si>
  <si>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</si>
  <si>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</si>
  <si>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</si>
  <si>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</si>
  <si>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</si>
  <si>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</si>
  <si>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</si>
  <si>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</si>
  <si>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</si>
  <si>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</si>
  <si>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</si>
  <si>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</si>
  <si>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</si>
  <si>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</si>
  <si>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</si>
  <si>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</si>
  <si>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</si>
  <si>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</si>
  <si>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</si>
  <si>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</si>
  <si>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</si>
  <si>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</si>
  <si>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</si>
  <si>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</si>
  <si>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</si>
  <si>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</si>
  <si>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</si>
  <si>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</si>
  <si>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</si>
  <si>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</si>
  <si>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</si>
  <si>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</si>
  <si>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</si>
  <si>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</si>
  <si>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</si>
  <si>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</si>
  <si>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</si>
  <si>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</si>
  <si>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</si>
  <si>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</si>
  <si>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</si>
  <si>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</si>
  <si>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</si>
  <si>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</si>
  <si>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</si>
  <si>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</si>
  <si>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</si>
  <si>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</si>
  <si>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</si>
  <si>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</si>
  <si>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</si>
  <si>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</si>
  <si>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</si>
  <si>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</si>
  <si>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</si>
  <si>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</si>
  <si>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</si>
  <si>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</si>
  <si>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</si>
  <si>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</si>
  <si>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</si>
  <si>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</si>
  <si>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</si>
  <si>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</si>
  <si>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</si>
  <si>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</si>
  <si>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</si>
  <si>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</si>
  <si>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</si>
  <si>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</si>
  <si>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</si>
  <si>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</si>
  <si>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</si>
  <si>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</si>
  <si>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</si>
  <si>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</si>
  <si>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</si>
  <si>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</si>
  <si>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</si>
  <si>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</si>
  <si>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</si>
  <si>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</si>
  <si>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</si>
  <si>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</si>
  <si>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</si>
  <si>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</si>
  <si>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</si>
  <si>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</si>
  <si>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</si>
  <si>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</si>
  <si>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</si>
  <si>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</si>
  <si>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</si>
  <si>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</si>
  <si>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</si>
  <si>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</si>
  <si>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</si>
  <si>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</si>
  <si>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</si>
  <si>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</si>
  <si>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</si>
  <si>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</si>
  <si>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</si>
  <si>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</si>
  <si>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</si>
  <si>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</si>
  <si>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</si>
  <si>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</si>
  <si>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</si>
  <si>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</si>
  <si>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</si>
  <si>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</si>
  <si>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</si>
  <si>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</si>
  <si>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</si>
  <si>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</si>
  <si>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</si>
  <si>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</si>
  <si>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</si>
  <si>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</si>
  <si>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</si>
  <si>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</si>
  <si>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</si>
  <si>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</si>
  <si>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</si>
  <si>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</si>
  <si>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</si>
  <si>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</si>
  <si>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</si>
  <si>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</si>
  <si>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</si>
  <si>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</si>
  <si>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</si>
  <si>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</si>
  <si>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</si>
  <si>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</si>
  <si>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</si>
  <si>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</si>
  <si>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</si>
  <si>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</si>
  <si>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</si>
  <si>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</si>
  <si>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</si>
  <si>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</si>
  <si>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</si>
  <si>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</si>
  <si>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</si>
  <si>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</si>
  <si>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</si>
  <si>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</si>
  <si>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</si>
  <si>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</si>
  <si>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</si>
  <si>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</si>
  <si>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</si>
  <si>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</si>
  <si>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</si>
  <si>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</si>
  <si>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</si>
  <si>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</si>
  <si>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</si>
  <si>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</si>
  <si>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</si>
  <si>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</si>
  <si>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</si>
  <si>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</si>
  <si>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</si>
  <si>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</si>
  <si>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</si>
  <si>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</si>
  <si>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</si>
  <si>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</si>
  <si>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</si>
  <si>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</si>
  <si>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</si>
  <si>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</si>
  <si>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</si>
  <si>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</si>
  <si>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</si>
  <si>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</si>
  <si>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</si>
  <si>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08:51:12</t>
  </si>
  <si>
    <t>08:51:12</t>
  </si>
  <si>
    <t>1149</t>
  </si>
  <si>
    <t>_1</t>
  </si>
  <si>
    <t>RECT-4143-20200907-06_33_50</t>
  </si>
  <si>
    <t>RECT-2416-20201215-08_51_06</t>
  </si>
  <si>
    <t>DARK-2417-20201215-08_51_14</t>
  </si>
  <si>
    <t>0: Broadleaf</t>
  </si>
  <si>
    <t>08:51:30</t>
  </si>
  <si>
    <t>1/3</t>
  </si>
  <si>
    <t>3/3</t>
  </si>
  <si>
    <t>20201215 08:54:52</t>
  </si>
  <si>
    <t>08:54:52</t>
  </si>
  <si>
    <t>RECT-2420-20201215-08_54_46</t>
  </si>
  <si>
    <t>DARK-2421-20201215-08_54_54</t>
  </si>
  <si>
    <t>20201215 08:56:02</t>
  </si>
  <si>
    <t>08:56:02</t>
  </si>
  <si>
    <t>RECT-2422-20201215-08_55_57</t>
  </si>
  <si>
    <t>DARK-2423-20201215-08_56_05</t>
  </si>
  <si>
    <t>20201215 08:57:14</t>
  </si>
  <si>
    <t>08:57:14</t>
  </si>
  <si>
    <t>RECT-2424-20201215-08_57_09</t>
  </si>
  <si>
    <t>DARK-2425-20201215-08_57_17</t>
  </si>
  <si>
    <t>20201215 08:59:01</t>
  </si>
  <si>
    <t>08:59:01</t>
  </si>
  <si>
    <t>RECT-2426-20201215-08_58_56</t>
  </si>
  <si>
    <t>DARK-2427-20201215-08_59_04</t>
  </si>
  <si>
    <t>20201215 09:00:17</t>
  </si>
  <si>
    <t>09:00:17</t>
  </si>
  <si>
    <t>RECT-2428-20201215-09_00_12</t>
  </si>
  <si>
    <t>DARK-2429-20201215-09_00_20</t>
  </si>
  <si>
    <t>20201215 09:02:18</t>
  </si>
  <si>
    <t>09:02:18</t>
  </si>
  <si>
    <t>RECT-2430-20201215-09_02_12</t>
  </si>
  <si>
    <t>DARK-2431-20201215-09_02_20</t>
  </si>
  <si>
    <t>09:02:41</t>
  </si>
  <si>
    <t>20201215 09:04:42</t>
  </si>
  <si>
    <t>09:04:42</t>
  </si>
  <si>
    <t>RECT-2432-20201215-09_04_37</t>
  </si>
  <si>
    <t>DARK-2433-20201215-09_04_44</t>
  </si>
  <si>
    <t>20201215 09:06:37</t>
  </si>
  <si>
    <t>09:06:37</t>
  </si>
  <si>
    <t>RECT-2434-20201215-09_06_32</t>
  </si>
  <si>
    <t>DARK-2435-20201215-09_06_40</t>
  </si>
  <si>
    <t>20201215 09:08:38</t>
  </si>
  <si>
    <t>09:08:38</t>
  </si>
  <si>
    <t>RECT-2436-20201215-09_08_33</t>
  </si>
  <si>
    <t>DARK-2437-20201215-09_08_40</t>
  </si>
  <si>
    <t>20201215 09:10:15</t>
  </si>
  <si>
    <t>09:10:15</t>
  </si>
  <si>
    <t>RECT-2438-20201215-09_10_10</t>
  </si>
  <si>
    <t>DARK-2439-20201215-09_10_18</t>
  </si>
  <si>
    <t>20201215 09:12:16</t>
  </si>
  <si>
    <t>09:12:16</t>
  </si>
  <si>
    <t>RECT-2440-20201215-09_12_11</t>
  </si>
  <si>
    <t>DARK-2441-20201215-09_12_18</t>
  </si>
  <si>
    <t>0/3</t>
  </si>
  <si>
    <t>20201215 09:14:13</t>
  </si>
  <si>
    <t>09:14:13</t>
  </si>
  <si>
    <t>RECT-2442-20201215-09_14_08</t>
  </si>
  <si>
    <t>DARK-2443-20201215-09_14_16</t>
  </si>
  <si>
    <t>09:14:36</t>
  </si>
  <si>
    <t>20201215 09:16:37</t>
  </si>
  <si>
    <t>09:16:37</t>
  </si>
  <si>
    <t>RECT-2444-20201215-09_16_32</t>
  </si>
  <si>
    <t>DARK-2445-20201215-09_16_40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</si>
</sst>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0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4" x14ac:dyDescent="0.2">
      <c r="A2" t="s">
        <v>26</v>
      </c>
      <c r="B2" t="s">
        <v>27</v>
      </c>
      <c r="C2" t="s">
        <v>29</v>
      </c>
    </row>
    <row r="3" spans="1:174" x14ac:dyDescent="0.2">
      <c r="B3" t="s">
        <v>28</v>
      </c>
      <c r="C3">
        <v>21</v>
      </c>
    </row>
    <row r="4" spans="1:174" x14ac:dyDescent="0.2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">
      <c r="B7">
        <v>0</v>
      </c>
      <c r="C7">
        <v>1</v>
      </c>
      <c r="D7">
        <v>0</v>
      </c>
      <c r="E7">
        <v>0</v>
      </c>
    </row>
    <row r="8" spans="1:174" x14ac:dyDescent="0.2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">
      <c r="A17">
        <v>1</v>
      </c>
      <c r="B17">
        <v>1608043872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1608043864.25</v>
      </c>
      <c r="I17">
        <f t="shared" ref="I17:I30" si="0">(J17)/1000</f>
        <v>7.3880589363263418E-4</v>
      </c>
      <c r="J17">
        <f t="shared" ref="J17:J30" si="1">1000*CA17*AH17*(BW17-BX17)/(100*BP17*(1000-AH17*BW17))</f>
        <v>0.73880589363263416</v>
      </c>
      <c r="K17">
        <f t="shared" ref="K17:K30" si="2">CA17*AH17*(BV17-BU17*(1000-AH17*BX17)/(1000-AH17*BW17))/(100*BP17)</f>
        <v>4.2385620937992039</v>
      </c>
      <c r="L17">
        <f t="shared" ref="L17:L30" si="3">BU17 - IF(AH17&gt;1, K17*BP17*100/(AJ17*CI17), 0)</f>
        <v>400.59660000000002</v>
      </c>
      <c r="M17">
        <f t="shared" ref="M17:M30" si="4">((S17-I17/2)*L17-K17)/(S17+I17/2)</f>
        <v>224.92715435523419</v>
      </c>
      <c r="N17">
        <f t="shared" ref="N17:N30" si="5">M17*(CB17+CC17)/1000</f>
        <v>23.109469545017792</v>
      </c>
      <c r="O17">
        <f t="shared" ref="O17:O30" si="6">(BU17 - IF(AH17&gt;1, K17*BP17*100/(AJ17*CI17), 0))*(CB17+CC17)/1000</f>
        <v>41.15810273808431</v>
      </c>
      <c r="P17">
        <f t="shared" ref="P17:P30" si="7">2/((1/R17-1/Q17)+SIGN(R17)*SQRT((1/R17-1/Q17)*(1/R17-1/Q17) + 4*BQ17/((BQ17+1)*(BQ17+1))*(2*1/R17*1/Q17-1/Q17*1/Q17)))</f>
        <v>4.0975900294274392E-2</v>
      </c>
      <c r="Q17">
        <f t="shared" ref="Q17:Q30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2.9768651896995832</v>
      </c>
      <c r="R17">
        <f t="shared" ref="R17:R30" si="9">I17*(1000-(1000*0.61365*EXP(17.502*V17/(240.97+V17))/(CB17+CC17)+BW17)/2)/(1000*0.61365*EXP(17.502*V17/(240.97+V17))/(CB17+CC17)-BW17)</f>
        <v>4.0665119102380971E-2</v>
      </c>
      <c r="S17">
        <f t="shared" ref="S17:S30" si="10">1/((BQ17+1)/(P17/1.6)+1/(Q17/1.37)) + BQ17/((BQ17+1)/(P17/1.6) + BQ17/(Q17/1.37))</f>
        <v>2.5443425267021154E-2</v>
      </c>
      <c r="T17">
        <f t="shared" ref="T17:T30" si="11">(BM17*BO17)</f>
        <v>231.28956228812831</v>
      </c>
      <c r="U17">
        <f t="shared" ref="U17:U30" si="12">(CD17+(T17+2*0.95*0.0000000567*(((CD17+$B$7)+273)^4-(CD17+273)^4)-44100*I17)/(1.84*29.3*Q17+8*0.95*0.0000000567*(CD17+273)^3))</f>
        <v>29.15647282567592</v>
      </c>
      <c r="V17">
        <f t="shared" ref="V17:V30" si="13">($C$7*CE17+$D$7*CF17+$E$7*U17)</f>
        <v>28.878403333333299</v>
      </c>
      <c r="W17">
        <f t="shared" ref="W17:W30" si="14">0.61365*EXP(17.502*V17/(240.97+V17))</f>
        <v>3.9935612307608048</v>
      </c>
      <c r="X17">
        <f t="shared" ref="X17:X30" si="15">(Y17/Z17*100)</f>
        <v>57.517330972789296</v>
      </c>
      <c r="Y17">
        <f t="shared" ref="Y17:Y30" si="16">BW17*(CB17+CC17)/1000</f>
        <v>2.1830476535516219</v>
      </c>
      <c r="Z17">
        <f t="shared" ref="Z17:Z30" si="17">0.61365*EXP(17.502*CD17/(240.97+CD17))</f>
        <v>3.7954606318300712</v>
      </c>
      <c r="AA17">
        <f t="shared" ref="AA17:AA30" si="18">(W17-BW17*(CB17+CC17)/1000)</f>
        <v>1.8105135772091829</v>
      </c>
      <c r="AB17">
        <f t="shared" ref="AB17:AB30" si="19">(-I17*44100)</f>
        <v>-32.581339909199166</v>
      </c>
      <c r="AC17">
        <f t="shared" ref="AC17:AC30" si="20">2*29.3*Q17*0.92*(CD17-V17)</f>
        <v>-140.5234198848315</v>
      </c>
      <c r="AD17">
        <f t="shared" ref="AD17:AD30" si="21">2*0.95*0.0000000567*(((CD17+$B$7)+273)^4-(V17+273)^4)</f>
        <v>-10.334915380230033</v>
      </c>
      <c r="AE17">
        <f t="shared" ref="AE17:AE30" si="22">T17+AD17+AB17+AC17</f>
        <v>47.849887113867624</v>
      </c>
      <c r="AF17">
        <v>0</v>
      </c>
      <c r="AG17">
        <v>0</v>
      </c>
      <c r="AH17">
        <f t="shared" ref="AH17:AH30" si="23">IF(AF17*$H$13&gt;=AJ17,1,(AJ17/(AJ17-AF17*$H$13)))</f>
        <v>1</v>
      </c>
      <c r="AI17">
        <f t="shared" ref="AI17:AI30" si="24">(AH17-1)*100</f>
        <v>0</v>
      </c>
      <c r="AJ17">
        <f t="shared" ref="AJ17:AJ30" si="25">MAX(0,($B$13+$C$13*CI17)/(1+$D$13*CI17)*CB17/(CD17+273)*$E$13)</f>
        <v>54134.03351363109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0" si="26">1-AM17/AN17</f>
        <v>0.78066849277855754</v>
      </c>
      <c r="AP17">
        <v>-0.57774747981622299</v>
      </c>
      <c r="AQ17" t="s">
        <v>294</v>
      </c>
      <c r="AR17">
        <v>15414.8</v>
      </c>
      <c r="AS17">
        <v>913.43946153846196</v>
      </c>
      <c r="AT17">
        <v>975.57</v>
      </c>
      <c r="AU17">
        <f t="shared" ref="AU17:AU30" si="27">1-AS17/AT17</f>
        <v>6.3686397143760121E-2</v>
      </c>
      <c r="AV17">
        <v>0.5</v>
      </c>
      <c r="AW17">
        <f t="shared" ref="AW17:AW30" si="28">BM17</f>
        <v>1180.175944579147</v>
      </c>
      <c r="AX17">
        <f t="shared" ref="AX17:AX30" si="29">K17</f>
        <v>4.2385620937992039</v>
      </c>
      <c r="AY17">
        <f t="shared" ref="AY17:AY30" si="30">AU17*AV17*AW17</f>
        <v>37.580576952989894</v>
      </c>
      <c r="AZ17">
        <f t="shared" ref="AZ17:AZ30" si="31">(AX17-AP17)/AW17</f>
        <v>4.081009781412662E-3</v>
      </c>
      <c r="BA17">
        <f t="shared" ref="BA17:BA30" si="32">(AN17-AT17)/AT17</f>
        <v>2.343768258556536</v>
      </c>
      <c r="BB17" t="s">
        <v>295</v>
      </c>
      <c r="BC17">
        <v>913.43946153846196</v>
      </c>
      <c r="BD17">
        <v>628.99</v>
      </c>
      <c r="BE17">
        <f t="shared" ref="BE17:BE30" si="33">1-BD17/AT17</f>
        <v>0.35525897680330476</v>
      </c>
      <c r="BF17">
        <f t="shared" ref="BF17:BF30" si="34">(AT17-BC17)/(AT17-BD17)</f>
        <v>0.17926752398158602</v>
      </c>
      <c r="BG17">
        <f t="shared" ref="BG17:BG30" si="35">(AN17-AT17)/(AN17-BD17)</f>
        <v>0.86837517897223404</v>
      </c>
      <c r="BH17">
        <f t="shared" ref="BH17:BH30" si="36">(AT17-BC17)/(AT17-AM17)</f>
        <v>0.23887809393678439</v>
      </c>
      <c r="BI17">
        <f t="shared" ref="BI17:BI30" si="37">(AN17-AT17)/(AN17-AM17)</f>
        <v>0.89786666038378715</v>
      </c>
      <c r="BJ17">
        <f t="shared" ref="BJ17:BJ30" si="38">(BF17*BD17/BC17)</f>
        <v>0.12344275089590044</v>
      </c>
      <c r="BK17">
        <f t="shared" ref="BK17:BK30" si="39">(1-BJ17)</f>
        <v>0.8765572491040996</v>
      </c>
      <c r="BL17">
        <f t="shared" ref="BL17:BL30" si="40">$B$11*CJ17+$C$11*CK17+$F$11*CL17*(1-CO17)</f>
        <v>1399.989</v>
      </c>
      <c r="BM17">
        <f t="shared" ref="BM17:BM30" si="41">BL17*BN17</f>
        <v>1180.175944579147</v>
      </c>
      <c r="BN17">
        <f t="shared" ref="BN17:BN30" si="42">($B$11*$D$9+$C$11*$D$9+$F$11*((CY17+CQ17)/MAX(CY17+CQ17+CZ17, 0.1)*$I$9+CZ17/MAX(CY17+CQ17+CZ17, 0.1)*$J$9))/($B$11+$C$11+$F$11)</f>
        <v>0.84298944104499884</v>
      </c>
      <c r="BO17">
        <f t="shared" ref="BO17:BO30" si="43">($B$11*$K$9+$C$11*$K$9+$F$11*((CY17+CQ17)/MAX(CY17+CQ17+CZ17, 0.1)*$P$9+CZ17/MAX(CY17+CQ17+CZ17, 0.1)*$Q$9))/($B$11+$C$11+$F$11)</f>
        <v>0.1959788820899977</v>
      </c>
      <c r="BP17">
        <v>6</v>
      </c>
      <c r="BQ17">
        <v>0.5</v>
      </c>
      <c r="BR17" t="s">
        <v>296</v>
      </c>
      <c r="BS17">
        <v>2</v>
      </c>
      <c r="BT17">
        <v>1608043864.25</v>
      </c>
      <c r="BU17">
        <v>400.59660000000002</v>
      </c>
      <c r="BV17">
        <v>406.03786666666701</v>
      </c>
      <c r="BW17">
        <v>21.247856666666699</v>
      </c>
      <c r="BX17">
        <v>20.3801533333333</v>
      </c>
      <c r="BY17">
        <v>400.9246</v>
      </c>
      <c r="BZ17">
        <v>20.978856666666701</v>
      </c>
      <c r="CA17">
        <v>500.01503333333301</v>
      </c>
      <c r="CB17">
        <v>102.642033333333</v>
      </c>
      <c r="CC17">
        <v>9.9983793333333307E-2</v>
      </c>
      <c r="CD17">
        <v>28.0028066666667</v>
      </c>
      <c r="CE17">
        <v>28.878403333333299</v>
      </c>
      <c r="CF17">
        <v>999.9</v>
      </c>
      <c r="CG17">
        <v>0</v>
      </c>
      <c r="CH17">
        <v>0</v>
      </c>
      <c r="CI17">
        <v>10007.8353333333</v>
      </c>
      <c r="CJ17">
        <v>0</v>
      </c>
      <c r="CK17">
        <v>245.24506666666699</v>
      </c>
      <c r="CL17">
        <v>1399.989</v>
      </c>
      <c r="CM17">
        <v>0.89999436666666699</v>
      </c>
      <c r="CN17">
        <v>0.100005656666667</v>
      </c>
      <c r="CO17">
        <v>0</v>
      </c>
      <c r="CP17">
        <v>913.93886666666697</v>
      </c>
      <c r="CQ17">
        <v>4.9994800000000001</v>
      </c>
      <c r="CR17">
        <v>13002.143333333301</v>
      </c>
      <c r="CS17">
        <v>11417.48</v>
      </c>
      <c r="CT17">
        <v>46.322499999999998</v>
      </c>
      <c r="CU17">
        <v>47.8309</v>
      </c>
      <c r="CV17">
        <v>47.191299999999998</v>
      </c>
      <c r="CW17">
        <v>47.758133333333298</v>
      </c>
      <c r="CX17">
        <v>48.254066666666702</v>
      </c>
      <c r="CY17">
        <v>1255.4849999999999</v>
      </c>
      <c r="CZ17">
        <v>139.506333333333</v>
      </c>
      <c r="DA17">
        <v>0</v>
      </c>
      <c r="DB17">
        <v>1608043871</v>
      </c>
      <c r="DC17">
        <v>0</v>
      </c>
      <c r="DD17">
        <v>913.43946153846196</v>
      </c>
      <c r="DE17">
        <v>-76.201709301880697</v>
      </c>
      <c r="DF17">
        <v>-1055.84957122026</v>
      </c>
      <c r="DG17">
        <v>12995.353846153799</v>
      </c>
      <c r="DH17">
        <v>15</v>
      </c>
      <c r="DI17">
        <v>1608043890</v>
      </c>
      <c r="DJ17" t="s">
        <v>297</v>
      </c>
      <c r="DK17">
        <v>1608043889.5</v>
      </c>
      <c r="DL17">
        <v>1608043890</v>
      </c>
      <c r="DM17">
        <v>1</v>
      </c>
      <c r="DN17">
        <v>-0.65600000000000003</v>
      </c>
      <c r="DO17">
        <v>-1.2E-2</v>
      </c>
      <c r="DP17">
        <v>-0.32800000000000001</v>
      </c>
      <c r="DQ17">
        <v>0.26900000000000002</v>
      </c>
      <c r="DR17">
        <v>403</v>
      </c>
      <c r="DS17">
        <v>20</v>
      </c>
      <c r="DT17">
        <v>0.32</v>
      </c>
      <c r="DU17">
        <v>7.0000000000000007E-2</v>
      </c>
      <c r="DV17">
        <v>3.6563318850186399</v>
      </c>
      <c r="DW17">
        <v>1.13068132325797</v>
      </c>
      <c r="DX17">
        <v>9.2374417809228698E-2</v>
      </c>
      <c r="DY17">
        <v>0</v>
      </c>
      <c r="DZ17">
        <v>-4.7819940000000001</v>
      </c>
      <c r="EA17">
        <v>-1.4764848053392601</v>
      </c>
      <c r="EB17">
        <v>0.11774161302331999</v>
      </c>
      <c r="EC17">
        <v>0</v>
      </c>
      <c r="ED17">
        <v>0.91478959999999998</v>
      </c>
      <c r="EE17">
        <v>-4.3773650723023201E-2</v>
      </c>
      <c r="EF17">
        <v>3.1986801507288402E-3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-0.32800000000000001</v>
      </c>
      <c r="EN17">
        <v>0.26900000000000002</v>
      </c>
      <c r="EO17">
        <v>0.499382642438012</v>
      </c>
      <c r="EP17">
        <v>-1.6043650578588901E-5</v>
      </c>
      <c r="EQ17">
        <v>-1.15305589960158E-6</v>
      </c>
      <c r="ER17">
        <v>3.6581349982770798E-10</v>
      </c>
      <c r="ES17">
        <v>-8.0480796301830804E-2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967.8</v>
      </c>
      <c r="FB17">
        <v>967.8</v>
      </c>
      <c r="FC17">
        <v>2</v>
      </c>
      <c r="FD17">
        <v>505.43599999999998</v>
      </c>
      <c r="FE17">
        <v>536.53599999999994</v>
      </c>
      <c r="FF17">
        <v>23.9604</v>
      </c>
      <c r="FG17">
        <v>32.7166</v>
      </c>
      <c r="FH17">
        <v>30.000900000000001</v>
      </c>
      <c r="FI17">
        <v>32.441699999999997</v>
      </c>
      <c r="FJ17">
        <v>32.428199999999997</v>
      </c>
      <c r="FK17">
        <v>16.649899999999999</v>
      </c>
      <c r="FL17">
        <v>23.425799999999999</v>
      </c>
      <c r="FM17">
        <v>100</v>
      </c>
      <c r="FN17">
        <v>23.959700000000002</v>
      </c>
      <c r="FO17">
        <v>406.64400000000001</v>
      </c>
      <c r="FP17">
        <v>20.396899999999999</v>
      </c>
      <c r="FQ17">
        <v>97.700800000000001</v>
      </c>
      <c r="FR17">
        <v>102.45399999999999</v>
      </c>
    </row>
    <row r="18" spans="1:174" x14ac:dyDescent="0.2">
      <c r="A18">
        <v>3</v>
      </c>
      <c r="B18">
        <v>1608044092</v>
      </c>
      <c r="C18">
        <v>220</v>
      </c>
      <c r="D18" t="s">
        <v>300</v>
      </c>
      <c r="E18" t="s">
        <v>301</v>
      </c>
      <c r="F18" t="s">
        <v>291</v>
      </c>
      <c r="G18" t="s">
        <v>292</v>
      </c>
      <c r="H18">
        <v>1608044084</v>
      </c>
      <c r="I18">
        <f t="shared" si="0"/>
        <v>1.1541424709450826E-3</v>
      </c>
      <c r="J18">
        <f t="shared" si="1"/>
        <v>1.1541424709450825</v>
      </c>
      <c r="K18">
        <f t="shared" si="2"/>
        <v>0.32146007870873144</v>
      </c>
      <c r="L18">
        <f t="shared" si="3"/>
        <v>79.661883870967799</v>
      </c>
      <c r="M18">
        <f t="shared" si="4"/>
        <v>69.474586292795834</v>
      </c>
      <c r="N18">
        <f t="shared" si="5"/>
        <v>7.1392090566910493</v>
      </c>
      <c r="O18">
        <f t="shared" si="6"/>
        <v>8.1860558392941094</v>
      </c>
      <c r="P18">
        <f t="shared" si="7"/>
        <v>6.4665832286494945E-2</v>
      </c>
      <c r="Q18">
        <f t="shared" si="8"/>
        <v>2.9760107566653478</v>
      </c>
      <c r="R18">
        <f t="shared" si="9"/>
        <v>6.3895246806400477E-2</v>
      </c>
      <c r="S18">
        <f t="shared" si="10"/>
        <v>4.0002998113389338E-2</v>
      </c>
      <c r="T18">
        <f t="shared" si="11"/>
        <v>231.2913977091799</v>
      </c>
      <c r="U18">
        <f t="shared" si="12"/>
        <v>29.049612767604032</v>
      </c>
      <c r="V18">
        <f t="shared" si="13"/>
        <v>28.894748387096801</v>
      </c>
      <c r="W18">
        <f t="shared" si="14"/>
        <v>3.997343364812727</v>
      </c>
      <c r="X18">
        <f t="shared" si="15"/>
        <v>57.891112007674785</v>
      </c>
      <c r="Y18">
        <f t="shared" si="16"/>
        <v>2.1971306297683943</v>
      </c>
      <c r="Z18">
        <f t="shared" si="17"/>
        <v>3.7952814405726301</v>
      </c>
      <c r="AA18">
        <f t="shared" si="18"/>
        <v>1.8002127350443327</v>
      </c>
      <c r="AB18">
        <f t="shared" si="19"/>
        <v>-50.89768296867814</v>
      </c>
      <c r="AC18">
        <f t="shared" si="20"/>
        <v>-143.23547198416759</v>
      </c>
      <c r="AD18">
        <f t="shared" si="21"/>
        <v>-10.538215556776221</v>
      </c>
      <c r="AE18">
        <f t="shared" si="22"/>
        <v>26.620027199557967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54109.49067651177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302</v>
      </c>
      <c r="AR18">
        <v>15407.8</v>
      </c>
      <c r="AS18">
        <v>787.00661538461497</v>
      </c>
      <c r="AT18">
        <v>823.63</v>
      </c>
      <c r="AU18">
        <f t="shared" si="27"/>
        <v>4.4465821564762087E-2</v>
      </c>
      <c r="AV18">
        <v>0.5</v>
      </c>
      <c r="AW18">
        <f t="shared" si="28"/>
        <v>1180.1862015544702</v>
      </c>
      <c r="AX18">
        <f t="shared" si="29"/>
        <v>0.32146007870873144</v>
      </c>
      <c r="AY18">
        <f t="shared" si="30"/>
        <v>26.238974525757708</v>
      </c>
      <c r="AZ18">
        <f t="shared" si="31"/>
        <v>7.6192007442602895E-4</v>
      </c>
      <c r="BA18">
        <f t="shared" si="32"/>
        <v>2.9606133822225997</v>
      </c>
      <c r="BB18" t="s">
        <v>303</v>
      </c>
      <c r="BC18">
        <v>787.00661538461497</v>
      </c>
      <c r="BD18">
        <v>570.29999999999995</v>
      </c>
      <c r="BE18">
        <f t="shared" si="33"/>
        <v>0.30757743161371009</v>
      </c>
      <c r="BF18">
        <f t="shared" si="34"/>
        <v>0.14456789411196863</v>
      </c>
      <c r="BG18">
        <f t="shared" si="35"/>
        <v>0.9058875539605763</v>
      </c>
      <c r="BH18">
        <f t="shared" si="36"/>
        <v>0.33862545252811527</v>
      </c>
      <c r="BI18">
        <f t="shared" si="37"/>
        <v>0.95753045384137658</v>
      </c>
      <c r="BJ18">
        <f t="shared" si="38"/>
        <v>0.10476032653393048</v>
      </c>
      <c r="BK18">
        <f t="shared" si="39"/>
        <v>0.89523967346606947</v>
      </c>
      <c r="BL18">
        <f t="shared" si="40"/>
        <v>1400.00129032258</v>
      </c>
      <c r="BM18">
        <f t="shared" si="41"/>
        <v>1180.1862015544702</v>
      </c>
      <c r="BN18">
        <f t="shared" si="42"/>
        <v>0.84298936701875382</v>
      </c>
      <c r="BO18">
        <f t="shared" si="43"/>
        <v>0.19597873403750762</v>
      </c>
      <c r="BP18">
        <v>6</v>
      </c>
      <c r="BQ18">
        <v>0.5</v>
      </c>
      <c r="BR18" t="s">
        <v>296</v>
      </c>
      <c r="BS18">
        <v>2</v>
      </c>
      <c r="BT18">
        <v>1608044084</v>
      </c>
      <c r="BU18">
        <v>79.661883870967799</v>
      </c>
      <c r="BV18">
        <v>80.157958064516095</v>
      </c>
      <c r="BW18">
        <v>21.3811838709677</v>
      </c>
      <c r="BX18">
        <v>20.025845161290299</v>
      </c>
      <c r="BY18">
        <v>79.826993548387094</v>
      </c>
      <c r="BZ18">
        <v>21.0732322580645</v>
      </c>
      <c r="CA18">
        <v>500.00735483871</v>
      </c>
      <c r="CB18">
        <v>102.66003225806401</v>
      </c>
      <c r="CC18">
        <v>9.9975935483871001E-2</v>
      </c>
      <c r="CD18">
        <v>28.0019967741936</v>
      </c>
      <c r="CE18">
        <v>28.894748387096801</v>
      </c>
      <c r="CF18">
        <v>999.9</v>
      </c>
      <c r="CG18">
        <v>0</v>
      </c>
      <c r="CH18">
        <v>0</v>
      </c>
      <c r="CI18">
        <v>10001.247419354801</v>
      </c>
      <c r="CJ18">
        <v>0</v>
      </c>
      <c r="CK18">
        <v>239.55158064516101</v>
      </c>
      <c r="CL18">
        <v>1400.00129032258</v>
      </c>
      <c r="CM18">
        <v>0.899996161290323</v>
      </c>
      <c r="CN18">
        <v>0.100003909677419</v>
      </c>
      <c r="CO18">
        <v>0</v>
      </c>
      <c r="CP18">
        <v>787.02390322580595</v>
      </c>
      <c r="CQ18">
        <v>4.9994800000000001</v>
      </c>
      <c r="CR18">
        <v>11294.9806451613</v>
      </c>
      <c r="CS18">
        <v>11417.5774193548</v>
      </c>
      <c r="CT18">
        <v>47.310096774193497</v>
      </c>
      <c r="CU18">
        <v>48.669064516128998</v>
      </c>
      <c r="CV18">
        <v>48.171064516129</v>
      </c>
      <c r="CW18">
        <v>48.578322580645199</v>
      </c>
      <c r="CX18">
        <v>49.1651290322581</v>
      </c>
      <c r="CY18">
        <v>1255.4974193548401</v>
      </c>
      <c r="CZ18">
        <v>139.50387096774199</v>
      </c>
      <c r="DA18">
        <v>0</v>
      </c>
      <c r="DB18">
        <v>119.59999990463299</v>
      </c>
      <c r="DC18">
        <v>0</v>
      </c>
      <c r="DD18">
        <v>787.00661538461497</v>
      </c>
      <c r="DE18">
        <v>-6.9801025724578398</v>
      </c>
      <c r="DF18">
        <v>-104.73846164119399</v>
      </c>
      <c r="DG18">
        <v>11294.4</v>
      </c>
      <c r="DH18">
        <v>15</v>
      </c>
      <c r="DI18">
        <v>1608043890</v>
      </c>
      <c r="DJ18" t="s">
        <v>297</v>
      </c>
      <c r="DK18">
        <v>1608043889.5</v>
      </c>
      <c r="DL18">
        <v>1608043890</v>
      </c>
      <c r="DM18">
        <v>1</v>
      </c>
      <c r="DN18">
        <v>-0.65600000000000003</v>
      </c>
      <c r="DO18">
        <v>-1.2E-2</v>
      </c>
      <c r="DP18">
        <v>-0.32800000000000001</v>
      </c>
      <c r="DQ18">
        <v>0.26900000000000002</v>
      </c>
      <c r="DR18">
        <v>403</v>
      </c>
      <c r="DS18">
        <v>20</v>
      </c>
      <c r="DT18">
        <v>0.32</v>
      </c>
      <c r="DU18">
        <v>7.0000000000000007E-2</v>
      </c>
      <c r="DV18">
        <v>0.32334872529113801</v>
      </c>
      <c r="DW18">
        <v>-1.00113660615414</v>
      </c>
      <c r="DX18">
        <v>0.100981560178031</v>
      </c>
      <c r="DY18">
        <v>0</v>
      </c>
      <c r="DZ18">
        <v>-0.4993088</v>
      </c>
      <c r="EA18">
        <v>1.3251724671857601</v>
      </c>
      <c r="EB18">
        <v>0.120282048874413</v>
      </c>
      <c r="EC18">
        <v>0</v>
      </c>
      <c r="ED18">
        <v>1.35690666666667</v>
      </c>
      <c r="EE18">
        <v>0.10621134593993101</v>
      </c>
      <c r="EF18">
        <v>1.47037222800517E-2</v>
      </c>
      <c r="EG18">
        <v>1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-0.16500000000000001</v>
      </c>
      <c r="EN18">
        <v>0.30790000000000001</v>
      </c>
      <c r="EO18">
        <v>-0.15666539888238901</v>
      </c>
      <c r="EP18">
        <v>-1.6043650578588901E-5</v>
      </c>
      <c r="EQ18">
        <v>-1.15305589960158E-6</v>
      </c>
      <c r="ER18">
        <v>3.6581349982770798E-10</v>
      </c>
      <c r="ES18">
        <v>-9.2692926295369099E-2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3.4</v>
      </c>
      <c r="FB18">
        <v>3.4</v>
      </c>
      <c r="FC18">
        <v>2</v>
      </c>
      <c r="FD18">
        <v>506.78800000000001</v>
      </c>
      <c r="FE18">
        <v>531.03200000000004</v>
      </c>
      <c r="FF18">
        <v>23.844899999999999</v>
      </c>
      <c r="FG18">
        <v>33.109200000000001</v>
      </c>
      <c r="FH18">
        <v>30.000800000000002</v>
      </c>
      <c r="FI18">
        <v>32.903500000000001</v>
      </c>
      <c r="FJ18">
        <v>32.901400000000002</v>
      </c>
      <c r="FK18">
        <v>5.3537400000000002</v>
      </c>
      <c r="FL18">
        <v>27.537500000000001</v>
      </c>
      <c r="FM18">
        <v>98.882900000000006</v>
      </c>
      <c r="FN18">
        <v>23.843699999999998</v>
      </c>
      <c r="FO18">
        <v>80.662999999999997</v>
      </c>
      <c r="FP18">
        <v>19.909099999999999</v>
      </c>
      <c r="FQ18">
        <v>97.6511</v>
      </c>
      <c r="FR18">
        <v>102.358</v>
      </c>
    </row>
    <row r="19" spans="1:174" x14ac:dyDescent="0.2">
      <c r="A19">
        <v>4</v>
      </c>
      <c r="B19">
        <v>1608044162.5</v>
      </c>
      <c r="C19">
        <v>290.5</v>
      </c>
      <c r="D19" t="s">
        <v>304</v>
      </c>
      <c r="E19" t="s">
        <v>305</v>
      </c>
      <c r="F19" t="s">
        <v>291</v>
      </c>
      <c r="G19" t="s">
        <v>292</v>
      </c>
      <c r="H19">
        <v>1608044154.5</v>
      </c>
      <c r="I19">
        <f t="shared" si="0"/>
        <v>1.3564422090697548E-3</v>
      </c>
      <c r="J19">
        <f t="shared" si="1"/>
        <v>1.3564422090697548</v>
      </c>
      <c r="K19">
        <f t="shared" si="2"/>
        <v>0.8778584830541003</v>
      </c>
      <c r="L19">
        <f t="shared" si="3"/>
        <v>99.595280645161296</v>
      </c>
      <c r="M19">
        <f t="shared" si="4"/>
        <v>78.302405439164104</v>
      </c>
      <c r="N19">
        <f t="shared" si="5"/>
        <v>8.0465090986831882</v>
      </c>
      <c r="O19">
        <f t="shared" si="6"/>
        <v>10.234606809363315</v>
      </c>
      <c r="P19">
        <f t="shared" si="7"/>
        <v>7.5940589816261395E-2</v>
      </c>
      <c r="Q19">
        <f t="shared" si="8"/>
        <v>2.9761009029167305</v>
      </c>
      <c r="R19">
        <f t="shared" si="9"/>
        <v>7.4880277082962951E-2</v>
      </c>
      <c r="S19">
        <f t="shared" si="10"/>
        <v>4.6894204683225568E-2</v>
      </c>
      <c r="T19">
        <f t="shared" si="11"/>
        <v>231.28958816923267</v>
      </c>
      <c r="U19">
        <f t="shared" si="12"/>
        <v>28.985214471914659</v>
      </c>
      <c r="V19">
        <f t="shared" si="13"/>
        <v>28.873999999999999</v>
      </c>
      <c r="W19">
        <f t="shared" si="14"/>
        <v>3.992542863169005</v>
      </c>
      <c r="X19">
        <f t="shared" si="15"/>
        <v>57.666380415475246</v>
      </c>
      <c r="Y19">
        <f t="shared" si="16"/>
        <v>2.1869997110574104</v>
      </c>
      <c r="Z19">
        <f t="shared" si="17"/>
        <v>3.7925038736617345</v>
      </c>
      <c r="AA19">
        <f t="shared" si="18"/>
        <v>1.8055431521115946</v>
      </c>
      <c r="AB19">
        <f t="shared" si="19"/>
        <v>-59.819101419976185</v>
      </c>
      <c r="AC19">
        <f t="shared" si="20"/>
        <v>-141.925693518347</v>
      </c>
      <c r="AD19">
        <f t="shared" si="21"/>
        <v>-10.439804560999988</v>
      </c>
      <c r="AE19">
        <f t="shared" si="22"/>
        <v>19.104988669909488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54114.435714403808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15406.2</v>
      </c>
      <c r="AS19">
        <v>777.42031999999995</v>
      </c>
      <c r="AT19">
        <v>814.45</v>
      </c>
      <c r="AU19">
        <f t="shared" si="27"/>
        <v>4.5465872674811392E-2</v>
      </c>
      <c r="AV19">
        <v>0.5</v>
      </c>
      <c r="AW19">
        <f t="shared" si="28"/>
        <v>1180.1801241349776</v>
      </c>
      <c r="AX19">
        <f t="shared" si="29"/>
        <v>0.8778584830541003</v>
      </c>
      <c r="AY19">
        <f t="shared" si="30"/>
        <v>26.828959628631999</v>
      </c>
      <c r="AZ19">
        <f t="shared" si="31"/>
        <v>1.2333761034462609E-3</v>
      </c>
      <c r="BA19">
        <f t="shared" si="32"/>
        <v>3.0052550801154152</v>
      </c>
      <c r="BB19" t="s">
        <v>307</v>
      </c>
      <c r="BC19">
        <v>777.42031999999995</v>
      </c>
      <c r="BD19">
        <v>562.59</v>
      </c>
      <c r="BE19">
        <f t="shared" si="33"/>
        <v>0.30923936398796736</v>
      </c>
      <c r="BF19">
        <f t="shared" si="34"/>
        <v>0.14702485507821844</v>
      </c>
      <c r="BG19">
        <f t="shared" si="35"/>
        <v>0.90670089535430776</v>
      </c>
      <c r="BH19">
        <f t="shared" si="36"/>
        <v>0.37413891889791356</v>
      </c>
      <c r="BI19">
        <f t="shared" si="37"/>
        <v>0.96113525589442828</v>
      </c>
      <c r="BJ19">
        <f t="shared" si="38"/>
        <v>0.10639638698722838</v>
      </c>
      <c r="BK19">
        <f t="shared" si="39"/>
        <v>0.89360361301277158</v>
      </c>
      <c r="BL19">
        <f t="shared" si="40"/>
        <v>1399.99451612903</v>
      </c>
      <c r="BM19">
        <f t="shared" si="41"/>
        <v>1180.1801241349776</v>
      </c>
      <c r="BN19">
        <f t="shared" si="42"/>
        <v>0.84298910498461321</v>
      </c>
      <c r="BO19">
        <f t="shared" si="43"/>
        <v>0.19597820996922669</v>
      </c>
      <c r="BP19">
        <v>6</v>
      </c>
      <c r="BQ19">
        <v>0.5</v>
      </c>
      <c r="BR19" t="s">
        <v>296</v>
      </c>
      <c r="BS19">
        <v>2</v>
      </c>
      <c r="BT19">
        <v>1608044154.5</v>
      </c>
      <c r="BU19">
        <v>99.595280645161296</v>
      </c>
      <c r="BV19">
        <v>100.810806451613</v>
      </c>
      <c r="BW19">
        <v>21.2821903225806</v>
      </c>
      <c r="BX19">
        <v>19.689125806451599</v>
      </c>
      <c r="BY19">
        <v>99.764658064516098</v>
      </c>
      <c r="BZ19">
        <v>20.978332258064501</v>
      </c>
      <c r="CA19">
        <v>500.00767741935499</v>
      </c>
      <c r="CB19">
        <v>102.661967741935</v>
      </c>
      <c r="CC19">
        <v>9.9997916129032305E-2</v>
      </c>
      <c r="CD19">
        <v>27.989438709677401</v>
      </c>
      <c r="CE19">
        <v>28.873999999999999</v>
      </c>
      <c r="CF19">
        <v>999.9</v>
      </c>
      <c r="CG19">
        <v>0</v>
      </c>
      <c r="CH19">
        <v>0</v>
      </c>
      <c r="CI19">
        <v>10001.5687096774</v>
      </c>
      <c r="CJ19">
        <v>0</v>
      </c>
      <c r="CK19">
        <v>241.815967741935</v>
      </c>
      <c r="CL19">
        <v>1399.99451612903</v>
      </c>
      <c r="CM19">
        <v>0.90000506451612905</v>
      </c>
      <c r="CN19">
        <v>9.9995083870967699E-2</v>
      </c>
      <c r="CO19">
        <v>0</v>
      </c>
      <c r="CP19">
        <v>777.54964516128996</v>
      </c>
      <c r="CQ19">
        <v>4.9994800000000001</v>
      </c>
      <c r="CR19">
        <v>11184.7387096774</v>
      </c>
      <c r="CS19">
        <v>11417.554838709701</v>
      </c>
      <c r="CT19">
        <v>47.652967741935498</v>
      </c>
      <c r="CU19">
        <v>48.912999999999997</v>
      </c>
      <c r="CV19">
        <v>48.4695483870968</v>
      </c>
      <c r="CW19">
        <v>48.832354838709698</v>
      </c>
      <c r="CX19">
        <v>49.437161290322599</v>
      </c>
      <c r="CY19">
        <v>1255.5035483871</v>
      </c>
      <c r="CZ19">
        <v>139.49096774193501</v>
      </c>
      <c r="DA19">
        <v>0</v>
      </c>
      <c r="DB19">
        <v>69.899999856948895</v>
      </c>
      <c r="DC19">
        <v>0</v>
      </c>
      <c r="DD19">
        <v>777.42031999999995</v>
      </c>
      <c r="DE19">
        <v>-7.7219231072252699</v>
      </c>
      <c r="DF19">
        <v>-78.530769396219895</v>
      </c>
      <c r="DG19">
        <v>11183.652</v>
      </c>
      <c r="DH19">
        <v>15</v>
      </c>
      <c r="DI19">
        <v>1608043890</v>
      </c>
      <c r="DJ19" t="s">
        <v>297</v>
      </c>
      <c r="DK19">
        <v>1608043889.5</v>
      </c>
      <c r="DL19">
        <v>1608043890</v>
      </c>
      <c r="DM19">
        <v>1</v>
      </c>
      <c r="DN19">
        <v>-0.65600000000000003</v>
      </c>
      <c r="DO19">
        <v>-1.2E-2</v>
      </c>
      <c r="DP19">
        <v>-0.32800000000000001</v>
      </c>
      <c r="DQ19">
        <v>0.26900000000000002</v>
      </c>
      <c r="DR19">
        <v>403</v>
      </c>
      <c r="DS19">
        <v>20</v>
      </c>
      <c r="DT19">
        <v>0.32</v>
      </c>
      <c r="DU19">
        <v>7.0000000000000007E-2</v>
      </c>
      <c r="DV19">
        <v>0.88353323093735303</v>
      </c>
      <c r="DW19">
        <v>-0.28175821938595602</v>
      </c>
      <c r="DX19">
        <v>3.9557466253798697E-2</v>
      </c>
      <c r="DY19">
        <v>1</v>
      </c>
      <c r="DZ19">
        <v>-1.2141316666666699</v>
      </c>
      <c r="EA19">
        <v>0.117187007786429</v>
      </c>
      <c r="EB19">
        <v>3.2917898685804498E-2</v>
      </c>
      <c r="EC19">
        <v>1</v>
      </c>
      <c r="ED19">
        <v>1.592228</v>
      </c>
      <c r="EE19">
        <v>0.15151501668521</v>
      </c>
      <c r="EF19">
        <v>1.1007895166652E-2</v>
      </c>
      <c r="EG19">
        <v>1</v>
      </c>
      <c r="EH19">
        <v>3</v>
      </c>
      <c r="EI19">
        <v>3</v>
      </c>
      <c r="EJ19" t="s">
        <v>299</v>
      </c>
      <c r="EK19">
        <v>100</v>
      </c>
      <c r="EL19">
        <v>100</v>
      </c>
      <c r="EM19">
        <v>-0.16900000000000001</v>
      </c>
      <c r="EN19">
        <v>0.3054</v>
      </c>
      <c r="EO19">
        <v>-0.15666539888238901</v>
      </c>
      <c r="EP19">
        <v>-1.6043650578588901E-5</v>
      </c>
      <c r="EQ19">
        <v>-1.15305589960158E-6</v>
      </c>
      <c r="ER19">
        <v>3.6581349982770798E-10</v>
      </c>
      <c r="ES19">
        <v>-9.2692926295369099E-2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4.5</v>
      </c>
      <c r="FB19">
        <v>4.5</v>
      </c>
      <c r="FC19">
        <v>2</v>
      </c>
      <c r="FD19">
        <v>507.24400000000003</v>
      </c>
      <c r="FE19">
        <v>529.23400000000004</v>
      </c>
      <c r="FF19">
        <v>23.786100000000001</v>
      </c>
      <c r="FG19">
        <v>33.214399999999998</v>
      </c>
      <c r="FH19">
        <v>30.000499999999999</v>
      </c>
      <c r="FI19">
        <v>33.026400000000002</v>
      </c>
      <c r="FJ19">
        <v>33.027000000000001</v>
      </c>
      <c r="FK19">
        <v>6.3972300000000004</v>
      </c>
      <c r="FL19">
        <v>28.7746</v>
      </c>
      <c r="FM19">
        <v>97.636600000000001</v>
      </c>
      <c r="FN19">
        <v>23.792100000000001</v>
      </c>
      <c r="FO19">
        <v>101.422</v>
      </c>
      <c r="FP19">
        <v>19.649899999999999</v>
      </c>
      <c r="FQ19">
        <v>97.637200000000007</v>
      </c>
      <c r="FR19">
        <v>102.333</v>
      </c>
    </row>
    <row r="20" spans="1:174" x14ac:dyDescent="0.2">
      <c r="A20">
        <v>5</v>
      </c>
      <c r="B20">
        <v>1608044234.5</v>
      </c>
      <c r="C20">
        <v>362.5</v>
      </c>
      <c r="D20" t="s">
        <v>308</v>
      </c>
      <c r="E20" t="s">
        <v>309</v>
      </c>
      <c r="F20" t="s">
        <v>291</v>
      </c>
      <c r="G20" t="s">
        <v>292</v>
      </c>
      <c r="H20">
        <v>1608044226.75</v>
      </c>
      <c r="I20">
        <f t="shared" si="0"/>
        <v>1.5748300374861818E-3</v>
      </c>
      <c r="J20">
        <f t="shared" si="1"/>
        <v>1.5748300374861819</v>
      </c>
      <c r="K20">
        <f t="shared" si="2"/>
        <v>2.0939815983590138</v>
      </c>
      <c r="L20">
        <f t="shared" si="3"/>
        <v>148.9939</v>
      </c>
      <c r="M20">
        <f t="shared" si="4"/>
        <v>106.85525963629485</v>
      </c>
      <c r="N20">
        <f t="shared" si="5"/>
        <v>10.980668777989779</v>
      </c>
      <c r="O20">
        <f t="shared" si="6"/>
        <v>15.310923125446449</v>
      </c>
      <c r="P20">
        <f t="shared" si="7"/>
        <v>8.8387634879876956E-2</v>
      </c>
      <c r="Q20">
        <f t="shared" si="8"/>
        <v>2.9760954528206378</v>
      </c>
      <c r="R20">
        <f t="shared" si="9"/>
        <v>8.6954788921766946E-2</v>
      </c>
      <c r="S20">
        <f t="shared" si="10"/>
        <v>5.4473543744580327E-2</v>
      </c>
      <c r="T20">
        <f t="shared" si="11"/>
        <v>231.29081923556043</v>
      </c>
      <c r="U20">
        <f t="shared" si="12"/>
        <v>28.929674996340538</v>
      </c>
      <c r="V20">
        <f t="shared" si="13"/>
        <v>28.859719999999999</v>
      </c>
      <c r="W20">
        <f t="shared" si="14"/>
        <v>3.9892418572304864</v>
      </c>
      <c r="X20">
        <f t="shared" si="15"/>
        <v>57.586774733371456</v>
      </c>
      <c r="Y20">
        <f t="shared" si="16"/>
        <v>2.1840292121028178</v>
      </c>
      <c r="Z20">
        <f t="shared" si="17"/>
        <v>3.7925881805587136</v>
      </c>
      <c r="AA20">
        <f t="shared" si="18"/>
        <v>1.8052126451276687</v>
      </c>
      <c r="AB20">
        <f t="shared" si="19"/>
        <v>-69.450004653140624</v>
      </c>
      <c r="AC20">
        <f t="shared" si="20"/>
        <v>-139.57306977984001</v>
      </c>
      <c r="AD20">
        <f t="shared" si="21"/>
        <v>-10.266057700680355</v>
      </c>
      <c r="AE20">
        <f t="shared" si="22"/>
        <v>12.001687101899449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54114.210057345954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15404.7</v>
      </c>
      <c r="AS20">
        <v>768.59257692307699</v>
      </c>
      <c r="AT20">
        <v>809.72</v>
      </c>
      <c r="AU20">
        <f t="shared" si="27"/>
        <v>5.0792154172952464E-2</v>
      </c>
      <c r="AV20">
        <v>0.5</v>
      </c>
      <c r="AW20">
        <f t="shared" si="28"/>
        <v>1180.1793815546405</v>
      </c>
      <c r="AX20">
        <f t="shared" si="29"/>
        <v>2.0939815983590138</v>
      </c>
      <c r="AY20">
        <f t="shared" si="30"/>
        <v>29.971926549831494</v>
      </c>
      <c r="AZ20">
        <f t="shared" si="31"/>
        <v>2.2638330409194157E-3</v>
      </c>
      <c r="BA20">
        <f t="shared" si="32"/>
        <v>3.0286518796621049</v>
      </c>
      <c r="BB20" t="s">
        <v>311</v>
      </c>
      <c r="BC20">
        <v>768.59257692307699</v>
      </c>
      <c r="BD20">
        <v>554.83000000000004</v>
      </c>
      <c r="BE20">
        <f t="shared" si="33"/>
        <v>0.31478782789112281</v>
      </c>
      <c r="BF20">
        <f t="shared" si="34"/>
        <v>0.16135361558681408</v>
      </c>
      <c r="BG20">
        <f t="shared" si="35"/>
        <v>0.9058491088743188</v>
      </c>
      <c r="BH20">
        <f t="shared" si="36"/>
        <v>0.4363972868849772</v>
      </c>
      <c r="BI20">
        <f t="shared" si="37"/>
        <v>0.96299263211566288</v>
      </c>
      <c r="BJ20">
        <f t="shared" si="38"/>
        <v>0.11647761014609938</v>
      </c>
      <c r="BK20">
        <f t="shared" si="39"/>
        <v>0.88352238985390064</v>
      </c>
      <c r="BL20">
        <f t="shared" si="40"/>
        <v>1399.9926666666699</v>
      </c>
      <c r="BM20">
        <f t="shared" si="41"/>
        <v>1180.1793815546405</v>
      </c>
      <c r="BN20">
        <f t="shared" si="42"/>
        <v>0.84298968819929854</v>
      </c>
      <c r="BO20">
        <f t="shared" si="43"/>
        <v>0.19597937639859711</v>
      </c>
      <c r="BP20">
        <v>6</v>
      </c>
      <c r="BQ20">
        <v>0.5</v>
      </c>
      <c r="BR20" t="s">
        <v>296</v>
      </c>
      <c r="BS20">
        <v>2</v>
      </c>
      <c r="BT20">
        <v>1608044226.75</v>
      </c>
      <c r="BU20">
        <v>148.9939</v>
      </c>
      <c r="BV20">
        <v>151.78823333333301</v>
      </c>
      <c r="BW20">
        <v>21.253260000000001</v>
      </c>
      <c r="BX20">
        <v>19.403636666666699</v>
      </c>
      <c r="BY20">
        <v>149.17740000000001</v>
      </c>
      <c r="BZ20">
        <v>20.950606666666701</v>
      </c>
      <c r="CA20">
        <v>500.00226666666703</v>
      </c>
      <c r="CB20">
        <v>102.6621</v>
      </c>
      <c r="CC20">
        <v>9.9980363333333294E-2</v>
      </c>
      <c r="CD20">
        <v>27.989820000000002</v>
      </c>
      <c r="CE20">
        <v>28.859719999999999</v>
      </c>
      <c r="CF20">
        <v>999.9</v>
      </c>
      <c r="CG20">
        <v>0</v>
      </c>
      <c r="CH20">
        <v>0</v>
      </c>
      <c r="CI20">
        <v>10001.525</v>
      </c>
      <c r="CJ20">
        <v>0</v>
      </c>
      <c r="CK20">
        <v>233.49350000000001</v>
      </c>
      <c r="CL20">
        <v>1399.9926666666699</v>
      </c>
      <c r="CM20">
        <v>0.89998800000000001</v>
      </c>
      <c r="CN20">
        <v>0.100012</v>
      </c>
      <c r="CO20">
        <v>0</v>
      </c>
      <c r="CP20">
        <v>768.61360000000002</v>
      </c>
      <c r="CQ20">
        <v>4.9994800000000001</v>
      </c>
      <c r="CR20">
        <v>11073.3966666667</v>
      </c>
      <c r="CS20">
        <v>11417.47</v>
      </c>
      <c r="CT20">
        <v>47.937066666666603</v>
      </c>
      <c r="CU20">
        <v>49.166333333333299</v>
      </c>
      <c r="CV20">
        <v>48.754066666666702</v>
      </c>
      <c r="CW20">
        <v>49.062066666666603</v>
      </c>
      <c r="CX20">
        <v>49.6871333333333</v>
      </c>
      <c r="CY20">
        <v>1255.4746666666699</v>
      </c>
      <c r="CZ20">
        <v>139.518</v>
      </c>
      <c r="DA20">
        <v>0</v>
      </c>
      <c r="DB20">
        <v>71.599999904632597</v>
      </c>
      <c r="DC20">
        <v>0</v>
      </c>
      <c r="DD20">
        <v>768.59257692307699</v>
      </c>
      <c r="DE20">
        <v>-5.4055042635507</v>
      </c>
      <c r="DF20">
        <v>-49.011965977590002</v>
      </c>
      <c r="DG20">
        <v>11072.7615384615</v>
      </c>
      <c r="DH20">
        <v>15</v>
      </c>
      <c r="DI20">
        <v>1608043890</v>
      </c>
      <c r="DJ20" t="s">
        <v>297</v>
      </c>
      <c r="DK20">
        <v>1608043889.5</v>
      </c>
      <c r="DL20">
        <v>1608043890</v>
      </c>
      <c r="DM20">
        <v>1</v>
      </c>
      <c r="DN20">
        <v>-0.65600000000000003</v>
      </c>
      <c r="DO20">
        <v>-1.2E-2</v>
      </c>
      <c r="DP20">
        <v>-0.32800000000000001</v>
      </c>
      <c r="DQ20">
        <v>0.26900000000000002</v>
      </c>
      <c r="DR20">
        <v>403</v>
      </c>
      <c r="DS20">
        <v>20</v>
      </c>
      <c r="DT20">
        <v>0.32</v>
      </c>
      <c r="DU20">
        <v>7.0000000000000007E-2</v>
      </c>
      <c r="DV20">
        <v>2.1027053607569202</v>
      </c>
      <c r="DW20">
        <v>-0.24108996311915801</v>
      </c>
      <c r="DX20">
        <v>3.9213196206657697E-2</v>
      </c>
      <c r="DY20">
        <v>1</v>
      </c>
      <c r="DZ20">
        <v>-2.7991716666666702</v>
      </c>
      <c r="EA20">
        <v>0.17596591768631001</v>
      </c>
      <c r="EB20">
        <v>3.9646449700936497E-2</v>
      </c>
      <c r="EC20">
        <v>1</v>
      </c>
      <c r="ED20">
        <v>1.8484306666666701</v>
      </c>
      <c r="EE20">
        <v>0.13912952169076701</v>
      </c>
      <c r="EF20">
        <v>1.02470955017616E-2</v>
      </c>
      <c r="EG20">
        <v>1</v>
      </c>
      <c r="EH20">
        <v>3</v>
      </c>
      <c r="EI20">
        <v>3</v>
      </c>
      <c r="EJ20" t="s">
        <v>299</v>
      </c>
      <c r="EK20">
        <v>100</v>
      </c>
      <c r="EL20">
        <v>100</v>
      </c>
      <c r="EM20">
        <v>-0.184</v>
      </c>
      <c r="EN20">
        <v>0.30380000000000001</v>
      </c>
      <c r="EO20">
        <v>-0.15666539888238901</v>
      </c>
      <c r="EP20">
        <v>-1.6043650578588901E-5</v>
      </c>
      <c r="EQ20">
        <v>-1.15305589960158E-6</v>
      </c>
      <c r="ER20">
        <v>3.6581349982770798E-10</v>
      </c>
      <c r="ES20">
        <v>-9.2692926295369099E-2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5.8</v>
      </c>
      <c r="FB20">
        <v>5.7</v>
      </c>
      <c r="FC20">
        <v>2</v>
      </c>
      <c r="FD20">
        <v>507.71100000000001</v>
      </c>
      <c r="FE20">
        <v>527.72400000000005</v>
      </c>
      <c r="FF20">
        <v>23.7697</v>
      </c>
      <c r="FG20">
        <v>33.313200000000002</v>
      </c>
      <c r="FH20">
        <v>30.000599999999999</v>
      </c>
      <c r="FI20">
        <v>33.142099999999999</v>
      </c>
      <c r="FJ20">
        <v>33.144799999999996</v>
      </c>
      <c r="FK20">
        <v>8.6491600000000002</v>
      </c>
      <c r="FL20">
        <v>30.227399999999999</v>
      </c>
      <c r="FM20">
        <v>96.408900000000003</v>
      </c>
      <c r="FN20">
        <v>23.773499999999999</v>
      </c>
      <c r="FO20">
        <v>152.52199999999999</v>
      </c>
      <c r="FP20">
        <v>19.4222</v>
      </c>
      <c r="FQ20">
        <v>97.627700000000004</v>
      </c>
      <c r="FR20">
        <v>102.312</v>
      </c>
    </row>
    <row r="21" spans="1:174" x14ac:dyDescent="0.2">
      <c r="A21">
        <v>6</v>
      </c>
      <c r="B21">
        <v>1608044341.5</v>
      </c>
      <c r="C21">
        <v>469.5</v>
      </c>
      <c r="D21" t="s">
        <v>312</v>
      </c>
      <c r="E21" t="s">
        <v>313</v>
      </c>
      <c r="F21" t="s">
        <v>291</v>
      </c>
      <c r="G21" t="s">
        <v>292</v>
      </c>
      <c r="H21">
        <v>1608044333.75</v>
      </c>
      <c r="I21">
        <f t="shared" si="0"/>
        <v>1.8284301994368488E-3</v>
      </c>
      <c r="J21">
        <f t="shared" si="1"/>
        <v>1.8284301994368488</v>
      </c>
      <c r="K21">
        <f t="shared" si="2"/>
        <v>3.094240525302566</v>
      </c>
      <c r="L21">
        <f t="shared" si="3"/>
        <v>199.821433333333</v>
      </c>
      <c r="M21">
        <f t="shared" si="4"/>
        <v>146.14630606647322</v>
      </c>
      <c r="N21">
        <f t="shared" si="5"/>
        <v>15.01867521836871</v>
      </c>
      <c r="O21">
        <f t="shared" si="6"/>
        <v>20.534581336166266</v>
      </c>
      <c r="P21">
        <f t="shared" si="7"/>
        <v>0.10334139670319428</v>
      </c>
      <c r="Q21">
        <f t="shared" si="8"/>
        <v>2.9761868123298236</v>
      </c>
      <c r="R21">
        <f t="shared" si="9"/>
        <v>0.10138854179851066</v>
      </c>
      <c r="S21">
        <f t="shared" si="10"/>
        <v>6.3540221147888265E-2</v>
      </c>
      <c r="T21">
        <f t="shared" si="11"/>
        <v>231.29437843408954</v>
      </c>
      <c r="U21">
        <f t="shared" si="12"/>
        <v>28.879288029956633</v>
      </c>
      <c r="V21">
        <f t="shared" si="13"/>
        <v>28.85108</v>
      </c>
      <c r="W21">
        <f t="shared" si="14"/>
        <v>3.9872457657935305</v>
      </c>
      <c r="X21">
        <f t="shared" si="15"/>
        <v>57.687160216601839</v>
      </c>
      <c r="Y21">
        <f t="shared" si="16"/>
        <v>2.1896959816395629</v>
      </c>
      <c r="Z21">
        <f t="shared" si="17"/>
        <v>3.795811708216811</v>
      </c>
      <c r="AA21">
        <f t="shared" si="18"/>
        <v>1.7975497841539676</v>
      </c>
      <c r="AB21">
        <f t="shared" si="19"/>
        <v>-80.633771795165032</v>
      </c>
      <c r="AC21">
        <f t="shared" si="20"/>
        <v>-135.85272434462925</v>
      </c>
      <c r="AD21">
        <f t="shared" si="21"/>
        <v>-9.9924012774861559</v>
      </c>
      <c r="AE21">
        <f t="shared" si="22"/>
        <v>4.815481016809116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54114.326693430732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15402.9</v>
      </c>
      <c r="AS21">
        <v>760.37088461538497</v>
      </c>
      <c r="AT21">
        <v>806.88</v>
      </c>
      <c r="AU21">
        <f t="shared" si="27"/>
        <v>5.7640684345398374E-2</v>
      </c>
      <c r="AV21">
        <v>0.5</v>
      </c>
      <c r="AW21">
        <f t="shared" si="28"/>
        <v>1180.201411554468</v>
      </c>
      <c r="AX21">
        <f t="shared" si="29"/>
        <v>3.094240525302566</v>
      </c>
      <c r="AY21">
        <f t="shared" si="30"/>
        <v>34.013808513702344</v>
      </c>
      <c r="AZ21">
        <f t="shared" si="31"/>
        <v>3.1113231768485484E-3</v>
      </c>
      <c r="BA21">
        <f t="shared" si="32"/>
        <v>3.042831647828673</v>
      </c>
      <c r="BB21" t="s">
        <v>315</v>
      </c>
      <c r="BC21">
        <v>760.37088461538497</v>
      </c>
      <c r="BD21">
        <v>552.61</v>
      </c>
      <c r="BE21">
        <f t="shared" si="33"/>
        <v>0.31512740432282371</v>
      </c>
      <c r="BF21">
        <f t="shared" si="34"/>
        <v>0.18291231912775802</v>
      </c>
      <c r="BG21">
        <f t="shared" si="35"/>
        <v>0.90615507829944597</v>
      </c>
      <c r="BH21">
        <f t="shared" si="36"/>
        <v>0.50883533629569333</v>
      </c>
      <c r="BI21">
        <f t="shared" si="37"/>
        <v>0.9641078432083281</v>
      </c>
      <c r="BJ21">
        <f t="shared" si="38"/>
        <v>0.13293404405446008</v>
      </c>
      <c r="BK21">
        <f t="shared" si="39"/>
        <v>0.86706595594553992</v>
      </c>
      <c r="BL21">
        <f t="shared" si="40"/>
        <v>1400.01933333333</v>
      </c>
      <c r="BM21">
        <f t="shared" si="41"/>
        <v>1180.201411554468</v>
      </c>
      <c r="BN21">
        <f t="shared" si="42"/>
        <v>0.8429893669714591</v>
      </c>
      <c r="BO21">
        <f t="shared" si="43"/>
        <v>0.19597873394291815</v>
      </c>
      <c r="BP21">
        <v>6</v>
      </c>
      <c r="BQ21">
        <v>0.5</v>
      </c>
      <c r="BR21" t="s">
        <v>296</v>
      </c>
      <c r="BS21">
        <v>2</v>
      </c>
      <c r="BT21">
        <v>1608044333.75</v>
      </c>
      <c r="BU21">
        <v>199.821433333333</v>
      </c>
      <c r="BV21">
        <v>203.97290000000001</v>
      </c>
      <c r="BW21">
        <v>21.307870000000001</v>
      </c>
      <c r="BX21">
        <v>19.160533333333301</v>
      </c>
      <c r="BY21">
        <v>200.02453333333301</v>
      </c>
      <c r="BZ21">
        <v>21.002949999999998</v>
      </c>
      <c r="CA21">
        <v>500.00643333333301</v>
      </c>
      <c r="CB21">
        <v>102.664666666667</v>
      </c>
      <c r="CC21">
        <v>9.9991726666666697E-2</v>
      </c>
      <c r="CD21">
        <v>28.004393333333301</v>
      </c>
      <c r="CE21">
        <v>28.85108</v>
      </c>
      <c r="CF21">
        <v>999.9</v>
      </c>
      <c r="CG21">
        <v>0</v>
      </c>
      <c r="CH21">
        <v>0</v>
      </c>
      <c r="CI21">
        <v>10001.791666666701</v>
      </c>
      <c r="CJ21">
        <v>0</v>
      </c>
      <c r="CK21">
        <v>235.67410000000001</v>
      </c>
      <c r="CL21">
        <v>1400.01933333333</v>
      </c>
      <c r="CM21">
        <v>0.89999533333333304</v>
      </c>
      <c r="CN21">
        <v>0.100004566666667</v>
      </c>
      <c r="CO21">
        <v>0</v>
      </c>
      <c r="CP21">
        <v>760.35829999999999</v>
      </c>
      <c r="CQ21">
        <v>4.9994800000000001</v>
      </c>
      <c r="CR21">
        <v>10993.473333333301</v>
      </c>
      <c r="CS21">
        <v>11417.723333333301</v>
      </c>
      <c r="CT21">
        <v>48.303833333333301</v>
      </c>
      <c r="CU21">
        <v>49.539266666666599</v>
      </c>
      <c r="CV21">
        <v>49.160133333333299</v>
      </c>
      <c r="CW21">
        <v>49.437166666666698</v>
      </c>
      <c r="CX21">
        <v>50.087299999999999</v>
      </c>
      <c r="CY21">
        <v>1255.5136666666699</v>
      </c>
      <c r="CZ21">
        <v>139.505666666667</v>
      </c>
      <c r="DA21">
        <v>0</v>
      </c>
      <c r="DB21">
        <v>106.40000009536701</v>
      </c>
      <c r="DC21">
        <v>0</v>
      </c>
      <c r="DD21">
        <v>760.37088461538497</v>
      </c>
      <c r="DE21">
        <v>-1.0474187924081899</v>
      </c>
      <c r="DF21">
        <v>-7.5931623125591097</v>
      </c>
      <c r="DG21">
        <v>10993.4346153846</v>
      </c>
      <c r="DH21">
        <v>15</v>
      </c>
      <c r="DI21">
        <v>1608043890</v>
      </c>
      <c r="DJ21" t="s">
        <v>297</v>
      </c>
      <c r="DK21">
        <v>1608043889.5</v>
      </c>
      <c r="DL21">
        <v>1608043890</v>
      </c>
      <c r="DM21">
        <v>1</v>
      </c>
      <c r="DN21">
        <v>-0.65600000000000003</v>
      </c>
      <c r="DO21">
        <v>-1.2E-2</v>
      </c>
      <c r="DP21">
        <v>-0.32800000000000001</v>
      </c>
      <c r="DQ21">
        <v>0.26900000000000002</v>
      </c>
      <c r="DR21">
        <v>403</v>
      </c>
      <c r="DS21">
        <v>20</v>
      </c>
      <c r="DT21">
        <v>0.32</v>
      </c>
      <c r="DU21">
        <v>7.0000000000000007E-2</v>
      </c>
      <c r="DV21">
        <v>3.0945499309572799</v>
      </c>
      <c r="DW21">
        <v>-0.14393882760812901</v>
      </c>
      <c r="DX21">
        <v>2.0107468234735401E-2</v>
      </c>
      <c r="DY21">
        <v>1</v>
      </c>
      <c r="DZ21">
        <v>-4.1508753333333299</v>
      </c>
      <c r="EA21">
        <v>9.5710077864291407E-2</v>
      </c>
      <c r="EB21">
        <v>2.1427064308693601E-2</v>
      </c>
      <c r="EC21">
        <v>1</v>
      </c>
      <c r="ED21">
        <v>2.1461450000000002</v>
      </c>
      <c r="EE21">
        <v>0.16236307007785999</v>
      </c>
      <c r="EF21">
        <v>1.9297996053131199E-2</v>
      </c>
      <c r="EG21">
        <v>1</v>
      </c>
      <c r="EH21">
        <v>3</v>
      </c>
      <c r="EI21">
        <v>3</v>
      </c>
      <c r="EJ21" t="s">
        <v>299</v>
      </c>
      <c r="EK21">
        <v>100</v>
      </c>
      <c r="EL21">
        <v>100</v>
      </c>
      <c r="EM21">
        <v>-0.20300000000000001</v>
      </c>
      <c r="EN21">
        <v>0.30420000000000003</v>
      </c>
      <c r="EO21">
        <v>-0.15666539888238901</v>
      </c>
      <c r="EP21">
        <v>-1.6043650578588901E-5</v>
      </c>
      <c r="EQ21">
        <v>-1.15305589960158E-6</v>
      </c>
      <c r="ER21">
        <v>3.6581349982770798E-10</v>
      </c>
      <c r="ES21">
        <v>-9.2692926295369099E-2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7.5</v>
      </c>
      <c r="FB21">
        <v>7.5</v>
      </c>
      <c r="FC21">
        <v>2</v>
      </c>
      <c r="FD21">
        <v>508.04300000000001</v>
      </c>
      <c r="FE21">
        <v>525.404</v>
      </c>
      <c r="FF21">
        <v>23.691700000000001</v>
      </c>
      <c r="FG21">
        <v>33.445399999999999</v>
      </c>
      <c r="FH21">
        <v>30.000599999999999</v>
      </c>
      <c r="FI21">
        <v>33.294899999999998</v>
      </c>
      <c r="FJ21">
        <v>33.3018</v>
      </c>
      <c r="FK21">
        <v>10.9467</v>
      </c>
      <c r="FL21">
        <v>31.895299999999999</v>
      </c>
      <c r="FM21">
        <v>93.719700000000003</v>
      </c>
      <c r="FN21">
        <v>23.6861</v>
      </c>
      <c r="FO21">
        <v>204.30600000000001</v>
      </c>
      <c r="FP21">
        <v>19.1008</v>
      </c>
      <c r="FQ21">
        <v>97.611900000000006</v>
      </c>
      <c r="FR21">
        <v>102.282</v>
      </c>
    </row>
    <row r="22" spans="1:174" x14ac:dyDescent="0.2">
      <c r="A22">
        <v>7</v>
      </c>
      <c r="B22">
        <v>1608044417.5</v>
      </c>
      <c r="C22">
        <v>545.5</v>
      </c>
      <c r="D22" t="s">
        <v>316</v>
      </c>
      <c r="E22" t="s">
        <v>317</v>
      </c>
      <c r="F22" t="s">
        <v>291</v>
      </c>
      <c r="G22" t="s">
        <v>292</v>
      </c>
      <c r="H22">
        <v>1608044409.75</v>
      </c>
      <c r="I22">
        <f t="shared" si="0"/>
        <v>1.8127583550596436E-3</v>
      </c>
      <c r="J22">
        <f t="shared" si="1"/>
        <v>1.8127583550596436</v>
      </c>
      <c r="K22">
        <f t="shared" si="2"/>
        <v>4.3464747586863339</v>
      </c>
      <c r="L22">
        <f t="shared" si="3"/>
        <v>249.1371</v>
      </c>
      <c r="M22">
        <f t="shared" si="4"/>
        <v>173.78817885643059</v>
      </c>
      <c r="N22">
        <f t="shared" si="5"/>
        <v>17.859936215707183</v>
      </c>
      <c r="O22">
        <f t="shared" si="6"/>
        <v>25.603425642903659</v>
      </c>
      <c r="P22">
        <f t="shared" si="7"/>
        <v>0.10207173179490915</v>
      </c>
      <c r="Q22">
        <f t="shared" si="8"/>
        <v>2.9761310463916928</v>
      </c>
      <c r="R22">
        <f t="shared" si="9"/>
        <v>0.10016605626917961</v>
      </c>
      <c r="S22">
        <f t="shared" si="10"/>
        <v>6.2772039112287376E-2</v>
      </c>
      <c r="T22">
        <f t="shared" si="11"/>
        <v>231.2919405336431</v>
      </c>
      <c r="U22">
        <f t="shared" si="12"/>
        <v>28.877339539264995</v>
      </c>
      <c r="V22">
        <f t="shared" si="13"/>
        <v>28.832930000000001</v>
      </c>
      <c r="W22">
        <f t="shared" si="14"/>
        <v>3.9830554240228442</v>
      </c>
      <c r="X22">
        <f t="shared" si="15"/>
        <v>57.424276690853127</v>
      </c>
      <c r="Y22">
        <f t="shared" si="16"/>
        <v>2.178959373212543</v>
      </c>
      <c r="Z22">
        <f t="shared" si="17"/>
        <v>3.7944916310275798</v>
      </c>
      <c r="AA22">
        <f t="shared" si="18"/>
        <v>1.8040960508103012</v>
      </c>
      <c r="AB22">
        <f t="shared" si="19"/>
        <v>-79.942643458130277</v>
      </c>
      <c r="AC22">
        <f t="shared" si="20"/>
        <v>-133.89537301461093</v>
      </c>
      <c r="AD22">
        <f t="shared" si="21"/>
        <v>-9.8474339198873153</v>
      </c>
      <c r="AE22">
        <f t="shared" si="22"/>
        <v>7.6064901410145751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54113.843914383528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15401.8</v>
      </c>
      <c r="AS22">
        <v>755.27704000000006</v>
      </c>
      <c r="AT22">
        <v>805.22</v>
      </c>
      <c r="AU22">
        <f t="shared" si="27"/>
        <v>6.2023993442785752E-2</v>
      </c>
      <c r="AV22">
        <v>0.5</v>
      </c>
      <c r="AW22">
        <f t="shared" si="28"/>
        <v>1180.1892915544572</v>
      </c>
      <c r="AX22">
        <f t="shared" si="29"/>
        <v>4.3464747586863339</v>
      </c>
      <c r="AY22">
        <f t="shared" si="30"/>
        <v>36.600026440309811</v>
      </c>
      <c r="AZ22">
        <f t="shared" si="31"/>
        <v>4.1724003714834071E-3</v>
      </c>
      <c r="BA22">
        <f t="shared" si="32"/>
        <v>3.0511661409304285</v>
      </c>
      <c r="BB22" t="s">
        <v>319</v>
      </c>
      <c r="BC22">
        <v>755.27704000000006</v>
      </c>
      <c r="BD22">
        <v>551.54</v>
      </c>
      <c r="BE22">
        <f t="shared" si="33"/>
        <v>0.31504433570949564</v>
      </c>
      <c r="BF22">
        <f t="shared" si="34"/>
        <v>0.19687385682749906</v>
      </c>
      <c r="BG22">
        <f t="shared" si="35"/>
        <v>0.90640979288259893</v>
      </c>
      <c r="BH22">
        <f t="shared" si="36"/>
        <v>0.55651044863113386</v>
      </c>
      <c r="BI22">
        <f t="shared" si="37"/>
        <v>0.96475969194559008</v>
      </c>
      <c r="BJ22">
        <f t="shared" si="38"/>
        <v>0.14376685804541181</v>
      </c>
      <c r="BK22">
        <f t="shared" si="39"/>
        <v>0.85623314195458822</v>
      </c>
      <c r="BL22">
        <f t="shared" si="40"/>
        <v>1400.0050000000001</v>
      </c>
      <c r="BM22">
        <f t="shared" si="41"/>
        <v>1180.1892915544572</v>
      </c>
      <c r="BN22">
        <f t="shared" si="42"/>
        <v>0.84298934043411067</v>
      </c>
      <c r="BO22">
        <f t="shared" si="43"/>
        <v>0.19597868086822126</v>
      </c>
      <c r="BP22">
        <v>6</v>
      </c>
      <c r="BQ22">
        <v>0.5</v>
      </c>
      <c r="BR22" t="s">
        <v>296</v>
      </c>
      <c r="BS22">
        <v>2</v>
      </c>
      <c r="BT22">
        <v>1608044409.75</v>
      </c>
      <c r="BU22">
        <v>249.1371</v>
      </c>
      <c r="BV22">
        <v>254.8947</v>
      </c>
      <c r="BW22">
        <v>21.2026166666667</v>
      </c>
      <c r="BX22">
        <v>19.0734733333333</v>
      </c>
      <c r="BY22">
        <v>249.3638</v>
      </c>
      <c r="BZ22">
        <v>20.902046666666699</v>
      </c>
      <c r="CA22">
        <v>500.01043333333303</v>
      </c>
      <c r="CB22">
        <v>102.668433333333</v>
      </c>
      <c r="CC22">
        <v>9.9984710000000004E-2</v>
      </c>
      <c r="CD22">
        <v>27.998426666666699</v>
      </c>
      <c r="CE22">
        <v>28.832930000000001</v>
      </c>
      <c r="CF22">
        <v>999.9</v>
      </c>
      <c r="CG22">
        <v>0</v>
      </c>
      <c r="CH22">
        <v>0</v>
      </c>
      <c r="CI22">
        <v>10001.109333333299</v>
      </c>
      <c r="CJ22">
        <v>0</v>
      </c>
      <c r="CK22">
        <v>240.63659999999999</v>
      </c>
      <c r="CL22">
        <v>1400.0050000000001</v>
      </c>
      <c r="CM22">
        <v>0.89999973333333305</v>
      </c>
      <c r="CN22">
        <v>0.100000106666667</v>
      </c>
      <c r="CO22">
        <v>0</v>
      </c>
      <c r="CP22">
        <v>755.29136666666705</v>
      </c>
      <c r="CQ22">
        <v>4.9994800000000001</v>
      </c>
      <c r="CR22">
        <v>10953.436666666699</v>
      </c>
      <c r="CS22">
        <v>11417.6033333333</v>
      </c>
      <c r="CT22">
        <v>48.574599999999997</v>
      </c>
      <c r="CU22">
        <v>49.7541333333333</v>
      </c>
      <c r="CV22">
        <v>49.395666666666699</v>
      </c>
      <c r="CW22">
        <v>49.658066666666599</v>
      </c>
      <c r="CX22">
        <v>50.3121333333333</v>
      </c>
      <c r="CY22">
        <v>1255.502</v>
      </c>
      <c r="CZ22">
        <v>139.50299999999999</v>
      </c>
      <c r="DA22">
        <v>0</v>
      </c>
      <c r="DB22">
        <v>75.099999904632597</v>
      </c>
      <c r="DC22">
        <v>0</v>
      </c>
      <c r="DD22">
        <v>755.27704000000006</v>
      </c>
      <c r="DE22">
        <v>-3.78269230909524</v>
      </c>
      <c r="DF22">
        <v>-31.569230823531399</v>
      </c>
      <c r="DG22">
        <v>10953.291999999999</v>
      </c>
      <c r="DH22">
        <v>15</v>
      </c>
      <c r="DI22">
        <v>1608043890</v>
      </c>
      <c r="DJ22" t="s">
        <v>297</v>
      </c>
      <c r="DK22">
        <v>1608043889.5</v>
      </c>
      <c r="DL22">
        <v>1608043890</v>
      </c>
      <c r="DM22">
        <v>1</v>
      </c>
      <c r="DN22">
        <v>-0.65600000000000003</v>
      </c>
      <c r="DO22">
        <v>-1.2E-2</v>
      </c>
      <c r="DP22">
        <v>-0.32800000000000001</v>
      </c>
      <c r="DQ22">
        <v>0.26900000000000002</v>
      </c>
      <c r="DR22">
        <v>403</v>
      </c>
      <c r="DS22">
        <v>20</v>
      </c>
      <c r="DT22">
        <v>0.32</v>
      </c>
      <c r="DU22">
        <v>7.0000000000000007E-2</v>
      </c>
      <c r="DV22">
        <v>4.3486674607507503</v>
      </c>
      <c r="DW22">
        <v>-0.208848350587856</v>
      </c>
      <c r="DX22">
        <v>2.05928655620661E-2</v>
      </c>
      <c r="DY22">
        <v>1</v>
      </c>
      <c r="DZ22">
        <v>-5.7586673333333298</v>
      </c>
      <c r="EA22">
        <v>0.19641023359290699</v>
      </c>
      <c r="EB22">
        <v>2.25684862781909E-2</v>
      </c>
      <c r="EC22">
        <v>1</v>
      </c>
      <c r="ED22">
        <v>2.1280406666666698</v>
      </c>
      <c r="EE22">
        <v>0.13692333704115001</v>
      </c>
      <c r="EF22">
        <v>1.0702860656022E-2</v>
      </c>
      <c r="EG22">
        <v>1</v>
      </c>
      <c r="EH22">
        <v>3</v>
      </c>
      <c r="EI22">
        <v>3</v>
      </c>
      <c r="EJ22" t="s">
        <v>299</v>
      </c>
      <c r="EK22">
        <v>100</v>
      </c>
      <c r="EL22">
        <v>100</v>
      </c>
      <c r="EM22">
        <v>-0.22700000000000001</v>
      </c>
      <c r="EN22">
        <v>0.30130000000000001</v>
      </c>
      <c r="EO22">
        <v>-0.15666539888238901</v>
      </c>
      <c r="EP22">
        <v>-1.6043650578588901E-5</v>
      </c>
      <c r="EQ22">
        <v>-1.15305589960158E-6</v>
      </c>
      <c r="ER22">
        <v>3.6581349982770798E-10</v>
      </c>
      <c r="ES22">
        <v>-9.2692926295369099E-2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8.8000000000000007</v>
      </c>
      <c r="FB22">
        <v>8.8000000000000007</v>
      </c>
      <c r="FC22">
        <v>2</v>
      </c>
      <c r="FD22">
        <v>508.35199999999998</v>
      </c>
      <c r="FE22">
        <v>523.721</v>
      </c>
      <c r="FF22">
        <v>23.567299999999999</v>
      </c>
      <c r="FG22">
        <v>33.532499999999999</v>
      </c>
      <c r="FH22">
        <v>30.000499999999999</v>
      </c>
      <c r="FI22">
        <v>33.3947</v>
      </c>
      <c r="FJ22">
        <v>33.404499999999999</v>
      </c>
      <c r="FK22">
        <v>13.0648</v>
      </c>
      <c r="FL22">
        <v>32.3279</v>
      </c>
      <c r="FM22">
        <v>91.407600000000002</v>
      </c>
      <c r="FN22">
        <v>23.569800000000001</v>
      </c>
      <c r="FO22">
        <v>255.387</v>
      </c>
      <c r="FP22">
        <v>19.026299999999999</v>
      </c>
      <c r="FQ22">
        <v>97.604799999999997</v>
      </c>
      <c r="FR22">
        <v>102.262</v>
      </c>
    </row>
    <row r="23" spans="1:174" x14ac:dyDescent="0.2">
      <c r="A23">
        <v>8</v>
      </c>
      <c r="B23">
        <v>1608044538</v>
      </c>
      <c r="C23">
        <v>666</v>
      </c>
      <c r="D23" t="s">
        <v>320</v>
      </c>
      <c r="E23" t="s">
        <v>321</v>
      </c>
      <c r="F23" t="s">
        <v>291</v>
      </c>
      <c r="G23" t="s">
        <v>292</v>
      </c>
      <c r="H23">
        <v>1608044530</v>
      </c>
      <c r="I23">
        <f t="shared" si="0"/>
        <v>1.6634100479006961E-3</v>
      </c>
      <c r="J23">
        <f t="shared" si="1"/>
        <v>1.6634100479006961</v>
      </c>
      <c r="K23">
        <f t="shared" si="2"/>
        <v>6.5883168693082474</v>
      </c>
      <c r="L23">
        <f t="shared" si="3"/>
        <v>399.97651612903201</v>
      </c>
      <c r="M23">
        <f t="shared" si="4"/>
        <v>274.6039220692079</v>
      </c>
      <c r="N23">
        <f t="shared" si="5"/>
        <v>28.221303059665654</v>
      </c>
      <c r="O23">
        <f t="shared" si="6"/>
        <v>41.105962337937044</v>
      </c>
      <c r="P23">
        <f t="shared" si="7"/>
        <v>9.2588583932544932E-2</v>
      </c>
      <c r="Q23">
        <f t="shared" si="8"/>
        <v>2.9762563948690115</v>
      </c>
      <c r="R23">
        <f t="shared" si="9"/>
        <v>9.1017686941384027E-2</v>
      </c>
      <c r="S23">
        <f t="shared" si="10"/>
        <v>5.7024973140500604E-2</v>
      </c>
      <c r="T23">
        <f t="shared" si="11"/>
        <v>231.29082364377706</v>
      </c>
      <c r="U23">
        <f t="shared" si="12"/>
        <v>28.920972682812518</v>
      </c>
      <c r="V23">
        <f t="shared" si="13"/>
        <v>28.848174193548399</v>
      </c>
      <c r="W23">
        <f t="shared" si="14"/>
        <v>3.9865746356919298</v>
      </c>
      <c r="X23">
        <f t="shared" si="15"/>
        <v>57.027108687468228</v>
      </c>
      <c r="Y23">
        <f t="shared" si="16"/>
        <v>2.1645741253411881</v>
      </c>
      <c r="Z23">
        <f t="shared" si="17"/>
        <v>3.7956932679226916</v>
      </c>
      <c r="AA23">
        <f t="shared" si="18"/>
        <v>1.8220005103507417</v>
      </c>
      <c r="AB23">
        <f t="shared" si="19"/>
        <v>-73.356383112420701</v>
      </c>
      <c r="AC23">
        <f t="shared" si="20"/>
        <v>-135.47553371697296</v>
      </c>
      <c r="AD23">
        <f t="shared" si="21"/>
        <v>-9.9642539992810413</v>
      </c>
      <c r="AE23">
        <f t="shared" si="22"/>
        <v>12.49465281510237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54116.600321872182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15400.5</v>
      </c>
      <c r="AS23">
        <v>756.59946153846101</v>
      </c>
      <c r="AT23">
        <v>816.31</v>
      </c>
      <c r="AU23">
        <f t="shared" si="27"/>
        <v>7.314689083992465E-2</v>
      </c>
      <c r="AV23">
        <v>0.5</v>
      </c>
      <c r="AW23">
        <f t="shared" si="28"/>
        <v>1180.1866273607809</v>
      </c>
      <c r="AX23">
        <f t="shared" si="29"/>
        <v>6.5883168693082474</v>
      </c>
      <c r="AY23">
        <f t="shared" si="30"/>
        <v>43.163491201148936</v>
      </c>
      <c r="AZ23">
        <f t="shared" si="31"/>
        <v>6.0719755528409469E-3</v>
      </c>
      <c r="BA23">
        <f t="shared" si="32"/>
        <v>2.9961289216106626</v>
      </c>
      <c r="BB23" t="s">
        <v>323</v>
      </c>
      <c r="BC23">
        <v>756.59946153846101</v>
      </c>
      <c r="BD23">
        <v>533.65</v>
      </c>
      <c r="BE23">
        <f t="shared" si="33"/>
        <v>0.34626551187661547</v>
      </c>
      <c r="BF23">
        <f t="shared" si="34"/>
        <v>0.21124509467748864</v>
      </c>
      <c r="BG23">
        <f t="shared" si="35"/>
        <v>0.8964019601015969</v>
      </c>
      <c r="BH23">
        <f t="shared" si="36"/>
        <v>0.59217213521204548</v>
      </c>
      <c r="BI23">
        <f t="shared" si="37"/>
        <v>0.96040487116472495</v>
      </c>
      <c r="BJ23">
        <f t="shared" si="38"/>
        <v>0.14899686096183037</v>
      </c>
      <c r="BK23">
        <f t="shared" si="39"/>
        <v>0.8510031390381696</v>
      </c>
      <c r="BL23">
        <f t="shared" si="40"/>
        <v>1400.00225806452</v>
      </c>
      <c r="BM23">
        <f t="shared" si="41"/>
        <v>1180.1866273607809</v>
      </c>
      <c r="BN23">
        <f t="shared" si="42"/>
        <v>0.84298908845502107</v>
      </c>
      <c r="BO23">
        <f t="shared" si="43"/>
        <v>0.1959781769100421</v>
      </c>
      <c r="BP23">
        <v>6</v>
      </c>
      <c r="BQ23">
        <v>0.5</v>
      </c>
      <c r="BR23" t="s">
        <v>296</v>
      </c>
      <c r="BS23">
        <v>2</v>
      </c>
      <c r="BT23">
        <v>1608044530</v>
      </c>
      <c r="BU23">
        <v>399.97651612903201</v>
      </c>
      <c r="BV23">
        <v>408.68067741935499</v>
      </c>
      <c r="BW23">
        <v>21.062122580645202</v>
      </c>
      <c r="BX23">
        <v>19.108119354838699</v>
      </c>
      <c r="BY23">
        <v>400.08951612903201</v>
      </c>
      <c r="BZ23">
        <v>20.832122580645201</v>
      </c>
      <c r="CA23">
        <v>500.012</v>
      </c>
      <c r="CB23">
        <v>102.67093548387101</v>
      </c>
      <c r="CC23">
        <v>0.100004009677419</v>
      </c>
      <c r="CD23">
        <v>28.003858064516098</v>
      </c>
      <c r="CE23">
        <v>28.848174193548399</v>
      </c>
      <c r="CF23">
        <v>999.9</v>
      </c>
      <c r="CG23">
        <v>0</v>
      </c>
      <c r="CH23">
        <v>0</v>
      </c>
      <c r="CI23">
        <v>10001.574516129</v>
      </c>
      <c r="CJ23">
        <v>0</v>
      </c>
      <c r="CK23">
        <v>245.74703225806499</v>
      </c>
      <c r="CL23">
        <v>1400.00225806452</v>
      </c>
      <c r="CM23">
        <v>0.90000787096774204</v>
      </c>
      <c r="CN23">
        <v>9.9991858064516104E-2</v>
      </c>
      <c r="CO23">
        <v>0</v>
      </c>
      <c r="CP23">
        <v>756.58164516129102</v>
      </c>
      <c r="CQ23">
        <v>4.9994800000000001</v>
      </c>
      <c r="CR23">
        <v>11000.725806451601</v>
      </c>
      <c r="CS23">
        <v>11417.625806451601</v>
      </c>
      <c r="CT23">
        <v>48.883000000000003</v>
      </c>
      <c r="CU23">
        <v>50.068096774193499</v>
      </c>
      <c r="CV23">
        <v>49.758000000000003</v>
      </c>
      <c r="CW23">
        <v>49.955290322580602</v>
      </c>
      <c r="CX23">
        <v>50.582451612903199</v>
      </c>
      <c r="CY23">
        <v>1255.51129032258</v>
      </c>
      <c r="CZ23">
        <v>139.49096774193501</v>
      </c>
      <c r="DA23">
        <v>0</v>
      </c>
      <c r="DB23">
        <v>119.59999990463299</v>
      </c>
      <c r="DC23">
        <v>0</v>
      </c>
      <c r="DD23">
        <v>756.59946153846101</v>
      </c>
      <c r="DE23">
        <v>2.4798632452859599</v>
      </c>
      <c r="DF23">
        <v>32.095726492835396</v>
      </c>
      <c r="DG23">
        <v>11000.884615384601</v>
      </c>
      <c r="DH23">
        <v>15</v>
      </c>
      <c r="DI23">
        <v>1608044561</v>
      </c>
      <c r="DJ23" t="s">
        <v>324</v>
      </c>
      <c r="DK23">
        <v>1608044561</v>
      </c>
      <c r="DL23">
        <v>1608044560</v>
      </c>
      <c r="DM23">
        <v>2</v>
      </c>
      <c r="DN23">
        <v>0.217</v>
      </c>
      <c r="DO23">
        <v>1.2E-2</v>
      </c>
      <c r="DP23">
        <v>-0.113</v>
      </c>
      <c r="DQ23">
        <v>0.23</v>
      </c>
      <c r="DR23">
        <v>408</v>
      </c>
      <c r="DS23">
        <v>19</v>
      </c>
      <c r="DT23">
        <v>0.21</v>
      </c>
      <c r="DU23">
        <v>0.04</v>
      </c>
      <c r="DV23">
        <v>6.7451076378033799</v>
      </c>
      <c r="DW23">
        <v>-0.93860869343138398</v>
      </c>
      <c r="DX23">
        <v>7.0732047573893495E-2</v>
      </c>
      <c r="DY23">
        <v>0</v>
      </c>
      <c r="DZ23">
        <v>-8.9115079999999995</v>
      </c>
      <c r="EA23">
        <v>1.0924821357063199</v>
      </c>
      <c r="EB23">
        <v>8.2733899638137098E-2</v>
      </c>
      <c r="EC23">
        <v>0</v>
      </c>
      <c r="ED23">
        <v>2.0219843333333301</v>
      </c>
      <c r="EE23">
        <v>7.8588921023361402E-2</v>
      </c>
      <c r="EF23">
        <v>6.1735881966829102E-3</v>
      </c>
      <c r="EG23">
        <v>1</v>
      </c>
      <c r="EH23">
        <v>1</v>
      </c>
      <c r="EI23">
        <v>3</v>
      </c>
      <c r="EJ23" t="s">
        <v>298</v>
      </c>
      <c r="EK23">
        <v>100</v>
      </c>
      <c r="EL23">
        <v>100</v>
      </c>
      <c r="EM23">
        <v>-0.113</v>
      </c>
      <c r="EN23">
        <v>0.23</v>
      </c>
      <c r="EO23">
        <v>-0.15666539888238901</v>
      </c>
      <c r="EP23">
        <v>-1.6043650578588901E-5</v>
      </c>
      <c r="EQ23">
        <v>-1.15305589960158E-6</v>
      </c>
      <c r="ER23">
        <v>3.6581349982770798E-10</v>
      </c>
      <c r="ES23">
        <v>-9.2692926295369099E-2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10.8</v>
      </c>
      <c r="FB23">
        <v>10.8</v>
      </c>
      <c r="FC23">
        <v>2</v>
      </c>
      <c r="FD23">
        <v>508.61799999999999</v>
      </c>
      <c r="FE23">
        <v>521.61900000000003</v>
      </c>
      <c r="FF23">
        <v>23.546099999999999</v>
      </c>
      <c r="FG23">
        <v>33.657899999999998</v>
      </c>
      <c r="FH23">
        <v>30.000499999999999</v>
      </c>
      <c r="FI23">
        <v>33.537300000000002</v>
      </c>
      <c r="FJ23">
        <v>33.5501</v>
      </c>
      <c r="FK23">
        <v>18.962199999999999</v>
      </c>
      <c r="FL23">
        <v>32.301000000000002</v>
      </c>
      <c r="FM23">
        <v>88.016099999999994</v>
      </c>
      <c r="FN23">
        <v>23.540500000000002</v>
      </c>
      <c r="FO23">
        <v>408.767</v>
      </c>
      <c r="FP23">
        <v>19.075600000000001</v>
      </c>
      <c r="FQ23">
        <v>97.5929</v>
      </c>
      <c r="FR23">
        <v>102.229</v>
      </c>
    </row>
    <row r="24" spans="1:174" x14ac:dyDescent="0.2">
      <c r="A24">
        <v>9</v>
      </c>
      <c r="B24">
        <v>1608044682</v>
      </c>
      <c r="C24">
        <v>810</v>
      </c>
      <c r="D24" t="s">
        <v>325</v>
      </c>
      <c r="E24" t="s">
        <v>326</v>
      </c>
      <c r="F24" t="s">
        <v>291</v>
      </c>
      <c r="G24" t="s">
        <v>292</v>
      </c>
      <c r="H24">
        <v>1608044674</v>
      </c>
      <c r="I24">
        <f t="shared" si="0"/>
        <v>1.4330472509129864E-3</v>
      </c>
      <c r="J24">
        <f t="shared" si="1"/>
        <v>1.4330472509129863</v>
      </c>
      <c r="K24">
        <f t="shared" si="2"/>
        <v>7.6278506062881917</v>
      </c>
      <c r="L24">
        <f t="shared" si="3"/>
        <v>499.894322580645</v>
      </c>
      <c r="M24">
        <f t="shared" si="4"/>
        <v>332.65742567035795</v>
      </c>
      <c r="N24">
        <f t="shared" si="5"/>
        <v>34.187164934133961</v>
      </c>
      <c r="O24">
        <f t="shared" si="6"/>
        <v>51.374081372939891</v>
      </c>
      <c r="P24">
        <f t="shared" si="7"/>
        <v>7.9686291260134254E-2</v>
      </c>
      <c r="Q24">
        <f t="shared" si="8"/>
        <v>2.9757093918324751</v>
      </c>
      <c r="R24">
        <f t="shared" si="9"/>
        <v>7.8519516295518052E-2</v>
      </c>
      <c r="S24">
        <f t="shared" si="10"/>
        <v>4.9178104564670672E-2</v>
      </c>
      <c r="T24">
        <f t="shared" si="11"/>
        <v>231.29040646326263</v>
      </c>
      <c r="U24">
        <f t="shared" si="12"/>
        <v>28.985384638317541</v>
      </c>
      <c r="V24">
        <f t="shared" si="13"/>
        <v>28.867083870967701</v>
      </c>
      <c r="W24">
        <f t="shared" si="14"/>
        <v>3.9909438135251256</v>
      </c>
      <c r="X24">
        <f t="shared" si="15"/>
        <v>57.193154786464618</v>
      </c>
      <c r="Y24">
        <f t="shared" si="16"/>
        <v>2.1715422283880721</v>
      </c>
      <c r="Z24">
        <f t="shared" si="17"/>
        <v>3.7968568729871697</v>
      </c>
      <c r="AA24">
        <f t="shared" si="18"/>
        <v>1.8194015851370535</v>
      </c>
      <c r="AB24">
        <f t="shared" si="19"/>
        <v>-63.1973837652627</v>
      </c>
      <c r="AC24">
        <f t="shared" si="20"/>
        <v>-137.64071453384369</v>
      </c>
      <c r="AD24">
        <f t="shared" si="21"/>
        <v>-10.126582876103054</v>
      </c>
      <c r="AE24">
        <f t="shared" si="22"/>
        <v>20.325725288053178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54099.578900439366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15399.4</v>
      </c>
      <c r="AS24">
        <v>766.91719230769195</v>
      </c>
      <c r="AT24">
        <v>833.6</v>
      </c>
      <c r="AU24">
        <f t="shared" si="27"/>
        <v>7.9993771223977994E-2</v>
      </c>
      <c r="AV24">
        <v>0.5</v>
      </c>
      <c r="AW24">
        <f t="shared" si="28"/>
        <v>1180.1771483454518</v>
      </c>
      <c r="AX24">
        <f t="shared" si="29"/>
        <v>7.6278506062881917</v>
      </c>
      <c r="AY24">
        <f t="shared" si="30"/>
        <v>47.203410404256402</v>
      </c>
      <c r="AZ24">
        <f t="shared" si="31"/>
        <v>6.952852881118945E-3</v>
      </c>
      <c r="BA24">
        <f t="shared" si="32"/>
        <v>2.9132437619961613</v>
      </c>
      <c r="BB24" t="s">
        <v>328</v>
      </c>
      <c r="BC24">
        <v>766.91719230769195</v>
      </c>
      <c r="BD24">
        <v>538.36</v>
      </c>
      <c r="BE24">
        <f t="shared" si="33"/>
        <v>0.35417466410748566</v>
      </c>
      <c r="BF24">
        <f t="shared" si="34"/>
        <v>0.22585966566965204</v>
      </c>
      <c r="BG24">
        <f t="shared" si="35"/>
        <v>0.89160412964621927</v>
      </c>
      <c r="BH24">
        <f t="shared" si="36"/>
        <v>0.56451973170096637</v>
      </c>
      <c r="BI24">
        <f t="shared" si="37"/>
        <v>0.95361543461818221</v>
      </c>
      <c r="BJ24">
        <f t="shared" si="38"/>
        <v>0.15854881182677893</v>
      </c>
      <c r="BK24">
        <f t="shared" si="39"/>
        <v>0.84145118817322107</v>
      </c>
      <c r="BL24">
        <f t="shared" si="40"/>
        <v>1399.99</v>
      </c>
      <c r="BM24">
        <f t="shared" si="41"/>
        <v>1180.1771483454518</v>
      </c>
      <c r="BN24">
        <f t="shared" si="42"/>
        <v>0.8429896987445995</v>
      </c>
      <c r="BO24">
        <f t="shared" si="43"/>
        <v>0.19597939748919896</v>
      </c>
      <c r="BP24">
        <v>6</v>
      </c>
      <c r="BQ24">
        <v>0.5</v>
      </c>
      <c r="BR24" t="s">
        <v>296</v>
      </c>
      <c r="BS24">
        <v>2</v>
      </c>
      <c r="BT24">
        <v>1608044674</v>
      </c>
      <c r="BU24">
        <v>499.894322580645</v>
      </c>
      <c r="BV24">
        <v>509.907193548387</v>
      </c>
      <c r="BW24">
        <v>21.130141935483898</v>
      </c>
      <c r="BX24">
        <v>19.446854838709701</v>
      </c>
      <c r="BY24">
        <v>500.08432258064499</v>
      </c>
      <c r="BZ24">
        <v>20.820625806451599</v>
      </c>
      <c r="CA24">
        <v>500.00980645161297</v>
      </c>
      <c r="CB24">
        <v>102.669870967742</v>
      </c>
      <c r="CC24">
        <v>0.100012690322581</v>
      </c>
      <c r="CD24">
        <v>28.0091161290323</v>
      </c>
      <c r="CE24">
        <v>28.867083870967701</v>
      </c>
      <c r="CF24">
        <v>999.9</v>
      </c>
      <c r="CG24">
        <v>0</v>
      </c>
      <c r="CH24">
        <v>0</v>
      </c>
      <c r="CI24">
        <v>9998.5848387096794</v>
      </c>
      <c r="CJ24">
        <v>0</v>
      </c>
      <c r="CK24">
        <v>250.335709677419</v>
      </c>
      <c r="CL24">
        <v>1399.99</v>
      </c>
      <c r="CM24">
        <v>0.89998854838709696</v>
      </c>
      <c r="CN24">
        <v>0.10001145161290299</v>
      </c>
      <c r="CO24">
        <v>0</v>
      </c>
      <c r="CP24">
        <v>766.94670967741899</v>
      </c>
      <c r="CQ24">
        <v>4.9994800000000001</v>
      </c>
      <c r="CR24">
        <v>11160.6451612903</v>
      </c>
      <c r="CS24">
        <v>11417.464516128999</v>
      </c>
      <c r="CT24">
        <v>49.1931935483871</v>
      </c>
      <c r="CU24">
        <v>50.399000000000001</v>
      </c>
      <c r="CV24">
        <v>50.082258064516097</v>
      </c>
      <c r="CW24">
        <v>50.269870967741902</v>
      </c>
      <c r="CX24">
        <v>50.901000000000003</v>
      </c>
      <c r="CY24">
        <v>1255.47322580645</v>
      </c>
      <c r="CZ24">
        <v>139.51838709677401</v>
      </c>
      <c r="DA24">
        <v>0</v>
      </c>
      <c r="DB24">
        <v>143.59999990463299</v>
      </c>
      <c r="DC24">
        <v>0</v>
      </c>
      <c r="DD24">
        <v>766.91719230769195</v>
      </c>
      <c r="DE24">
        <v>-0.220068367847326</v>
      </c>
      <c r="DF24">
        <v>-31.374358977682199</v>
      </c>
      <c r="DG24">
        <v>11160.1192307692</v>
      </c>
      <c r="DH24">
        <v>15</v>
      </c>
      <c r="DI24">
        <v>1608044561</v>
      </c>
      <c r="DJ24" t="s">
        <v>324</v>
      </c>
      <c r="DK24">
        <v>1608044561</v>
      </c>
      <c r="DL24">
        <v>1608044560</v>
      </c>
      <c r="DM24">
        <v>2</v>
      </c>
      <c r="DN24">
        <v>0.217</v>
      </c>
      <c r="DO24">
        <v>1.2E-2</v>
      </c>
      <c r="DP24">
        <v>-0.113</v>
      </c>
      <c r="DQ24">
        <v>0.23</v>
      </c>
      <c r="DR24">
        <v>408</v>
      </c>
      <c r="DS24">
        <v>19</v>
      </c>
      <c r="DT24">
        <v>0.21</v>
      </c>
      <c r="DU24">
        <v>0.04</v>
      </c>
      <c r="DV24">
        <v>7.6329880985101104</v>
      </c>
      <c r="DW24">
        <v>-1.1438392188423201</v>
      </c>
      <c r="DX24">
        <v>8.4595358016590197E-2</v>
      </c>
      <c r="DY24">
        <v>0</v>
      </c>
      <c r="DZ24">
        <v>-10.0078853333333</v>
      </c>
      <c r="EA24">
        <v>1.4170267408231101</v>
      </c>
      <c r="EB24">
        <v>0.10542085447492</v>
      </c>
      <c r="EC24">
        <v>0</v>
      </c>
      <c r="ED24">
        <v>1.6832416666666701</v>
      </c>
      <c r="EE24">
        <v>-2.2960177975528798E-2</v>
      </c>
      <c r="EF24">
        <v>1.31105647178992E-2</v>
      </c>
      <c r="EG24">
        <v>1</v>
      </c>
      <c r="EH24">
        <v>1</v>
      </c>
      <c r="EI24">
        <v>3</v>
      </c>
      <c r="EJ24" t="s">
        <v>298</v>
      </c>
      <c r="EK24">
        <v>100</v>
      </c>
      <c r="EL24">
        <v>100</v>
      </c>
      <c r="EM24">
        <v>-0.19</v>
      </c>
      <c r="EN24">
        <v>0.30969999999999998</v>
      </c>
      <c r="EO24">
        <v>6.0639279478053802E-2</v>
      </c>
      <c r="EP24">
        <v>-1.6043650578588901E-5</v>
      </c>
      <c r="EQ24">
        <v>-1.15305589960158E-6</v>
      </c>
      <c r="ER24">
        <v>3.6581349982770798E-10</v>
      </c>
      <c r="ES24">
        <v>-8.0229525041075195E-2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2</v>
      </c>
      <c r="FB24">
        <v>2</v>
      </c>
      <c r="FC24">
        <v>2</v>
      </c>
      <c r="FD24">
        <v>508.68099999999998</v>
      </c>
      <c r="FE24">
        <v>518.96600000000001</v>
      </c>
      <c r="FF24">
        <v>23.453600000000002</v>
      </c>
      <c r="FG24">
        <v>33.8003</v>
      </c>
      <c r="FH24">
        <v>30.000699999999998</v>
      </c>
      <c r="FI24">
        <v>33.6952</v>
      </c>
      <c r="FJ24">
        <v>33.709800000000001</v>
      </c>
      <c r="FK24">
        <v>22.697099999999999</v>
      </c>
      <c r="FL24">
        <v>31.042200000000001</v>
      </c>
      <c r="FM24">
        <v>84.988399999999999</v>
      </c>
      <c r="FN24">
        <v>23.444099999999999</v>
      </c>
      <c r="FO24">
        <v>509.80500000000001</v>
      </c>
      <c r="FP24">
        <v>19.557200000000002</v>
      </c>
      <c r="FQ24">
        <v>97.575999999999993</v>
      </c>
      <c r="FR24">
        <v>102.191</v>
      </c>
    </row>
    <row r="25" spans="1:174" x14ac:dyDescent="0.2">
      <c r="A25">
        <v>10</v>
      </c>
      <c r="B25">
        <v>1608044797.5999999</v>
      </c>
      <c r="C25">
        <v>925.59999990463302</v>
      </c>
      <c r="D25" t="s">
        <v>329</v>
      </c>
      <c r="E25" t="s">
        <v>330</v>
      </c>
      <c r="F25" t="s">
        <v>291</v>
      </c>
      <c r="G25" t="s">
        <v>292</v>
      </c>
      <c r="H25">
        <v>1608044789.8499999</v>
      </c>
      <c r="I25">
        <f t="shared" si="0"/>
        <v>1.1728550501763327E-3</v>
      </c>
      <c r="J25">
        <f t="shared" si="1"/>
        <v>1.1728550501763326</v>
      </c>
      <c r="K25">
        <f t="shared" si="2"/>
        <v>8.4272522943574284</v>
      </c>
      <c r="L25">
        <f t="shared" si="3"/>
        <v>599.83259999999996</v>
      </c>
      <c r="M25">
        <f t="shared" si="4"/>
        <v>378.04404804051444</v>
      </c>
      <c r="N25">
        <f t="shared" si="5"/>
        <v>38.850576788019488</v>
      </c>
      <c r="O25">
        <f t="shared" si="6"/>
        <v>61.643193715246476</v>
      </c>
      <c r="P25">
        <f t="shared" si="7"/>
        <v>6.5612325788125481E-2</v>
      </c>
      <c r="Q25">
        <f t="shared" si="8"/>
        <v>2.9755297892636805</v>
      </c>
      <c r="R25">
        <f t="shared" si="9"/>
        <v>6.4819040268940559E-2</v>
      </c>
      <c r="S25">
        <f t="shared" si="10"/>
        <v>4.0582374506658553E-2</v>
      </c>
      <c r="T25">
        <f t="shared" si="11"/>
        <v>231.28999520708516</v>
      </c>
      <c r="U25">
        <f t="shared" si="12"/>
        <v>29.030266278358965</v>
      </c>
      <c r="V25">
        <f t="shared" si="13"/>
        <v>28.860430000000001</v>
      </c>
      <c r="W25">
        <f t="shared" si="14"/>
        <v>3.9894059266326587</v>
      </c>
      <c r="X25">
        <f t="shared" si="15"/>
        <v>57.641224320384801</v>
      </c>
      <c r="Y25">
        <f t="shared" si="16"/>
        <v>2.185770979753574</v>
      </c>
      <c r="Z25">
        <f t="shared" si="17"/>
        <v>3.7920273303087648</v>
      </c>
      <c r="AA25">
        <f t="shared" si="18"/>
        <v>1.8036349468790847</v>
      </c>
      <c r="AB25">
        <f t="shared" si="19"/>
        <v>-51.722907712776269</v>
      </c>
      <c r="AC25">
        <f t="shared" si="20"/>
        <v>-140.06736101670361</v>
      </c>
      <c r="AD25">
        <f t="shared" si="21"/>
        <v>-10.304279479177922</v>
      </c>
      <c r="AE25">
        <f t="shared" si="22"/>
        <v>29.195446998427343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54098.177034375367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15398.5</v>
      </c>
      <c r="AS25">
        <v>775.97592307692298</v>
      </c>
      <c r="AT25">
        <v>847.39</v>
      </c>
      <c r="AU25">
        <f t="shared" si="27"/>
        <v>8.4275335941038976E-2</v>
      </c>
      <c r="AV25">
        <v>0.5</v>
      </c>
      <c r="AW25">
        <f t="shared" si="28"/>
        <v>1180.1771815545485</v>
      </c>
      <c r="AX25">
        <f t="shared" si="29"/>
        <v>8.4272522943574284</v>
      </c>
      <c r="AY25">
        <f t="shared" si="30"/>
        <v>49.729914222729057</v>
      </c>
      <c r="AZ25">
        <f t="shared" si="31"/>
        <v>7.6302100353373373E-3</v>
      </c>
      <c r="BA25">
        <f t="shared" si="32"/>
        <v>2.8495615950152824</v>
      </c>
      <c r="BB25" t="s">
        <v>332</v>
      </c>
      <c r="BC25">
        <v>775.97592307692298</v>
      </c>
      <c r="BD25">
        <v>540.61</v>
      </c>
      <c r="BE25">
        <f t="shared" si="33"/>
        <v>0.36202928993733696</v>
      </c>
      <c r="BF25">
        <f t="shared" si="34"/>
        <v>0.23278596037250476</v>
      </c>
      <c r="BG25">
        <f t="shared" si="35"/>
        <v>0.88727415698133738</v>
      </c>
      <c r="BH25">
        <f t="shared" si="36"/>
        <v>0.5413722322974921</v>
      </c>
      <c r="BI25">
        <f t="shared" si="37"/>
        <v>0.94820037793936052</v>
      </c>
      <c r="BJ25">
        <f t="shared" si="38"/>
        <v>0.162178251018369</v>
      </c>
      <c r="BK25">
        <f t="shared" si="39"/>
        <v>0.83782174898163098</v>
      </c>
      <c r="BL25">
        <f t="shared" si="40"/>
        <v>1399.99033333333</v>
      </c>
      <c r="BM25">
        <f t="shared" si="41"/>
        <v>1180.1771815545485</v>
      </c>
      <c r="BN25">
        <f t="shared" si="42"/>
        <v>0.84298952175232966</v>
      </c>
      <c r="BO25">
        <f t="shared" si="43"/>
        <v>0.19597904350465939</v>
      </c>
      <c r="BP25">
        <v>6</v>
      </c>
      <c r="BQ25">
        <v>0.5</v>
      </c>
      <c r="BR25" t="s">
        <v>296</v>
      </c>
      <c r="BS25">
        <v>2</v>
      </c>
      <c r="BT25">
        <v>1608044789.8499999</v>
      </c>
      <c r="BU25">
        <v>599.83259999999996</v>
      </c>
      <c r="BV25">
        <v>610.78930000000003</v>
      </c>
      <c r="BW25">
        <v>21.269123333333301</v>
      </c>
      <c r="BX25">
        <v>19.891660000000002</v>
      </c>
      <c r="BY25">
        <v>600.11766666666699</v>
      </c>
      <c r="BZ25">
        <v>20.953880000000002</v>
      </c>
      <c r="CA25">
        <v>500.01016666666698</v>
      </c>
      <c r="CB25">
        <v>102.6673</v>
      </c>
      <c r="CC25">
        <v>0.100028276666667</v>
      </c>
      <c r="CD25">
        <v>27.987283333333298</v>
      </c>
      <c r="CE25">
        <v>28.860430000000001</v>
      </c>
      <c r="CF25">
        <v>999.9</v>
      </c>
      <c r="CG25">
        <v>0</v>
      </c>
      <c r="CH25">
        <v>0</v>
      </c>
      <c r="CI25">
        <v>9997.8196666666699</v>
      </c>
      <c r="CJ25">
        <v>0</v>
      </c>
      <c r="CK25">
        <v>241.90053333333299</v>
      </c>
      <c r="CL25">
        <v>1399.99033333333</v>
      </c>
      <c r="CM25">
        <v>0.89999086666666706</v>
      </c>
      <c r="CN25">
        <v>0.100009163333333</v>
      </c>
      <c r="CO25">
        <v>0</v>
      </c>
      <c r="CP25">
        <v>775.99843333333399</v>
      </c>
      <c r="CQ25">
        <v>4.9994800000000001</v>
      </c>
      <c r="CR25">
        <v>11261.13</v>
      </c>
      <c r="CS25">
        <v>11417.46</v>
      </c>
      <c r="CT25">
        <v>49.399733333333302</v>
      </c>
      <c r="CU25">
        <v>50.6291333333333</v>
      </c>
      <c r="CV25">
        <v>50.311999999999998</v>
      </c>
      <c r="CW25">
        <v>50.478999999999999</v>
      </c>
      <c r="CX25">
        <v>51.0914</v>
      </c>
      <c r="CY25">
        <v>1255.48033333333</v>
      </c>
      <c r="CZ25">
        <v>139.51</v>
      </c>
      <c r="DA25">
        <v>0</v>
      </c>
      <c r="DB25">
        <v>114.89999985694899</v>
      </c>
      <c r="DC25">
        <v>0</v>
      </c>
      <c r="DD25">
        <v>775.97592307692298</v>
      </c>
      <c r="DE25">
        <v>-2.44827350540672</v>
      </c>
      <c r="DF25">
        <v>-128.18461554114501</v>
      </c>
      <c r="DG25">
        <v>11261.246153846199</v>
      </c>
      <c r="DH25">
        <v>15</v>
      </c>
      <c r="DI25">
        <v>1608044561</v>
      </c>
      <c r="DJ25" t="s">
        <v>324</v>
      </c>
      <c r="DK25">
        <v>1608044561</v>
      </c>
      <c r="DL25">
        <v>1608044560</v>
      </c>
      <c r="DM25">
        <v>2</v>
      </c>
      <c r="DN25">
        <v>0.217</v>
      </c>
      <c r="DO25">
        <v>1.2E-2</v>
      </c>
      <c r="DP25">
        <v>-0.113</v>
      </c>
      <c r="DQ25">
        <v>0.23</v>
      </c>
      <c r="DR25">
        <v>408</v>
      </c>
      <c r="DS25">
        <v>19</v>
      </c>
      <c r="DT25">
        <v>0.21</v>
      </c>
      <c r="DU25">
        <v>0.04</v>
      </c>
      <c r="DV25">
        <v>8.4269819968075996</v>
      </c>
      <c r="DW25">
        <v>-0.248193940139392</v>
      </c>
      <c r="DX25">
        <v>3.8573118911880297E-2</v>
      </c>
      <c r="DY25">
        <v>1</v>
      </c>
      <c r="DZ25">
        <v>-10.9556096774194</v>
      </c>
      <c r="EA25">
        <v>0.14775967741939899</v>
      </c>
      <c r="EB25">
        <v>4.6388543878006699E-2</v>
      </c>
      <c r="EC25">
        <v>1</v>
      </c>
      <c r="ED25">
        <v>1.3760461290322601</v>
      </c>
      <c r="EE25">
        <v>7.7547580645154393E-2</v>
      </c>
      <c r="EF25">
        <v>6.5434762771635598E-3</v>
      </c>
      <c r="EG25">
        <v>1</v>
      </c>
      <c r="EH25">
        <v>3</v>
      </c>
      <c r="EI25">
        <v>3</v>
      </c>
      <c r="EJ25" t="s">
        <v>299</v>
      </c>
      <c r="EK25">
        <v>100</v>
      </c>
      <c r="EL25">
        <v>100</v>
      </c>
      <c r="EM25">
        <v>-0.28599999999999998</v>
      </c>
      <c r="EN25">
        <v>0.31580000000000003</v>
      </c>
      <c r="EO25">
        <v>6.0639279478053802E-2</v>
      </c>
      <c r="EP25">
        <v>-1.6043650578588901E-5</v>
      </c>
      <c r="EQ25">
        <v>-1.15305589960158E-6</v>
      </c>
      <c r="ER25">
        <v>3.6581349982770798E-10</v>
      </c>
      <c r="ES25">
        <v>-8.0229525041075195E-2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3.9</v>
      </c>
      <c r="FB25">
        <v>4</v>
      </c>
      <c r="FC25">
        <v>2</v>
      </c>
      <c r="FD25">
        <v>508.79899999999998</v>
      </c>
      <c r="FE25">
        <v>517.55200000000002</v>
      </c>
      <c r="FF25">
        <v>23.442399999999999</v>
      </c>
      <c r="FG25">
        <v>33.899900000000002</v>
      </c>
      <c r="FH25">
        <v>30.000399999999999</v>
      </c>
      <c r="FI25">
        <v>33.805700000000002</v>
      </c>
      <c r="FJ25">
        <v>33.823099999999997</v>
      </c>
      <c r="FK25">
        <v>26.295000000000002</v>
      </c>
      <c r="FL25">
        <v>29.616599999999998</v>
      </c>
      <c r="FM25">
        <v>81.981300000000005</v>
      </c>
      <c r="FN25">
        <v>23.4498</v>
      </c>
      <c r="FO25">
        <v>611.005</v>
      </c>
      <c r="FP25">
        <v>19.896799999999999</v>
      </c>
      <c r="FQ25">
        <v>97.569400000000002</v>
      </c>
      <c r="FR25">
        <v>102.167</v>
      </c>
    </row>
    <row r="26" spans="1:174" x14ac:dyDescent="0.2">
      <c r="A26">
        <v>11</v>
      </c>
      <c r="B26">
        <v>1608044918.0999999</v>
      </c>
      <c r="C26">
        <v>1046.0999999046301</v>
      </c>
      <c r="D26" t="s">
        <v>333</v>
      </c>
      <c r="E26" t="s">
        <v>334</v>
      </c>
      <c r="F26" t="s">
        <v>291</v>
      </c>
      <c r="G26" t="s">
        <v>292</v>
      </c>
      <c r="H26">
        <v>1608044910.0999999</v>
      </c>
      <c r="I26">
        <f t="shared" si="0"/>
        <v>1.0034525986363399E-3</v>
      </c>
      <c r="J26">
        <f t="shared" si="1"/>
        <v>1.0034525986363398</v>
      </c>
      <c r="K26">
        <f t="shared" si="2"/>
        <v>9.0829007503588901</v>
      </c>
      <c r="L26">
        <f t="shared" si="3"/>
        <v>699.89883870967799</v>
      </c>
      <c r="M26">
        <f t="shared" si="4"/>
        <v>419.25778251935475</v>
      </c>
      <c r="N26">
        <f t="shared" si="5"/>
        <v>43.088927912129321</v>
      </c>
      <c r="O26">
        <f t="shared" si="6"/>
        <v>71.931617883687409</v>
      </c>
      <c r="P26">
        <f t="shared" si="7"/>
        <v>5.547228346240736E-2</v>
      </c>
      <c r="Q26">
        <f t="shared" si="8"/>
        <v>2.9757071741344943</v>
      </c>
      <c r="R26">
        <f t="shared" si="9"/>
        <v>5.4904135579359692E-2</v>
      </c>
      <c r="S26">
        <f t="shared" si="10"/>
        <v>3.4365645537426201E-2</v>
      </c>
      <c r="T26">
        <f t="shared" si="11"/>
        <v>231.29032379515408</v>
      </c>
      <c r="U26">
        <f t="shared" si="12"/>
        <v>29.086142629785005</v>
      </c>
      <c r="V26">
        <f t="shared" si="13"/>
        <v>28.867935483871001</v>
      </c>
      <c r="W26">
        <f t="shared" si="14"/>
        <v>3.9911406812738646</v>
      </c>
      <c r="X26">
        <f t="shared" si="15"/>
        <v>57.159350105516339</v>
      </c>
      <c r="Y26">
        <f t="shared" si="16"/>
        <v>2.1690848951567747</v>
      </c>
      <c r="Z26">
        <f t="shared" si="17"/>
        <v>3.7948032844191495</v>
      </c>
      <c r="AA26">
        <f t="shared" si="18"/>
        <v>1.8220557861170898</v>
      </c>
      <c r="AB26">
        <f t="shared" si="19"/>
        <v>-44.25225959986259</v>
      </c>
      <c r="AC26">
        <f t="shared" si="20"/>
        <v>-139.26609288176041</v>
      </c>
      <c r="AD26">
        <f t="shared" si="21"/>
        <v>-10.245744528549526</v>
      </c>
      <c r="AE26">
        <f t="shared" si="22"/>
        <v>37.52622678498156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54101.276944508558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15397.7</v>
      </c>
      <c r="AS26">
        <v>782.49153846153797</v>
      </c>
      <c r="AT26">
        <v>856.2</v>
      </c>
      <c r="AU26">
        <f t="shared" si="27"/>
        <v>8.6087901820207979E-2</v>
      </c>
      <c r="AV26">
        <v>0.5</v>
      </c>
      <c r="AW26">
        <f t="shared" si="28"/>
        <v>1180.1785661044148</v>
      </c>
      <c r="AX26">
        <f t="shared" si="29"/>
        <v>9.0829007503588901</v>
      </c>
      <c r="AY26">
        <f t="shared" si="30"/>
        <v>50.799548264555348</v>
      </c>
      <c r="AZ26">
        <f t="shared" si="31"/>
        <v>8.1857512986898279E-3</v>
      </c>
      <c r="BA26">
        <f t="shared" si="32"/>
        <v>2.8099509460406447</v>
      </c>
      <c r="BB26" t="s">
        <v>336</v>
      </c>
      <c r="BC26">
        <v>782.49153846153797</v>
      </c>
      <c r="BD26">
        <v>547.01</v>
      </c>
      <c r="BE26">
        <f t="shared" si="33"/>
        <v>0.36111889745386594</v>
      </c>
      <c r="BF26">
        <f t="shared" si="34"/>
        <v>0.2383921263251142</v>
      </c>
      <c r="BG26">
        <f t="shared" si="35"/>
        <v>0.88612079983204861</v>
      </c>
      <c r="BH26">
        <f t="shared" si="36"/>
        <v>0.52378375423636481</v>
      </c>
      <c r="BI26">
        <f t="shared" si="37"/>
        <v>0.94474086747232511</v>
      </c>
      <c r="BJ26">
        <f t="shared" si="38"/>
        <v>0.16665084618996229</v>
      </c>
      <c r="BK26">
        <f t="shared" si="39"/>
        <v>0.83334915381003771</v>
      </c>
      <c r="BL26">
        <f t="shared" si="40"/>
        <v>1399.9919354838701</v>
      </c>
      <c r="BM26">
        <f t="shared" si="41"/>
        <v>1180.1785661044148</v>
      </c>
      <c r="BN26">
        <f t="shared" si="42"/>
        <v>0.84298954600514708</v>
      </c>
      <c r="BO26">
        <f t="shared" si="43"/>
        <v>0.19597909201029412</v>
      </c>
      <c r="BP26">
        <v>6</v>
      </c>
      <c r="BQ26">
        <v>0.5</v>
      </c>
      <c r="BR26" t="s">
        <v>296</v>
      </c>
      <c r="BS26">
        <v>2</v>
      </c>
      <c r="BT26">
        <v>1608044910.0999999</v>
      </c>
      <c r="BU26">
        <v>699.89883870967799</v>
      </c>
      <c r="BV26">
        <v>711.64074193548402</v>
      </c>
      <c r="BW26">
        <v>21.105322580645201</v>
      </c>
      <c r="BX26">
        <v>19.926629032258099</v>
      </c>
      <c r="BY26">
        <v>700.28932258064503</v>
      </c>
      <c r="BZ26">
        <v>20.796822580645198</v>
      </c>
      <c r="CA26">
        <v>500.01516129032302</v>
      </c>
      <c r="CB26">
        <v>102.674290322581</v>
      </c>
      <c r="CC26">
        <v>0.100016341935484</v>
      </c>
      <c r="CD26">
        <v>27.999835483870999</v>
      </c>
      <c r="CE26">
        <v>28.867935483871001</v>
      </c>
      <c r="CF26">
        <v>999.9</v>
      </c>
      <c r="CG26">
        <v>0</v>
      </c>
      <c r="CH26">
        <v>0</v>
      </c>
      <c r="CI26">
        <v>9998.1419354838708</v>
      </c>
      <c r="CJ26">
        <v>0</v>
      </c>
      <c r="CK26">
        <v>254.33416129032301</v>
      </c>
      <c r="CL26">
        <v>1399.9919354838701</v>
      </c>
      <c r="CM26">
        <v>0.89999367741935499</v>
      </c>
      <c r="CN26">
        <v>0.100006409677419</v>
      </c>
      <c r="CO26">
        <v>0</v>
      </c>
      <c r="CP26">
        <v>782.51809677419396</v>
      </c>
      <c r="CQ26">
        <v>4.9994800000000001</v>
      </c>
      <c r="CR26">
        <v>11403.8032258065</v>
      </c>
      <c r="CS26">
        <v>11417.4741935484</v>
      </c>
      <c r="CT26">
        <v>49.610709677419401</v>
      </c>
      <c r="CU26">
        <v>50.875</v>
      </c>
      <c r="CV26">
        <v>50.531999999999996</v>
      </c>
      <c r="CW26">
        <v>50.679000000000002</v>
      </c>
      <c r="CX26">
        <v>51.278064516129</v>
      </c>
      <c r="CY26">
        <v>1255.4835483871</v>
      </c>
      <c r="CZ26">
        <v>139.51161290322599</v>
      </c>
      <c r="DA26">
        <v>0</v>
      </c>
      <c r="DB26">
        <v>119.60000014305101</v>
      </c>
      <c r="DC26">
        <v>0</v>
      </c>
      <c r="DD26">
        <v>782.49153846153797</v>
      </c>
      <c r="DE26">
        <v>-3.6020512833116798</v>
      </c>
      <c r="DF26">
        <v>-45.572649619922601</v>
      </c>
      <c r="DG26">
        <v>11403.407692307699</v>
      </c>
      <c r="DH26">
        <v>15</v>
      </c>
      <c r="DI26">
        <v>1608044561</v>
      </c>
      <c r="DJ26" t="s">
        <v>324</v>
      </c>
      <c r="DK26">
        <v>1608044561</v>
      </c>
      <c r="DL26">
        <v>1608044560</v>
      </c>
      <c r="DM26">
        <v>2</v>
      </c>
      <c r="DN26">
        <v>0.217</v>
      </c>
      <c r="DO26">
        <v>1.2E-2</v>
      </c>
      <c r="DP26">
        <v>-0.113</v>
      </c>
      <c r="DQ26">
        <v>0.23</v>
      </c>
      <c r="DR26">
        <v>408</v>
      </c>
      <c r="DS26">
        <v>19</v>
      </c>
      <c r="DT26">
        <v>0.21</v>
      </c>
      <c r="DU26">
        <v>0.04</v>
      </c>
      <c r="DV26">
        <v>9.0823598120311804</v>
      </c>
      <c r="DW26">
        <v>-0.17273281609771099</v>
      </c>
      <c r="DX26">
        <v>2.4353867747522E-2</v>
      </c>
      <c r="DY26">
        <v>1</v>
      </c>
      <c r="DZ26">
        <v>-11.7419032258064</v>
      </c>
      <c r="EA26">
        <v>0.61822741935487402</v>
      </c>
      <c r="EB26">
        <v>5.36814468092063E-2</v>
      </c>
      <c r="EC26">
        <v>0</v>
      </c>
      <c r="ED26">
        <v>1.1787035483871</v>
      </c>
      <c r="EE26">
        <v>-0.62431064516129298</v>
      </c>
      <c r="EF26">
        <v>5.41386498126614E-2</v>
      </c>
      <c r="EG26">
        <v>0</v>
      </c>
      <c r="EH26">
        <v>1</v>
      </c>
      <c r="EI26">
        <v>3</v>
      </c>
      <c r="EJ26" t="s">
        <v>298</v>
      </c>
      <c r="EK26">
        <v>100</v>
      </c>
      <c r="EL26">
        <v>100</v>
      </c>
      <c r="EM26">
        <v>-0.39100000000000001</v>
      </c>
      <c r="EN26">
        <v>0.30919999999999997</v>
      </c>
      <c r="EO26">
        <v>6.0639279478053802E-2</v>
      </c>
      <c r="EP26">
        <v>-1.6043650578588901E-5</v>
      </c>
      <c r="EQ26">
        <v>-1.15305589960158E-6</v>
      </c>
      <c r="ER26">
        <v>3.6581349982770798E-10</v>
      </c>
      <c r="ES26">
        <v>-8.0229525041075195E-2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6</v>
      </c>
      <c r="FB26">
        <v>6</v>
      </c>
      <c r="FC26">
        <v>2</v>
      </c>
      <c r="FD26">
        <v>509.06400000000002</v>
      </c>
      <c r="FE26">
        <v>515.96900000000005</v>
      </c>
      <c r="FF26">
        <v>23.391300000000001</v>
      </c>
      <c r="FG26">
        <v>33.979799999999997</v>
      </c>
      <c r="FH26">
        <v>30.0001</v>
      </c>
      <c r="FI26">
        <v>33.902799999999999</v>
      </c>
      <c r="FJ26">
        <v>33.9236</v>
      </c>
      <c r="FK26">
        <v>29.773800000000001</v>
      </c>
      <c r="FL26">
        <v>28.238600000000002</v>
      </c>
      <c r="FM26">
        <v>79.361099999999993</v>
      </c>
      <c r="FN26">
        <v>23.395700000000001</v>
      </c>
      <c r="FO26">
        <v>711.64499999999998</v>
      </c>
      <c r="FP26">
        <v>20.182700000000001</v>
      </c>
      <c r="FQ26">
        <v>97.562600000000003</v>
      </c>
      <c r="FR26">
        <v>102.14400000000001</v>
      </c>
    </row>
    <row r="27" spans="1:174" x14ac:dyDescent="0.2">
      <c r="A27">
        <v>12</v>
      </c>
      <c r="B27">
        <v>1608045015.5999999</v>
      </c>
      <c r="C27">
        <v>1143.5999999046301</v>
      </c>
      <c r="D27" t="s">
        <v>337</v>
      </c>
      <c r="E27" t="s">
        <v>338</v>
      </c>
      <c r="F27" t="s">
        <v>291</v>
      </c>
      <c r="G27" t="s">
        <v>292</v>
      </c>
      <c r="H27">
        <v>1608045007.8499999</v>
      </c>
      <c r="I27">
        <f t="shared" si="0"/>
        <v>8.9657355320405094E-4</v>
      </c>
      <c r="J27">
        <f t="shared" si="1"/>
        <v>0.89657355320405097</v>
      </c>
      <c r="K27">
        <f t="shared" si="2"/>
        <v>9.7643907033331594</v>
      </c>
      <c r="L27">
        <f t="shared" si="3"/>
        <v>799.46040000000005</v>
      </c>
      <c r="M27">
        <f t="shared" si="4"/>
        <v>464.73815099303334</v>
      </c>
      <c r="N27">
        <f t="shared" si="5"/>
        <v>47.765707247338746</v>
      </c>
      <c r="O27">
        <f t="shared" si="6"/>
        <v>82.168402444783965</v>
      </c>
      <c r="P27">
        <f t="shared" si="7"/>
        <v>4.9776134925996647E-2</v>
      </c>
      <c r="Q27">
        <f t="shared" si="8"/>
        <v>2.9768426019093446</v>
      </c>
      <c r="R27">
        <f t="shared" si="9"/>
        <v>4.9318329784358454E-2</v>
      </c>
      <c r="S27">
        <f t="shared" si="10"/>
        <v>3.0864737039119718E-2</v>
      </c>
      <c r="T27">
        <f t="shared" si="11"/>
        <v>231.29010485989215</v>
      </c>
      <c r="U27">
        <f t="shared" si="12"/>
        <v>29.105464188766643</v>
      </c>
      <c r="V27">
        <f t="shared" si="13"/>
        <v>28.881730000000001</v>
      </c>
      <c r="W27">
        <f t="shared" si="14"/>
        <v>3.9943307457264092</v>
      </c>
      <c r="X27">
        <f t="shared" si="15"/>
        <v>57.525494159326875</v>
      </c>
      <c r="Y27">
        <f t="shared" si="16"/>
        <v>2.1820044437204076</v>
      </c>
      <c r="Z27">
        <f t="shared" si="17"/>
        <v>3.7931085610094306</v>
      </c>
      <c r="AA27">
        <f t="shared" si="18"/>
        <v>1.8123263020060016</v>
      </c>
      <c r="AB27">
        <f t="shared" si="19"/>
        <v>-39.538893696298643</v>
      </c>
      <c r="AC27">
        <f t="shared" si="20"/>
        <v>-142.76275965984982</v>
      </c>
      <c r="AD27">
        <f t="shared" si="21"/>
        <v>-10.499308174519687</v>
      </c>
      <c r="AE27">
        <f t="shared" si="22"/>
        <v>38.489143329223992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54136.100448504199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15398</v>
      </c>
      <c r="AS27">
        <v>787.08115384615405</v>
      </c>
      <c r="AT27">
        <v>864.04</v>
      </c>
      <c r="AU27">
        <f t="shared" si="27"/>
        <v>8.9068615056994926E-2</v>
      </c>
      <c r="AV27">
        <v>0.5</v>
      </c>
      <c r="AW27">
        <f t="shared" si="28"/>
        <v>1180.1774915545648</v>
      </c>
      <c r="AX27">
        <f t="shared" si="29"/>
        <v>9.7643907033331594</v>
      </c>
      <c r="AY27">
        <f t="shared" si="30"/>
        <v>52.558387347101707</v>
      </c>
      <c r="AZ27">
        <f t="shared" si="31"/>
        <v>8.7632057526587891E-3</v>
      </c>
      <c r="BA27">
        <f t="shared" si="32"/>
        <v>2.7753807694088239</v>
      </c>
      <c r="BB27" t="s">
        <v>340</v>
      </c>
      <c r="BC27">
        <v>787.08115384615405</v>
      </c>
      <c r="BD27">
        <v>544.27</v>
      </c>
      <c r="BE27">
        <f t="shared" si="33"/>
        <v>0.37008703300773116</v>
      </c>
      <c r="BF27">
        <f t="shared" si="34"/>
        <v>0.24066937534429719</v>
      </c>
      <c r="BG27">
        <f t="shared" si="35"/>
        <v>0.88234276862621008</v>
      </c>
      <c r="BH27">
        <f t="shared" si="36"/>
        <v>0.5180213532713358</v>
      </c>
      <c r="BI27">
        <f t="shared" si="37"/>
        <v>0.94166225656862956</v>
      </c>
      <c r="BJ27">
        <f t="shared" si="38"/>
        <v>0.16642390721534703</v>
      </c>
      <c r="BK27">
        <f t="shared" si="39"/>
        <v>0.83357609278465294</v>
      </c>
      <c r="BL27">
        <f t="shared" si="40"/>
        <v>1399.99066666667</v>
      </c>
      <c r="BM27">
        <f t="shared" si="41"/>
        <v>1180.1774915545648</v>
      </c>
      <c r="BN27">
        <f t="shared" si="42"/>
        <v>0.84298954246925595</v>
      </c>
      <c r="BO27">
        <f t="shared" si="43"/>
        <v>0.19597908493851207</v>
      </c>
      <c r="BP27">
        <v>6</v>
      </c>
      <c r="BQ27">
        <v>0.5</v>
      </c>
      <c r="BR27" t="s">
        <v>296</v>
      </c>
      <c r="BS27">
        <v>2</v>
      </c>
      <c r="BT27">
        <v>1608045007.8499999</v>
      </c>
      <c r="BU27">
        <v>799.46040000000005</v>
      </c>
      <c r="BV27">
        <v>812.03743333333296</v>
      </c>
      <c r="BW27">
        <v>21.229890000000001</v>
      </c>
      <c r="BX27">
        <v>20.176873333333301</v>
      </c>
      <c r="BY27">
        <v>799.96313333333296</v>
      </c>
      <c r="BZ27">
        <v>20.916246666666702</v>
      </c>
      <c r="CA27">
        <v>500.01453333333302</v>
      </c>
      <c r="CB27">
        <v>102.67983333333299</v>
      </c>
      <c r="CC27">
        <v>9.9994716666666705E-2</v>
      </c>
      <c r="CD27">
        <v>27.992173333333302</v>
      </c>
      <c r="CE27">
        <v>28.881730000000001</v>
      </c>
      <c r="CF27">
        <v>999.9</v>
      </c>
      <c r="CG27">
        <v>0</v>
      </c>
      <c r="CH27">
        <v>0</v>
      </c>
      <c r="CI27">
        <v>10004.0233333333</v>
      </c>
      <c r="CJ27">
        <v>0</v>
      </c>
      <c r="CK27">
        <v>260.76600000000002</v>
      </c>
      <c r="CL27">
        <v>1399.99066666667</v>
      </c>
      <c r="CM27">
        <v>0.89999083333333296</v>
      </c>
      <c r="CN27">
        <v>0.100009216666667</v>
      </c>
      <c r="CO27">
        <v>0</v>
      </c>
      <c r="CP27">
        <v>787.10803333333297</v>
      </c>
      <c r="CQ27">
        <v>4.9994800000000001</v>
      </c>
      <c r="CR27">
        <v>11475.25</v>
      </c>
      <c r="CS27">
        <v>11417.4666666667</v>
      </c>
      <c r="CT27">
        <v>49.835099999999997</v>
      </c>
      <c r="CU27">
        <v>51.061999999999998</v>
      </c>
      <c r="CV27">
        <v>50.745800000000003</v>
      </c>
      <c r="CW27">
        <v>50.887333333333302</v>
      </c>
      <c r="CX27">
        <v>51.4664</v>
      </c>
      <c r="CY27">
        <v>1255.47966666667</v>
      </c>
      <c r="CZ27">
        <v>139.511</v>
      </c>
      <c r="DA27">
        <v>0</v>
      </c>
      <c r="DB27">
        <v>96.900000095367403</v>
      </c>
      <c r="DC27">
        <v>0</v>
      </c>
      <c r="DD27">
        <v>787.08115384615405</v>
      </c>
      <c r="DE27">
        <v>-3.7643760406067699</v>
      </c>
      <c r="DF27">
        <v>-129.634187791675</v>
      </c>
      <c r="DG27">
        <v>11474.192307692299</v>
      </c>
      <c r="DH27">
        <v>15</v>
      </c>
      <c r="DI27">
        <v>1608044561</v>
      </c>
      <c r="DJ27" t="s">
        <v>324</v>
      </c>
      <c r="DK27">
        <v>1608044561</v>
      </c>
      <c r="DL27">
        <v>1608044560</v>
      </c>
      <c r="DM27">
        <v>2</v>
      </c>
      <c r="DN27">
        <v>0.217</v>
      </c>
      <c r="DO27">
        <v>1.2E-2</v>
      </c>
      <c r="DP27">
        <v>-0.113</v>
      </c>
      <c r="DQ27">
        <v>0.23</v>
      </c>
      <c r="DR27">
        <v>408</v>
      </c>
      <c r="DS27">
        <v>19</v>
      </c>
      <c r="DT27">
        <v>0.21</v>
      </c>
      <c r="DU27">
        <v>0.04</v>
      </c>
      <c r="DV27">
        <v>9.7713314222640708</v>
      </c>
      <c r="DW27">
        <v>-0.14754433591928701</v>
      </c>
      <c r="DX27">
        <v>8.6190640155318493E-2</v>
      </c>
      <c r="DY27">
        <v>1</v>
      </c>
      <c r="DZ27">
        <v>-12.583441935483901</v>
      </c>
      <c r="EA27">
        <v>1.8169354838716199E-2</v>
      </c>
      <c r="EB27">
        <v>0.10529551892616899</v>
      </c>
      <c r="EC27">
        <v>1</v>
      </c>
      <c r="ED27">
        <v>1.0531061290322601</v>
      </c>
      <c r="EE27">
        <v>-8.9303225806492397E-3</v>
      </c>
      <c r="EF27">
        <v>6.6239057172557004E-3</v>
      </c>
      <c r="EG27">
        <v>1</v>
      </c>
      <c r="EH27">
        <v>3</v>
      </c>
      <c r="EI27">
        <v>3</v>
      </c>
      <c r="EJ27" t="s">
        <v>299</v>
      </c>
      <c r="EK27">
        <v>100</v>
      </c>
      <c r="EL27">
        <v>100</v>
      </c>
      <c r="EM27">
        <v>-0.503</v>
      </c>
      <c r="EN27">
        <v>0.31359999999999999</v>
      </c>
      <c r="EO27">
        <v>6.0639279478053802E-2</v>
      </c>
      <c r="EP27">
        <v>-1.6043650578588901E-5</v>
      </c>
      <c r="EQ27">
        <v>-1.15305589960158E-6</v>
      </c>
      <c r="ER27">
        <v>3.6581349982770798E-10</v>
      </c>
      <c r="ES27">
        <v>-8.0229525041075195E-2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7.6</v>
      </c>
      <c r="FB27">
        <v>7.6</v>
      </c>
      <c r="FC27">
        <v>2</v>
      </c>
      <c r="FD27">
        <v>509.22500000000002</v>
      </c>
      <c r="FE27">
        <v>514.745</v>
      </c>
      <c r="FF27">
        <v>23.363099999999999</v>
      </c>
      <c r="FG27">
        <v>34.046199999999999</v>
      </c>
      <c r="FH27">
        <v>30.000399999999999</v>
      </c>
      <c r="FI27">
        <v>33.977400000000003</v>
      </c>
      <c r="FJ27">
        <v>33.999200000000002</v>
      </c>
      <c r="FK27">
        <v>33.189700000000002</v>
      </c>
      <c r="FL27">
        <v>27.917100000000001</v>
      </c>
      <c r="FM27">
        <v>77.046999999999997</v>
      </c>
      <c r="FN27">
        <v>23.3627</v>
      </c>
      <c r="FO27">
        <v>812.32600000000002</v>
      </c>
      <c r="FP27">
        <v>20.1816</v>
      </c>
      <c r="FQ27">
        <v>97.556100000000001</v>
      </c>
      <c r="FR27">
        <v>102.126</v>
      </c>
    </row>
    <row r="28" spans="1:174" x14ac:dyDescent="0.2">
      <c r="A28">
        <v>13</v>
      </c>
      <c r="B28">
        <v>1608045136.0999999</v>
      </c>
      <c r="C28">
        <v>1264.0999999046301</v>
      </c>
      <c r="D28" t="s">
        <v>341</v>
      </c>
      <c r="E28" t="s">
        <v>342</v>
      </c>
      <c r="F28" t="s">
        <v>291</v>
      </c>
      <c r="G28" t="s">
        <v>292</v>
      </c>
      <c r="H28">
        <v>1608045128.0999999</v>
      </c>
      <c r="I28">
        <f t="shared" si="0"/>
        <v>6.8832081659192328E-4</v>
      </c>
      <c r="J28">
        <f t="shared" si="1"/>
        <v>0.68832081659192323</v>
      </c>
      <c r="K28">
        <f t="shared" si="2"/>
        <v>9.7956532688461806</v>
      </c>
      <c r="L28">
        <f t="shared" si="3"/>
        <v>899.939161290323</v>
      </c>
      <c r="M28">
        <f t="shared" si="4"/>
        <v>467.4495918436952</v>
      </c>
      <c r="N28">
        <f t="shared" si="5"/>
        <v>48.04454929118738</v>
      </c>
      <c r="O28">
        <f t="shared" si="6"/>
        <v>92.495901479234377</v>
      </c>
      <c r="P28">
        <f t="shared" si="7"/>
        <v>3.8212041655814856E-2</v>
      </c>
      <c r="Q28">
        <f t="shared" si="8"/>
        <v>2.9753447494139049</v>
      </c>
      <c r="R28">
        <f t="shared" si="9"/>
        <v>3.7941485006461918E-2</v>
      </c>
      <c r="S28">
        <f t="shared" si="10"/>
        <v>2.3737576731757498E-2</v>
      </c>
      <c r="T28">
        <f t="shared" si="11"/>
        <v>231.28902488540948</v>
      </c>
      <c r="U28">
        <f t="shared" si="12"/>
        <v>29.154879098151934</v>
      </c>
      <c r="V28">
        <f t="shared" si="13"/>
        <v>28.906919354838699</v>
      </c>
      <c r="W28">
        <f t="shared" si="14"/>
        <v>4.0001616723066746</v>
      </c>
      <c r="X28">
        <f t="shared" si="15"/>
        <v>57.796788828822201</v>
      </c>
      <c r="Y28">
        <f t="shared" si="16"/>
        <v>2.1917261556031211</v>
      </c>
      <c r="Z28">
        <f t="shared" si="17"/>
        <v>3.7921244415401629</v>
      </c>
      <c r="AA28">
        <f t="shared" si="18"/>
        <v>1.8084355167035535</v>
      </c>
      <c r="AB28">
        <f t="shared" si="19"/>
        <v>-30.354948011703815</v>
      </c>
      <c r="AC28">
        <f t="shared" si="20"/>
        <v>-147.44540036981229</v>
      </c>
      <c r="AD28">
        <f t="shared" si="21"/>
        <v>-10.85026731503674</v>
      </c>
      <c r="AE28">
        <f t="shared" si="22"/>
        <v>42.638409188856627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54092.944313014727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343</v>
      </c>
      <c r="AR28">
        <v>15397.3</v>
      </c>
      <c r="AS28">
        <v>786.36330769230801</v>
      </c>
      <c r="AT28">
        <v>862.74</v>
      </c>
      <c r="AU28">
        <f t="shared" si="27"/>
        <v>8.852805284059162E-2</v>
      </c>
      <c r="AV28">
        <v>0.5</v>
      </c>
      <c r="AW28">
        <f t="shared" si="28"/>
        <v>1180.1712983287837</v>
      </c>
      <c r="AX28">
        <f t="shared" si="29"/>
        <v>9.7956532688461806</v>
      </c>
      <c r="AY28">
        <f t="shared" si="30"/>
        <v>52.239133529700091</v>
      </c>
      <c r="AZ28">
        <f t="shared" si="31"/>
        <v>8.7897415937431816E-3</v>
      </c>
      <c r="BA28">
        <f t="shared" si="32"/>
        <v>2.7810696154113641</v>
      </c>
      <c r="BB28" t="s">
        <v>344</v>
      </c>
      <c r="BC28">
        <v>786.36330769230801</v>
      </c>
      <c r="BD28">
        <v>547.29999999999995</v>
      </c>
      <c r="BE28">
        <f t="shared" si="33"/>
        <v>0.36562579687970886</v>
      </c>
      <c r="BF28">
        <f t="shared" si="34"/>
        <v>0.24212748005228246</v>
      </c>
      <c r="BG28">
        <f t="shared" si="35"/>
        <v>0.88380642261988096</v>
      </c>
      <c r="BH28">
        <f t="shared" si="36"/>
        <v>0.51864115502345098</v>
      </c>
      <c r="BI28">
        <f t="shared" si="37"/>
        <v>0.94217274051949751</v>
      </c>
      <c r="BJ28">
        <f t="shared" si="38"/>
        <v>0.16851799738914802</v>
      </c>
      <c r="BK28">
        <f t="shared" si="39"/>
        <v>0.83148200261085203</v>
      </c>
      <c r="BL28">
        <f t="shared" si="40"/>
        <v>1399.98322580645</v>
      </c>
      <c r="BM28">
        <f t="shared" si="41"/>
        <v>1180.1712983287837</v>
      </c>
      <c r="BN28">
        <f t="shared" si="42"/>
        <v>0.84298959914248595</v>
      </c>
      <c r="BO28">
        <f t="shared" si="43"/>
        <v>0.19597919828497196</v>
      </c>
      <c r="BP28">
        <v>6</v>
      </c>
      <c r="BQ28">
        <v>0.5</v>
      </c>
      <c r="BR28" t="s">
        <v>296</v>
      </c>
      <c r="BS28">
        <v>2</v>
      </c>
      <c r="BT28">
        <v>1608045128.0999999</v>
      </c>
      <c r="BU28">
        <v>899.939161290323</v>
      </c>
      <c r="BV28">
        <v>912.43722580645203</v>
      </c>
      <c r="BW28">
        <v>21.324406451612901</v>
      </c>
      <c r="BX28">
        <v>20.5160387096774</v>
      </c>
      <c r="BY28">
        <v>900.56093548387105</v>
      </c>
      <c r="BZ28">
        <v>21.006858064516098</v>
      </c>
      <c r="CA28">
        <v>500.00222580645197</v>
      </c>
      <c r="CB28">
        <v>102.680161290323</v>
      </c>
      <c r="CC28">
        <v>0.100010367741935</v>
      </c>
      <c r="CD28">
        <v>27.987722580645201</v>
      </c>
      <c r="CE28">
        <v>28.906919354838699</v>
      </c>
      <c r="CF28">
        <v>999.9</v>
      </c>
      <c r="CG28">
        <v>0</v>
      </c>
      <c r="CH28">
        <v>0</v>
      </c>
      <c r="CI28">
        <v>9995.5212903225802</v>
      </c>
      <c r="CJ28">
        <v>0</v>
      </c>
      <c r="CK28">
        <v>269.34241935483902</v>
      </c>
      <c r="CL28">
        <v>1399.98322580645</v>
      </c>
      <c r="CM28">
        <v>0.89999070967741901</v>
      </c>
      <c r="CN28">
        <v>0.100009338709677</v>
      </c>
      <c r="CO28">
        <v>0</v>
      </c>
      <c r="CP28">
        <v>786.46045161290294</v>
      </c>
      <c r="CQ28">
        <v>4.9994800000000001</v>
      </c>
      <c r="CR28">
        <v>11448.4967741935</v>
      </c>
      <c r="CS28">
        <v>11417.419354838699</v>
      </c>
      <c r="CT28">
        <v>49.967483870967698</v>
      </c>
      <c r="CU28">
        <v>51.262</v>
      </c>
      <c r="CV28">
        <v>50.933064516129001</v>
      </c>
      <c r="CW28">
        <v>51.033999999999999</v>
      </c>
      <c r="CX28">
        <v>51.600612903225802</v>
      </c>
      <c r="CY28">
        <v>1255.47032258065</v>
      </c>
      <c r="CZ28">
        <v>139.51290322580601</v>
      </c>
      <c r="DA28">
        <v>0</v>
      </c>
      <c r="DB28">
        <v>120.09999990463299</v>
      </c>
      <c r="DC28">
        <v>0</v>
      </c>
      <c r="DD28">
        <v>786.36330769230801</v>
      </c>
      <c r="DE28">
        <v>-7.0730940160472802</v>
      </c>
      <c r="DF28">
        <v>3.84957260489124</v>
      </c>
      <c r="DG28">
        <v>11448.592307692301</v>
      </c>
      <c r="DH28">
        <v>15</v>
      </c>
      <c r="DI28">
        <v>1608044561</v>
      </c>
      <c r="DJ28" t="s">
        <v>324</v>
      </c>
      <c r="DK28">
        <v>1608044561</v>
      </c>
      <c r="DL28">
        <v>1608044560</v>
      </c>
      <c r="DM28">
        <v>2</v>
      </c>
      <c r="DN28">
        <v>0.217</v>
      </c>
      <c r="DO28">
        <v>1.2E-2</v>
      </c>
      <c r="DP28">
        <v>-0.113</v>
      </c>
      <c r="DQ28">
        <v>0.23</v>
      </c>
      <c r="DR28">
        <v>408</v>
      </c>
      <c r="DS28">
        <v>19</v>
      </c>
      <c r="DT28">
        <v>0.21</v>
      </c>
      <c r="DU28">
        <v>0.04</v>
      </c>
      <c r="DV28">
        <v>9.7974787219746506</v>
      </c>
      <c r="DW28">
        <v>-0.55907842028643995</v>
      </c>
      <c r="DX28">
        <v>7.9022723529770897E-2</v>
      </c>
      <c r="DY28">
        <v>0</v>
      </c>
      <c r="DZ28">
        <v>-12.4979806451613</v>
      </c>
      <c r="EA28">
        <v>0.38976290322583201</v>
      </c>
      <c r="EB28">
        <v>8.2529507604191102E-2</v>
      </c>
      <c r="EC28">
        <v>0</v>
      </c>
      <c r="ED28">
        <v>0.80838270967741899</v>
      </c>
      <c r="EE28">
        <v>0.28920648387096698</v>
      </c>
      <c r="EF28">
        <v>2.2725288372766401E-2</v>
      </c>
      <c r="EG28">
        <v>0</v>
      </c>
      <c r="EH28">
        <v>0</v>
      </c>
      <c r="EI28">
        <v>3</v>
      </c>
      <c r="EJ28" t="s">
        <v>345</v>
      </c>
      <c r="EK28">
        <v>100</v>
      </c>
      <c r="EL28">
        <v>100</v>
      </c>
      <c r="EM28">
        <v>-0.622</v>
      </c>
      <c r="EN28">
        <v>0.31869999999999998</v>
      </c>
      <c r="EO28">
        <v>6.0639279478053802E-2</v>
      </c>
      <c r="EP28">
        <v>-1.6043650578588901E-5</v>
      </c>
      <c r="EQ28">
        <v>-1.15305589960158E-6</v>
      </c>
      <c r="ER28">
        <v>3.6581349982770798E-10</v>
      </c>
      <c r="ES28">
        <v>-8.0229525041075195E-2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9.6</v>
      </c>
      <c r="FB28">
        <v>9.6</v>
      </c>
      <c r="FC28">
        <v>2</v>
      </c>
      <c r="FD28">
        <v>509.24099999999999</v>
      </c>
      <c r="FE28">
        <v>513.44000000000005</v>
      </c>
      <c r="FF28">
        <v>23.331</v>
      </c>
      <c r="FG28">
        <v>34.129899999999999</v>
      </c>
      <c r="FH28">
        <v>30.000299999999999</v>
      </c>
      <c r="FI28">
        <v>34.068399999999997</v>
      </c>
      <c r="FJ28">
        <v>34.090800000000002</v>
      </c>
      <c r="FK28">
        <v>36.521999999999998</v>
      </c>
      <c r="FL28">
        <v>26.877099999999999</v>
      </c>
      <c r="FM28">
        <v>74.791700000000006</v>
      </c>
      <c r="FN28">
        <v>23.3443</v>
      </c>
      <c r="FO28">
        <v>912.39200000000005</v>
      </c>
      <c r="FP28">
        <v>20.5398</v>
      </c>
      <c r="FQ28">
        <v>97.550299999999993</v>
      </c>
      <c r="FR28">
        <v>102.105</v>
      </c>
    </row>
    <row r="29" spans="1:174" x14ac:dyDescent="0.2">
      <c r="A29">
        <v>14</v>
      </c>
      <c r="B29">
        <v>1608045253.5999999</v>
      </c>
      <c r="C29">
        <v>1381.5999999046301</v>
      </c>
      <c r="D29" t="s">
        <v>346</v>
      </c>
      <c r="E29" t="s">
        <v>347</v>
      </c>
      <c r="F29" t="s">
        <v>291</v>
      </c>
      <c r="G29" t="s">
        <v>292</v>
      </c>
      <c r="H29">
        <v>1608045245.5999999</v>
      </c>
      <c r="I29">
        <f t="shared" si="0"/>
        <v>4.960245999226842E-4</v>
      </c>
      <c r="J29">
        <f t="shared" si="1"/>
        <v>0.49602459992268416</v>
      </c>
      <c r="K29">
        <f t="shared" si="2"/>
        <v>10.754851836754636</v>
      </c>
      <c r="L29">
        <f t="shared" si="3"/>
        <v>1199.50829032258</v>
      </c>
      <c r="M29">
        <f t="shared" si="4"/>
        <v>541.81889722105632</v>
      </c>
      <c r="N29">
        <f t="shared" si="5"/>
        <v>55.687370581455539</v>
      </c>
      <c r="O29">
        <f t="shared" si="6"/>
        <v>123.28374484780846</v>
      </c>
      <c r="P29">
        <f t="shared" si="7"/>
        <v>2.7333475392043453E-2</v>
      </c>
      <c r="Q29">
        <f t="shared" si="8"/>
        <v>2.9757278879964493</v>
      </c>
      <c r="R29">
        <f t="shared" si="9"/>
        <v>2.719475583746522E-2</v>
      </c>
      <c r="S29">
        <f t="shared" si="10"/>
        <v>1.7009126975225098E-2</v>
      </c>
      <c r="T29">
        <f t="shared" si="11"/>
        <v>231.29887300037208</v>
      </c>
      <c r="U29">
        <f t="shared" si="12"/>
        <v>29.21839224067002</v>
      </c>
      <c r="V29">
        <f t="shared" si="13"/>
        <v>28.936503225806401</v>
      </c>
      <c r="W29">
        <f t="shared" si="14"/>
        <v>4.0070193348187546</v>
      </c>
      <c r="X29">
        <f t="shared" si="15"/>
        <v>57.673269440039931</v>
      </c>
      <c r="Y29">
        <f t="shared" si="16"/>
        <v>2.1888731816773812</v>
      </c>
      <c r="Z29">
        <f t="shared" si="17"/>
        <v>3.79529928323735</v>
      </c>
      <c r="AA29">
        <f t="shared" si="18"/>
        <v>1.8181461531413734</v>
      </c>
      <c r="AB29">
        <f t="shared" si="19"/>
        <v>-21.874684856590374</v>
      </c>
      <c r="AC29">
        <f t="shared" si="20"/>
        <v>-149.90754177219239</v>
      </c>
      <c r="AD29">
        <f t="shared" si="21"/>
        <v>-11.032444569299694</v>
      </c>
      <c r="AE29">
        <f t="shared" si="22"/>
        <v>48.484201802289647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54101.574159834541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15397</v>
      </c>
      <c r="AS29">
        <v>803.00288</v>
      </c>
      <c r="AT29">
        <v>880.58</v>
      </c>
      <c r="AU29">
        <f t="shared" si="27"/>
        <v>8.8097753753208163E-2</v>
      </c>
      <c r="AV29">
        <v>0.5</v>
      </c>
      <c r="AW29">
        <f t="shared" si="28"/>
        <v>1180.2218434900612</v>
      </c>
      <c r="AX29">
        <f t="shared" si="29"/>
        <v>10.754851836754636</v>
      </c>
      <c r="AY29">
        <f t="shared" si="30"/>
        <v>51.987446670972403</v>
      </c>
      <c r="AZ29">
        <f t="shared" si="31"/>
        <v>9.602092504116826E-3</v>
      </c>
      <c r="BA29">
        <f t="shared" si="32"/>
        <v>2.7044675100501943</v>
      </c>
      <c r="BB29" t="s">
        <v>349</v>
      </c>
      <c r="BC29">
        <v>803.00288</v>
      </c>
      <c r="BD29">
        <v>549.99</v>
      </c>
      <c r="BE29">
        <f t="shared" si="33"/>
        <v>0.37542301664811828</v>
      </c>
      <c r="BF29">
        <f t="shared" si="34"/>
        <v>0.23466263347348687</v>
      </c>
      <c r="BG29">
        <f t="shared" si="35"/>
        <v>0.87810507763385426</v>
      </c>
      <c r="BH29">
        <f t="shared" si="36"/>
        <v>0.46987083127556656</v>
      </c>
      <c r="BI29">
        <f t="shared" si="37"/>
        <v>0.9351673299937413</v>
      </c>
      <c r="BJ29">
        <f t="shared" si="38"/>
        <v>0.16072433237609687</v>
      </c>
      <c r="BK29">
        <f t="shared" si="39"/>
        <v>0.83927566762390315</v>
      </c>
      <c r="BL29">
        <f t="shared" si="40"/>
        <v>1400.04322580645</v>
      </c>
      <c r="BM29">
        <f t="shared" si="41"/>
        <v>1180.2218434900612</v>
      </c>
      <c r="BN29">
        <f t="shared" si="42"/>
        <v>0.84298957470418978</v>
      </c>
      <c r="BO29">
        <f t="shared" si="43"/>
        <v>0.19597914940837974</v>
      </c>
      <c r="BP29">
        <v>6</v>
      </c>
      <c r="BQ29">
        <v>0.5</v>
      </c>
      <c r="BR29" t="s">
        <v>296</v>
      </c>
      <c r="BS29">
        <v>2</v>
      </c>
      <c r="BT29">
        <v>1608045245.5999999</v>
      </c>
      <c r="BU29">
        <v>1199.50829032258</v>
      </c>
      <c r="BV29">
        <v>1213.1280645161301</v>
      </c>
      <c r="BW29">
        <v>21.296980645161302</v>
      </c>
      <c r="BX29">
        <v>20.714429032258099</v>
      </c>
      <c r="BY29">
        <v>1200.48129032258</v>
      </c>
      <c r="BZ29">
        <v>21.034980645161301</v>
      </c>
      <c r="CA29">
        <v>500.00112903225801</v>
      </c>
      <c r="CB29">
        <v>102.67858064516101</v>
      </c>
      <c r="CC29">
        <v>9.9987741935483807E-2</v>
      </c>
      <c r="CD29">
        <v>28.002077419354801</v>
      </c>
      <c r="CE29">
        <v>28.936503225806401</v>
      </c>
      <c r="CF29">
        <v>999.9</v>
      </c>
      <c r="CG29">
        <v>0</v>
      </c>
      <c r="CH29">
        <v>0</v>
      </c>
      <c r="CI29">
        <v>9997.8412903225799</v>
      </c>
      <c r="CJ29">
        <v>0</v>
      </c>
      <c r="CK29">
        <v>303.60300000000001</v>
      </c>
      <c r="CL29">
        <v>1400.04322580645</v>
      </c>
      <c r="CM29">
        <v>0.899992193548387</v>
      </c>
      <c r="CN29">
        <v>0.10000787419354799</v>
      </c>
      <c r="CO29">
        <v>0</v>
      </c>
      <c r="CP29">
        <v>803.21180645161303</v>
      </c>
      <c r="CQ29">
        <v>4.9994800000000001</v>
      </c>
      <c r="CR29">
        <v>11757.3838709677</v>
      </c>
      <c r="CS29">
        <v>11417.896774193499</v>
      </c>
      <c r="CT29">
        <v>50.1046774193548</v>
      </c>
      <c r="CU29">
        <v>51.447161290322597</v>
      </c>
      <c r="CV29">
        <v>51.082322580645098</v>
      </c>
      <c r="CW29">
        <v>51.201225806451603</v>
      </c>
      <c r="CX29">
        <v>51.749870967741899</v>
      </c>
      <c r="CY29">
        <v>1255.52548387097</v>
      </c>
      <c r="CZ29">
        <v>139.517741935484</v>
      </c>
      <c r="DA29">
        <v>0</v>
      </c>
      <c r="DB29">
        <v>117.09999990463299</v>
      </c>
      <c r="DC29">
        <v>0</v>
      </c>
      <c r="DD29">
        <v>803.00288</v>
      </c>
      <c r="DE29">
        <v>-12.331076941070901</v>
      </c>
      <c r="DF29">
        <v>-167.99230799734201</v>
      </c>
      <c r="DG29">
        <v>11754.896000000001</v>
      </c>
      <c r="DH29">
        <v>15</v>
      </c>
      <c r="DI29">
        <v>1608045276.5999999</v>
      </c>
      <c r="DJ29" t="s">
        <v>350</v>
      </c>
      <c r="DK29">
        <v>1608045276.5999999</v>
      </c>
      <c r="DL29">
        <v>1608045271.5999999</v>
      </c>
      <c r="DM29">
        <v>3</v>
      </c>
      <c r="DN29">
        <v>3.1E-2</v>
      </c>
      <c r="DO29">
        <v>-3.3000000000000002E-2</v>
      </c>
      <c r="DP29">
        <v>-0.97299999999999998</v>
      </c>
      <c r="DQ29">
        <v>0.26200000000000001</v>
      </c>
      <c r="DR29">
        <v>1213</v>
      </c>
      <c r="DS29">
        <v>21</v>
      </c>
      <c r="DT29">
        <v>0.15</v>
      </c>
      <c r="DU29">
        <v>0.14000000000000001</v>
      </c>
      <c r="DV29">
        <v>10.707130522879799</v>
      </c>
      <c r="DW29">
        <v>-0.107809563598547</v>
      </c>
      <c r="DX29">
        <v>7.7776946537679095E-2</v>
      </c>
      <c r="DY29">
        <v>1</v>
      </c>
      <c r="DZ29">
        <v>-13.6328193548387</v>
      </c>
      <c r="EA29">
        <v>-0.107153225806429</v>
      </c>
      <c r="EB29">
        <v>0.11544184800388201</v>
      </c>
      <c r="EC29">
        <v>1</v>
      </c>
      <c r="ED29">
        <v>0.63954716129032296</v>
      </c>
      <c r="EE29">
        <v>4.18066935483851E-2</v>
      </c>
      <c r="EF29">
        <v>2.2604718067462601E-2</v>
      </c>
      <c r="EG29">
        <v>1</v>
      </c>
      <c r="EH29">
        <v>3</v>
      </c>
      <c r="EI29">
        <v>3</v>
      </c>
      <c r="EJ29" t="s">
        <v>299</v>
      </c>
      <c r="EK29">
        <v>100</v>
      </c>
      <c r="EL29">
        <v>100</v>
      </c>
      <c r="EM29">
        <v>-0.97299999999999998</v>
      </c>
      <c r="EN29">
        <v>0.26200000000000001</v>
      </c>
      <c r="EO29">
        <v>6.0639279478053802E-2</v>
      </c>
      <c r="EP29">
        <v>-1.6043650578588901E-5</v>
      </c>
      <c r="EQ29">
        <v>-1.15305589960158E-6</v>
      </c>
      <c r="ER29">
        <v>3.6581349982770798E-10</v>
      </c>
      <c r="ES29">
        <v>-8.0229525041075195E-2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11.5</v>
      </c>
      <c r="FB29">
        <v>11.6</v>
      </c>
      <c r="FC29">
        <v>2</v>
      </c>
      <c r="FD29">
        <v>509.02800000000002</v>
      </c>
      <c r="FE29">
        <v>512.46400000000006</v>
      </c>
      <c r="FF29">
        <v>23.235499999999998</v>
      </c>
      <c r="FG29">
        <v>34.207299999999996</v>
      </c>
      <c r="FH29">
        <v>30.000399999999999</v>
      </c>
      <c r="FI29">
        <v>34.1511</v>
      </c>
      <c r="FJ29">
        <v>34.174900000000001</v>
      </c>
      <c r="FK29">
        <v>46.100299999999997</v>
      </c>
      <c r="FL29">
        <v>26.092600000000001</v>
      </c>
      <c r="FM29">
        <v>72.531999999999996</v>
      </c>
      <c r="FN29">
        <v>23.2378</v>
      </c>
      <c r="FO29">
        <v>1213.1300000000001</v>
      </c>
      <c r="FP29">
        <v>20.7516</v>
      </c>
      <c r="FQ29">
        <v>97.541200000000003</v>
      </c>
      <c r="FR29">
        <v>102.083</v>
      </c>
    </row>
    <row r="30" spans="1:174" x14ac:dyDescent="0.2">
      <c r="A30">
        <v>15</v>
      </c>
      <c r="B30">
        <v>1608045397.5999999</v>
      </c>
      <c r="C30">
        <v>1525.5999999046301</v>
      </c>
      <c r="D30" t="s">
        <v>351</v>
      </c>
      <c r="E30" t="s">
        <v>352</v>
      </c>
      <c r="F30" t="s">
        <v>291</v>
      </c>
      <c r="G30" t="s">
        <v>292</v>
      </c>
      <c r="H30">
        <v>1608045389.5999999</v>
      </c>
      <c r="I30">
        <f t="shared" si="0"/>
        <v>4.8886233237684367E-4</v>
      </c>
      <c r="J30">
        <f t="shared" si="1"/>
        <v>0.48886233237684362</v>
      </c>
      <c r="K30">
        <f t="shared" si="2"/>
        <v>10.014687179534963</v>
      </c>
      <c r="L30">
        <f t="shared" si="3"/>
        <v>1399.70225806452</v>
      </c>
      <c r="M30">
        <f t="shared" si="4"/>
        <v>772.24253615106375</v>
      </c>
      <c r="N30">
        <f t="shared" si="5"/>
        <v>79.36859281972265</v>
      </c>
      <c r="O30">
        <f t="shared" si="6"/>
        <v>143.8568757722997</v>
      </c>
      <c r="P30">
        <f t="shared" si="7"/>
        <v>2.700685736009437E-2</v>
      </c>
      <c r="Q30">
        <f t="shared" si="8"/>
        <v>2.976943602998456</v>
      </c>
      <c r="R30">
        <f t="shared" si="9"/>
        <v>2.6871479365851311E-2</v>
      </c>
      <c r="S30">
        <f t="shared" si="10"/>
        <v>1.6806781073250256E-2</v>
      </c>
      <c r="T30">
        <f t="shared" si="11"/>
        <v>231.29350515209919</v>
      </c>
      <c r="U30">
        <f t="shared" si="12"/>
        <v>29.214574996654768</v>
      </c>
      <c r="V30">
        <f t="shared" si="13"/>
        <v>28.955332258064502</v>
      </c>
      <c r="W30">
        <f t="shared" si="14"/>
        <v>4.0113893184542144</v>
      </c>
      <c r="X30">
        <f t="shared" si="15"/>
        <v>57.933679581184748</v>
      </c>
      <c r="Y30">
        <f t="shared" si="16"/>
        <v>2.1980950489838413</v>
      </c>
      <c r="Z30">
        <f t="shared" si="17"/>
        <v>3.7941575002215493</v>
      </c>
      <c r="AA30">
        <f t="shared" si="18"/>
        <v>1.8132942694703731</v>
      </c>
      <c r="AB30">
        <f t="shared" si="19"/>
        <v>-21.558828857818806</v>
      </c>
      <c r="AC30">
        <f t="shared" si="20"/>
        <v>-153.81906400671829</v>
      </c>
      <c r="AD30">
        <f t="shared" si="21"/>
        <v>-11.31646102904498</v>
      </c>
      <c r="AE30">
        <f t="shared" si="22"/>
        <v>44.599151258517111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54138.147683656112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353</v>
      </c>
      <c r="AR30">
        <v>15396.3</v>
      </c>
      <c r="AS30">
        <v>790.74599999999998</v>
      </c>
      <c r="AT30">
        <v>865.38</v>
      </c>
      <c r="AU30">
        <f t="shared" si="27"/>
        <v>8.6244193302364325E-2</v>
      </c>
      <c r="AV30">
        <v>0.5</v>
      </c>
      <c r="AW30">
        <f t="shared" si="28"/>
        <v>1180.1975531673504</v>
      </c>
      <c r="AX30">
        <f t="shared" si="29"/>
        <v>10.014687179534963</v>
      </c>
      <c r="AY30">
        <f t="shared" si="30"/>
        <v>50.892592955171182</v>
      </c>
      <c r="AZ30">
        <f t="shared" si="31"/>
        <v>8.9751369428989099E-3</v>
      </c>
      <c r="BA30">
        <f t="shared" si="32"/>
        <v>2.7695347708521112</v>
      </c>
      <c r="BB30" t="s">
        <v>354</v>
      </c>
      <c r="BC30">
        <v>790.74599999999998</v>
      </c>
      <c r="BD30">
        <v>544.44000000000005</v>
      </c>
      <c r="BE30">
        <f t="shared" si="33"/>
        <v>0.37086597795188236</v>
      </c>
      <c r="BF30">
        <f t="shared" si="34"/>
        <v>0.23254813983922237</v>
      </c>
      <c r="BG30">
        <f t="shared" si="35"/>
        <v>0.88190488806464429</v>
      </c>
      <c r="BH30">
        <f t="shared" si="36"/>
        <v>0.49788170818067029</v>
      </c>
      <c r="BI30">
        <f t="shared" si="37"/>
        <v>0.94113606541927342</v>
      </c>
      <c r="BJ30">
        <f t="shared" si="38"/>
        <v>0.1601127406955789</v>
      </c>
      <c r="BK30">
        <f t="shared" si="39"/>
        <v>0.8398872593044211</v>
      </c>
      <c r="BL30">
        <f t="shared" si="40"/>
        <v>1400.0148387096799</v>
      </c>
      <c r="BM30">
        <f t="shared" si="41"/>
        <v>1180.1975531673504</v>
      </c>
      <c r="BN30">
        <f t="shared" si="42"/>
        <v>0.84298931735257632</v>
      </c>
      <c r="BO30">
        <f t="shared" si="43"/>
        <v>0.1959786347051527</v>
      </c>
      <c r="BP30">
        <v>6</v>
      </c>
      <c r="BQ30">
        <v>0.5</v>
      </c>
      <c r="BR30" t="s">
        <v>296</v>
      </c>
      <c r="BS30">
        <v>2</v>
      </c>
      <c r="BT30">
        <v>1608045389.5999999</v>
      </c>
      <c r="BU30">
        <v>1399.70225806452</v>
      </c>
      <c r="BV30">
        <v>1412.54096774194</v>
      </c>
      <c r="BW30">
        <v>21.387080645161301</v>
      </c>
      <c r="BX30">
        <v>20.812993548387102</v>
      </c>
      <c r="BY30">
        <v>1400.89161290323</v>
      </c>
      <c r="BZ30">
        <v>21.098251612903201</v>
      </c>
      <c r="CA30">
        <v>500.00112903225801</v>
      </c>
      <c r="CB30">
        <v>102.676838709677</v>
      </c>
      <c r="CC30">
        <v>9.9930380645161299E-2</v>
      </c>
      <c r="CD30">
        <v>27.9969161290323</v>
      </c>
      <c r="CE30">
        <v>28.955332258064502</v>
      </c>
      <c r="CF30">
        <v>999.9</v>
      </c>
      <c r="CG30">
        <v>0</v>
      </c>
      <c r="CH30">
        <v>0</v>
      </c>
      <c r="CI30">
        <v>10004.8864516129</v>
      </c>
      <c r="CJ30">
        <v>0</v>
      </c>
      <c r="CK30">
        <v>290.67390322580599</v>
      </c>
      <c r="CL30">
        <v>1400.0148387096799</v>
      </c>
      <c r="CM30">
        <v>0.89999812903225795</v>
      </c>
      <c r="CN30">
        <v>0.10000201612903201</v>
      </c>
      <c r="CO30">
        <v>0</v>
      </c>
      <c r="CP30">
        <v>790.887838709677</v>
      </c>
      <c r="CQ30">
        <v>4.9994800000000001</v>
      </c>
      <c r="CR30">
        <v>11508.5225806452</v>
      </c>
      <c r="CS30">
        <v>11417.680645161299</v>
      </c>
      <c r="CT30">
        <v>50.227516129032203</v>
      </c>
      <c r="CU30">
        <v>51.658999999999999</v>
      </c>
      <c r="CV30">
        <v>51.2194516129032</v>
      </c>
      <c r="CW30">
        <v>51.362741935483903</v>
      </c>
      <c r="CX30">
        <v>51.842612903225799</v>
      </c>
      <c r="CY30">
        <v>1255.51193548387</v>
      </c>
      <c r="CZ30">
        <v>139.50290322580599</v>
      </c>
      <c r="DA30">
        <v>0</v>
      </c>
      <c r="DB30">
        <v>143.59999990463299</v>
      </c>
      <c r="DC30">
        <v>0</v>
      </c>
      <c r="DD30">
        <v>790.74599999999998</v>
      </c>
      <c r="DE30">
        <v>-12.1228717806707</v>
      </c>
      <c r="DF30">
        <v>-270.51965794844199</v>
      </c>
      <c r="DG30">
        <v>11505.103846153799</v>
      </c>
      <c r="DH30">
        <v>15</v>
      </c>
      <c r="DI30">
        <v>1608045276.5999999</v>
      </c>
      <c r="DJ30" t="s">
        <v>350</v>
      </c>
      <c r="DK30">
        <v>1608045276.5999999</v>
      </c>
      <c r="DL30">
        <v>1608045271.5999999</v>
      </c>
      <c r="DM30">
        <v>3</v>
      </c>
      <c r="DN30">
        <v>3.1E-2</v>
      </c>
      <c r="DO30">
        <v>-3.3000000000000002E-2</v>
      </c>
      <c r="DP30">
        <v>-0.97299999999999998</v>
      </c>
      <c r="DQ30">
        <v>0.26200000000000001</v>
      </c>
      <c r="DR30">
        <v>1213</v>
      </c>
      <c r="DS30">
        <v>21</v>
      </c>
      <c r="DT30">
        <v>0.15</v>
      </c>
      <c r="DU30">
        <v>0.14000000000000001</v>
      </c>
      <c r="DV30">
        <v>10.0026576668318</v>
      </c>
      <c r="DW30">
        <v>1.1705315945685999</v>
      </c>
      <c r="DX30">
        <v>9.6441595750980297E-2</v>
      </c>
      <c r="DY30">
        <v>0</v>
      </c>
      <c r="DZ30">
        <v>-12.8310032258065</v>
      </c>
      <c r="EA30">
        <v>-1.2196499999999899</v>
      </c>
      <c r="EB30">
        <v>0.110135841296016</v>
      </c>
      <c r="EC30">
        <v>0</v>
      </c>
      <c r="ED30">
        <v>0.57457870967741898</v>
      </c>
      <c r="EE30">
        <v>-0.12769790322580801</v>
      </c>
      <c r="EF30">
        <v>1.36602267094812E-2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-1.19</v>
      </c>
      <c r="EN30">
        <v>0.2888</v>
      </c>
      <c r="EO30">
        <v>9.0767414761853502E-2</v>
      </c>
      <c r="EP30">
        <v>-1.6043650578588901E-5</v>
      </c>
      <c r="EQ30">
        <v>-1.15305589960158E-6</v>
      </c>
      <c r="ER30">
        <v>3.6581349982770798E-10</v>
      </c>
      <c r="ES30">
        <v>-0.112881459556326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</v>
      </c>
      <c r="FB30">
        <v>2.1</v>
      </c>
      <c r="FC30">
        <v>2</v>
      </c>
      <c r="FD30">
        <v>509.23599999999999</v>
      </c>
      <c r="FE30">
        <v>511.02300000000002</v>
      </c>
      <c r="FF30">
        <v>23.312899999999999</v>
      </c>
      <c r="FG30">
        <v>34.307200000000002</v>
      </c>
      <c r="FH30">
        <v>30.000399999999999</v>
      </c>
      <c r="FI30">
        <v>34.254600000000003</v>
      </c>
      <c r="FJ30">
        <v>34.278500000000001</v>
      </c>
      <c r="FK30">
        <v>52.231000000000002</v>
      </c>
      <c r="FL30">
        <v>25.3932</v>
      </c>
      <c r="FM30">
        <v>70.657200000000003</v>
      </c>
      <c r="FN30">
        <v>23.311199999999999</v>
      </c>
      <c r="FO30">
        <v>1412.57</v>
      </c>
      <c r="FP30">
        <v>20.938700000000001</v>
      </c>
      <c r="FQ30">
        <v>97.531300000000002</v>
      </c>
      <c r="FR30">
        <v>102.056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2020-12-15T09:16:51Z</dcterms:created>
  <dcterms:modified xsi:type="dcterms:W3CDTF">2023-08-14T14:40:11Z</dcterms:modified>
</cp:coreProperties>
</file>