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"/>
    </mc:Choice>
  </mc:AlternateContent>
  <xr:revisionPtr revIDLastSave="0" documentId="13_ncr:1_{6D834099-085E-0041-B6F1-F1E8F0B6EC5D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K30" i="1" s="1"/>
  <c r="Y30" i="1"/>
  <c r="W30" i="1" s="1"/>
  <c r="X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W29" i="1" s="1"/>
  <c r="X29" i="1"/>
  <c r="P29" i="1"/>
  <c r="J29" i="1"/>
  <c r="AV29" i="1" s="1"/>
  <c r="I29" i="1"/>
  <c r="AA29" i="1" s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W28" i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Y27" i="1"/>
  <c r="X27" i="1"/>
  <c r="W27" i="1" s="1"/>
  <c r="P27" i="1"/>
  <c r="BK26" i="1"/>
  <c r="BJ26" i="1"/>
  <c r="BH26" i="1"/>
  <c r="BI26" i="1" s="1"/>
  <c r="AU26" i="1" s="1"/>
  <c r="BG26" i="1"/>
  <c r="BF26" i="1"/>
  <c r="BE26" i="1"/>
  <c r="BD26" i="1"/>
  <c r="BC26" i="1"/>
  <c r="AZ26" i="1"/>
  <c r="AX26" i="1"/>
  <c r="AS26" i="1"/>
  <c r="AW26" i="1" s="1"/>
  <c r="AM26" i="1"/>
  <c r="AN26" i="1" s="1"/>
  <c r="AI26" i="1"/>
  <c r="AG26" i="1" s="1"/>
  <c r="AH26" i="1"/>
  <c r="Y26" i="1"/>
  <c r="X26" i="1"/>
  <c r="W26" i="1" s="1"/>
  <c r="P26" i="1"/>
  <c r="K26" i="1"/>
  <c r="J26" i="1"/>
  <c r="AV26" i="1" s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J25" i="1" s="1"/>
  <c r="AV25" i="1" s="1"/>
  <c r="Y25" i="1"/>
  <c r="X25" i="1"/>
  <c r="W25" i="1" s="1"/>
  <c r="P25" i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N24" i="1" s="1"/>
  <c r="Y24" i="1"/>
  <c r="X24" i="1"/>
  <c r="P24" i="1"/>
  <c r="BK23" i="1"/>
  <c r="S23" i="1" s="1"/>
  <c r="BJ23" i="1"/>
  <c r="BI23" i="1"/>
  <c r="AU23" i="1" s="1"/>
  <c r="BH23" i="1"/>
  <c r="BG23" i="1"/>
  <c r="BF23" i="1"/>
  <c r="BE23" i="1"/>
  <c r="BD23" i="1"/>
  <c r="BC23" i="1"/>
  <c r="AX23" i="1" s="1"/>
  <c r="AZ23" i="1"/>
  <c r="AS23" i="1"/>
  <c r="AW23" i="1" s="1"/>
  <c r="AM23" i="1"/>
  <c r="AN23" i="1" s="1"/>
  <c r="AI23" i="1"/>
  <c r="AG23" i="1" s="1"/>
  <c r="K23" i="1" s="1"/>
  <c r="Y23" i="1"/>
  <c r="X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W22" i="1" s="1"/>
  <c r="X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X20" i="1"/>
  <c r="W20" i="1"/>
  <c r="P20" i="1"/>
  <c r="BK19" i="1"/>
  <c r="BJ19" i="1"/>
  <c r="BH19" i="1"/>
  <c r="BI19" i="1" s="1"/>
  <c r="S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/>
  <c r="AH19" i="1" s="1"/>
  <c r="Y19" i="1"/>
  <c r="X19" i="1"/>
  <c r="W19" i="1" s="1"/>
  <c r="P19" i="1"/>
  <c r="BK18" i="1"/>
  <c r="BJ18" i="1"/>
  <c r="BH18" i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AH18" i="1"/>
  <c r="Y18" i="1"/>
  <c r="X18" i="1"/>
  <c r="W18" i="1" s="1"/>
  <c r="P18" i="1"/>
  <c r="K18" i="1"/>
  <c r="J18" i="1"/>
  <c r="AV18" i="1" s="1"/>
  <c r="BK17" i="1"/>
  <c r="BJ17" i="1"/>
  <c r="BI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K17" i="1" s="1"/>
  <c r="AH17" i="1"/>
  <c r="Y17" i="1"/>
  <c r="X17" i="1"/>
  <c r="W17" i="1" s="1"/>
  <c r="P17" i="1"/>
  <c r="I21" i="1" l="1"/>
  <c r="AA21" i="1" s="1"/>
  <c r="J21" i="1"/>
  <c r="AV21" i="1" s="1"/>
  <c r="I20" i="1"/>
  <c r="K20" i="1"/>
  <c r="J20" i="1"/>
  <c r="AV20" i="1" s="1"/>
  <c r="N20" i="1"/>
  <c r="I28" i="1"/>
  <c r="K28" i="1"/>
  <c r="J28" i="1"/>
  <c r="AV28" i="1" s="1"/>
  <c r="N28" i="1"/>
  <c r="N30" i="1"/>
  <c r="BI21" i="1"/>
  <c r="J17" i="1"/>
  <c r="AV17" i="1" s="1"/>
  <c r="BI25" i="1"/>
  <c r="BI30" i="1"/>
  <c r="S30" i="1" s="1"/>
  <c r="W23" i="1"/>
  <c r="N25" i="1"/>
  <c r="K25" i="1"/>
  <c r="S26" i="1"/>
  <c r="N17" i="1"/>
  <c r="BI20" i="1"/>
  <c r="S20" i="1" s="1"/>
  <c r="BI28" i="1"/>
  <c r="S28" i="1" s="1"/>
  <c r="AU21" i="1"/>
  <c r="AW21" i="1" s="1"/>
  <c r="S21" i="1"/>
  <c r="AU17" i="1"/>
  <c r="AW17" i="1" s="1"/>
  <c r="S17" i="1"/>
  <c r="AU29" i="1"/>
  <c r="AW29" i="1" s="1"/>
  <c r="S29" i="1"/>
  <c r="S27" i="1"/>
  <c r="AU27" i="1"/>
  <c r="AW27" i="1" s="1"/>
  <c r="AA28" i="1"/>
  <c r="W24" i="1"/>
  <c r="AA20" i="1"/>
  <c r="K24" i="1"/>
  <c r="J24" i="1"/>
  <c r="AV24" i="1" s="1"/>
  <c r="T20" i="1"/>
  <c r="U20" i="1" s="1"/>
  <c r="S22" i="1"/>
  <c r="AU22" i="1"/>
  <c r="AW22" i="1" s="1"/>
  <c r="N18" i="1"/>
  <c r="I18" i="1"/>
  <c r="K27" i="1"/>
  <c r="J27" i="1"/>
  <c r="AV27" i="1" s="1"/>
  <c r="I27" i="1"/>
  <c r="N27" i="1"/>
  <c r="AU20" i="1"/>
  <c r="AW20" i="1" s="1"/>
  <c r="AH27" i="1"/>
  <c r="N29" i="1"/>
  <c r="K29" i="1"/>
  <c r="AH29" i="1"/>
  <c r="AH23" i="1"/>
  <c r="N23" i="1"/>
  <c r="J23" i="1"/>
  <c r="AV23" i="1" s="1"/>
  <c r="AY23" i="1" s="1"/>
  <c r="J19" i="1"/>
  <c r="AV19" i="1" s="1"/>
  <c r="K19" i="1"/>
  <c r="I19" i="1"/>
  <c r="N19" i="1"/>
  <c r="N21" i="1"/>
  <c r="K21" i="1"/>
  <c r="AH21" i="1"/>
  <c r="K22" i="1"/>
  <c r="AH22" i="1"/>
  <c r="J22" i="1"/>
  <c r="AV22" i="1" s="1"/>
  <c r="I22" i="1"/>
  <c r="I23" i="1"/>
  <c r="AU24" i="1"/>
  <c r="AW24" i="1" s="1"/>
  <c r="S24" i="1"/>
  <c r="AY26" i="1"/>
  <c r="I17" i="1"/>
  <c r="BI18" i="1"/>
  <c r="AU19" i="1"/>
  <c r="AW19" i="1" s="1"/>
  <c r="I24" i="1"/>
  <c r="AH24" i="1"/>
  <c r="N26" i="1"/>
  <c r="I26" i="1"/>
  <c r="T26" i="1" s="1"/>
  <c r="U26" i="1" s="1"/>
  <c r="AH30" i="1"/>
  <c r="AH25" i="1"/>
  <c r="I30" i="1"/>
  <c r="AH20" i="1"/>
  <c r="I25" i="1"/>
  <c r="AH28" i="1"/>
  <c r="J30" i="1"/>
  <c r="AV30" i="1" s="1"/>
  <c r="T28" i="1" l="1"/>
  <c r="U28" i="1" s="1"/>
  <c r="S25" i="1"/>
  <c r="T25" i="1" s="1"/>
  <c r="U25" i="1" s="1"/>
  <c r="AB25" i="1" s="1"/>
  <c r="AU25" i="1"/>
  <c r="AU30" i="1"/>
  <c r="AW30" i="1" s="1"/>
  <c r="AU28" i="1"/>
  <c r="AY29" i="1"/>
  <c r="AY30" i="1"/>
  <c r="AY21" i="1"/>
  <c r="V26" i="1"/>
  <c r="Z26" i="1" s="1"/>
  <c r="AC26" i="1"/>
  <c r="AB26" i="1"/>
  <c r="T24" i="1"/>
  <c r="U24" i="1" s="1"/>
  <c r="AA18" i="1"/>
  <c r="AY27" i="1"/>
  <c r="T22" i="1"/>
  <c r="U22" i="1" s="1"/>
  <c r="AA24" i="1"/>
  <c r="Q24" i="1"/>
  <c r="O24" i="1" s="1"/>
  <c r="R24" i="1" s="1"/>
  <c r="L24" i="1" s="1"/>
  <c r="M24" i="1" s="1"/>
  <c r="V25" i="1"/>
  <c r="Z25" i="1" s="1"/>
  <c r="AC25" i="1"/>
  <c r="AD25" i="1" s="1"/>
  <c r="AA19" i="1"/>
  <c r="T29" i="1"/>
  <c r="U29" i="1" s="1"/>
  <c r="AA17" i="1"/>
  <c r="AA23" i="1"/>
  <c r="T23" i="1"/>
  <c r="U23" i="1" s="1"/>
  <c r="AY19" i="1"/>
  <c r="V20" i="1"/>
  <c r="Z20" i="1" s="1"/>
  <c r="AC20" i="1"/>
  <c r="AD20" i="1" s="1"/>
  <c r="AB20" i="1"/>
  <c r="Q20" i="1"/>
  <c r="O20" i="1" s="1"/>
  <c r="R20" i="1" s="1"/>
  <c r="L20" i="1" s="1"/>
  <c r="M20" i="1" s="1"/>
  <c r="T21" i="1"/>
  <c r="U21" i="1" s="1"/>
  <c r="AA25" i="1"/>
  <c r="T30" i="1"/>
  <c r="U30" i="1" s="1"/>
  <c r="AA22" i="1"/>
  <c r="Q22" i="1"/>
  <c r="O22" i="1" s="1"/>
  <c r="R22" i="1" s="1"/>
  <c r="L22" i="1" s="1"/>
  <c r="M22" i="1" s="1"/>
  <c r="AY20" i="1"/>
  <c r="AA30" i="1"/>
  <c r="T27" i="1"/>
  <c r="U27" i="1" s="1"/>
  <c r="Q27" i="1" s="1"/>
  <c r="O27" i="1" s="1"/>
  <c r="R27" i="1" s="1"/>
  <c r="L27" i="1" s="1"/>
  <c r="M27" i="1" s="1"/>
  <c r="AU18" i="1"/>
  <c r="S18" i="1"/>
  <c r="AA27" i="1"/>
  <c r="T17" i="1"/>
  <c r="U17" i="1" s="1"/>
  <c r="Q26" i="1"/>
  <c r="O26" i="1" s="1"/>
  <c r="R26" i="1" s="1"/>
  <c r="L26" i="1" s="1"/>
  <c r="M26" i="1" s="1"/>
  <c r="AA26" i="1"/>
  <c r="AY22" i="1"/>
  <c r="AY24" i="1"/>
  <c r="T19" i="1"/>
  <c r="U19" i="1" s="1"/>
  <c r="AY17" i="1"/>
  <c r="AY28" i="1" l="1"/>
  <c r="AW28" i="1"/>
  <c r="V28" i="1"/>
  <c r="Z28" i="1" s="1"/>
  <c r="AB28" i="1"/>
  <c r="AC28" i="1"/>
  <c r="AD28" i="1" s="1"/>
  <c r="AW25" i="1"/>
  <c r="AY25" i="1"/>
  <c r="Q25" i="1"/>
  <c r="O25" i="1" s="1"/>
  <c r="R25" i="1" s="1"/>
  <c r="L25" i="1" s="1"/>
  <c r="M25" i="1" s="1"/>
  <c r="Q28" i="1"/>
  <c r="O28" i="1" s="1"/>
  <c r="R28" i="1" s="1"/>
  <c r="L28" i="1" s="1"/>
  <c r="M28" i="1" s="1"/>
  <c r="V30" i="1"/>
  <c r="Z30" i="1" s="1"/>
  <c r="AC30" i="1"/>
  <c r="AB30" i="1"/>
  <c r="Q30" i="1"/>
  <c r="O30" i="1" s="1"/>
  <c r="R30" i="1" s="1"/>
  <c r="L30" i="1" s="1"/>
  <c r="M30" i="1" s="1"/>
  <c r="V23" i="1"/>
  <c r="Z23" i="1" s="1"/>
  <c r="AC23" i="1"/>
  <c r="AB23" i="1"/>
  <c r="AD26" i="1"/>
  <c r="AC17" i="1"/>
  <c r="V17" i="1"/>
  <c r="Z17" i="1" s="1"/>
  <c r="AB17" i="1"/>
  <c r="V21" i="1"/>
  <c r="Z21" i="1" s="1"/>
  <c r="AC21" i="1"/>
  <c r="Q21" i="1"/>
  <c r="O21" i="1" s="1"/>
  <c r="R21" i="1" s="1"/>
  <c r="L21" i="1" s="1"/>
  <c r="M21" i="1" s="1"/>
  <c r="AB21" i="1"/>
  <c r="Q23" i="1"/>
  <c r="O23" i="1" s="1"/>
  <c r="R23" i="1" s="1"/>
  <c r="L23" i="1" s="1"/>
  <c r="M23" i="1" s="1"/>
  <c r="V19" i="1"/>
  <c r="Z19" i="1" s="1"/>
  <c r="AC19" i="1"/>
  <c r="AB19" i="1"/>
  <c r="Q17" i="1"/>
  <c r="O17" i="1" s="1"/>
  <c r="R17" i="1" s="1"/>
  <c r="L17" i="1" s="1"/>
  <c r="M17" i="1" s="1"/>
  <c r="T18" i="1"/>
  <c r="U18" i="1" s="1"/>
  <c r="AC24" i="1"/>
  <c r="V24" i="1"/>
  <c r="Z24" i="1" s="1"/>
  <c r="AB24" i="1"/>
  <c r="V29" i="1"/>
  <c r="Z29" i="1" s="1"/>
  <c r="AC29" i="1"/>
  <c r="Q29" i="1"/>
  <c r="O29" i="1" s="1"/>
  <c r="R29" i="1" s="1"/>
  <c r="L29" i="1" s="1"/>
  <c r="M29" i="1" s="1"/>
  <c r="AB29" i="1"/>
  <c r="AY18" i="1"/>
  <c r="AW18" i="1"/>
  <c r="V27" i="1"/>
  <c r="Z27" i="1" s="1"/>
  <c r="AC27" i="1"/>
  <c r="AB27" i="1"/>
  <c r="Q19" i="1"/>
  <c r="O19" i="1" s="1"/>
  <c r="R19" i="1" s="1"/>
  <c r="L19" i="1" s="1"/>
  <c r="M19" i="1" s="1"/>
  <c r="AC22" i="1"/>
  <c r="V22" i="1"/>
  <c r="Z22" i="1" s="1"/>
  <c r="AB22" i="1"/>
  <c r="AD22" i="1" l="1"/>
  <c r="AD29" i="1"/>
  <c r="AD23" i="1"/>
  <c r="AD19" i="1"/>
  <c r="AD21" i="1"/>
  <c r="AD27" i="1"/>
  <c r="AD24" i="1"/>
  <c r="AD30" i="1"/>
  <c r="V18" i="1"/>
  <c r="Z18" i="1" s="1"/>
  <c r="AC18" i="1"/>
  <c r="AB18" i="1"/>
  <c r="Q18" i="1"/>
  <c r="O18" i="1" s="1"/>
  <c r="R18" i="1" s="1"/>
  <c r="L18" i="1" s="1"/>
  <c r="M18" i="1" s="1"/>
  <c r="AD17" i="1"/>
  <c r="AD18" i="1" l="1"/>
</calcChain>
</file>

<file path=xl/sharedStrings.xml><?xml version="1.0" encoding="utf-8"?>
<sst xmlns="http://schemas.openxmlformats.org/spreadsheetml/2006/main" count="683" uniqueCount="349">
  <si>
    <t>File opened</t>
  </si>
  <si>
    <t>2020-12-16 10:55:55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</si>
  <si>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</si>
  <si>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</si>
  <si>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</si>
  <si>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</si>
  <si>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</si>
  <si>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</si>
  <si>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</si>
  <si>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</si>
  <si>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</si>
  <si>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</si>
  <si>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</si>
  <si>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</si>
  <si>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</si>
  <si>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</si>
  <si>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</si>
  <si>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</si>
  <si>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</si>
  <si>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</si>
  <si>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</si>
  <si>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</si>
  <si>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</si>
  <si>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10:55:55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</si>
  <si>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</si>
  <si>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</si>
  <si>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</si>
  <si>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</si>
  <si>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</si>
  <si>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</si>
  <si>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</si>
  <si>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</si>
  <si>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</si>
  <si>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</si>
  <si>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</si>
  <si>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</si>
  <si>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</si>
  <si>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</si>
  <si>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</si>
  <si>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</si>
  <si>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</si>
  <si>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</si>
  <si>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</si>
  <si>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</si>
  <si>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</si>
  <si>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</si>
  <si>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</si>
  <si>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</si>
  <si>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</si>
  <si>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</si>
  <si>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</si>
  <si>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</si>
  <si>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</si>
  <si>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</si>
  <si>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</si>
  <si>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</si>
  <si>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</si>
  <si>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</si>
  <si>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</si>
  <si>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</si>
  <si>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</si>
  <si>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</si>
  <si>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</si>
  <si>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</si>
  <si>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</si>
  <si>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</si>
  <si>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</si>
  <si>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</si>
  <si>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</si>
  <si>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</si>
  <si>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</si>
  <si>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</si>
  <si>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</si>
  <si>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</si>
  <si>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</si>
  <si>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</si>
  <si>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</si>
  <si>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</si>
  <si>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</si>
  <si>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</si>
  <si>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</si>
  <si>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</si>
  <si>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</si>
  <si>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</si>
  <si>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</si>
  <si>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</si>
  <si>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</si>
  <si>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</si>
  <si>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</si>
  <si>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</si>
  <si>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</si>
  <si>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</si>
  <si>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</si>
  <si>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</si>
  <si>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</si>
  <si>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</si>
  <si>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</si>
  <si>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</si>
  <si>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</si>
  <si>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</si>
  <si>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</si>
  <si>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</si>
  <si>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</si>
  <si>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</si>
  <si>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</si>
  <si>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</si>
  <si>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</si>
  <si>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</si>
  <si>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</si>
  <si>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</si>
  <si>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</si>
  <si>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</si>
  <si>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</si>
  <si>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</si>
  <si>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</si>
  <si>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</si>
  <si>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</si>
  <si>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</si>
  <si>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</si>
  <si>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</si>
  <si>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</si>
  <si>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</si>
  <si>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</si>
  <si>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</si>
  <si>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</si>
  <si>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</si>
  <si>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</si>
  <si>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</si>
  <si>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</si>
  <si>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</si>
  <si>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</si>
  <si>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</si>
  <si>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</si>
  <si>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</si>
  <si>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</si>
  <si>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</si>
  <si>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</si>
  <si>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</si>
  <si>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</si>
  <si>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</si>
  <si>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</si>
  <si>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</si>
  <si>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</si>
  <si>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</si>
  <si>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</si>
  <si>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</si>
  <si>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</si>
  <si>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</si>
  <si>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</si>
  <si>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</si>
  <si>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</si>
  <si>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</si>
  <si>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</si>
  <si>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</si>
  <si>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</si>
  <si>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</si>
  <si>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</si>
  <si>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</si>
  <si>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</si>
  <si>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</si>
  <si>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</si>
  <si>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</si>
  <si>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</si>
  <si>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</si>
  <si>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</si>
  <si>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</si>
  <si>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</si>
  <si>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</si>
  <si>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</si>
  <si>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</si>
  <si>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</si>
  <si>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</si>
  <si>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</si>
  <si>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</si>
  <si>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</si>
  <si>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</si>
  <si>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</si>
  <si>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</si>
  <si>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</si>
  <si>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</si>
  <si>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</si>
  <si>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</si>
  <si>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</si>
  <si>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</si>
  <si>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</si>
  <si>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</si>
  <si>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</si>
  <si>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</si>
  <si>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</si>
  <si>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</si>
  <si>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</si>
  <si>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</si>
  <si>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</si>
  <si>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</si>
  <si>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</si>
  <si>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</si>
  <si>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</si>
  <si>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</si>
  <si>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</si>
  <si>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</si>
  <si>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</si>
  <si>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</si>
  <si>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</si>
  <si>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</si>
  <si>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</si>
  <si>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</si>
  <si>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</si>
  <si>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</si>
  <si>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</si>
  <si>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</si>
  <si>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</si>
  <si>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</si>
  <si>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</si>
  <si>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</si>
  <si>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</si>
  <si>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</si>
  <si>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</si>
  <si>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</si>
  <si>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</si>
  <si>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</si>
  <si>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</si>
  <si>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</si>
  <si>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</si>
  <si>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</si>
  <si>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</si>
  <si>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</si>
  <si>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</si>
  <si>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</si>
  <si>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</si>
  <si>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</si>
  <si>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</si>
  <si>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</si>
  <si>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</si>
  <si>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</si>
  <si>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</si>
  <si>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</si>
  <si>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</si>
  <si>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</si>
  <si>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</si>
  <si>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</si>
  <si>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</si>
  <si>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</si>
  <si>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</si>
  <si>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</si>
  <si>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</si>
  <si>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</si>
  <si>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</si>
  <si>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</si>
  <si>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</si>
  <si>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</si>
  <si>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</si>
  <si>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</si>
  <si>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</si>
  <si>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</si>
  <si>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</si>
  <si>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</si>
  <si>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</si>
  <si>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</si>
  <si>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</si>
  <si>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</si>
  <si>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</si>
  <si>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</si>
  <si>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</si>
  <si>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</si>
  <si>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</si>
  <si>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</si>
  <si>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</si>
  <si>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</si>
  <si>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</si>
  <si>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</si>
  <si>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</si>
  <si>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</si>
  <si>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</si>
  <si>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</si>
  <si>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</si>
  <si>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</si>
  <si>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</si>
  <si>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</si>
  <si>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</si>
  <si>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</si>
  <si>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</si>
  <si>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</si>
  <si>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</si>
  <si>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11:11:22</t>
  </si>
  <si>
    <t>11:11:22</t>
  </si>
  <si>
    <t>1149</t>
  </si>
  <si>
    <t>_1</t>
  </si>
  <si>
    <t>RECT-4143-20200907-06_33_50</t>
  </si>
  <si>
    <t>RECT-7899-20201216-11_11_26</t>
  </si>
  <si>
    <t>DARK-7900-20201216-11_11_28</t>
  </si>
  <si>
    <t>0: Broadleaf</t>
  </si>
  <si>
    <t>11:11:43</t>
  </si>
  <si>
    <t>1/3</t>
  </si>
  <si>
    <t>20201216 11:15:45</t>
  </si>
  <si>
    <t>11:15:45</t>
  </si>
  <si>
    <t>RECT-7903-20201216-11_15_48</t>
  </si>
  <si>
    <t>DARK-7904-20201216-11_15_50</t>
  </si>
  <si>
    <t>20201216 11:17:02</t>
  </si>
  <si>
    <t>11:17:02</t>
  </si>
  <si>
    <t>RECT-7905-20201216-11_17_05</t>
  </si>
  <si>
    <t>DARK-7906-20201216-11_17_07</t>
  </si>
  <si>
    <t>3/3</t>
  </si>
  <si>
    <t>20201216 11:18:10</t>
  </si>
  <si>
    <t>11:18:10</t>
  </si>
  <si>
    <t>RECT-7907-20201216-11_18_13</t>
  </si>
  <si>
    <t>DARK-7908-20201216-11_18_15</t>
  </si>
  <si>
    <t>20201216 11:19:20</t>
  </si>
  <si>
    <t>11:19:20</t>
  </si>
  <si>
    <t>RECT-7909-20201216-11_19_23</t>
  </si>
  <si>
    <t>DARK-7910-20201216-11_19_25</t>
  </si>
  <si>
    <t>20201216 11:20:59</t>
  </si>
  <si>
    <t>11:20:59</t>
  </si>
  <si>
    <t>RECT-7911-20201216-11_21_02</t>
  </si>
  <si>
    <t>DARK-7912-20201216-11_21_04</t>
  </si>
  <si>
    <t>20201216 11:22:08</t>
  </si>
  <si>
    <t>11:22:08</t>
  </si>
  <si>
    <t>RECT-7913-20201216-11_22_12</t>
  </si>
  <si>
    <t>DARK-7914-20201216-11_22_14</t>
  </si>
  <si>
    <t>11:22:31</t>
  </si>
  <si>
    <t>20201216 11:24:32</t>
  </si>
  <si>
    <t>11:24:32</t>
  </si>
  <si>
    <t>RECT-7915-20201216-11_24_36</t>
  </si>
  <si>
    <t>DARK-7916-20201216-11_24_38</t>
  </si>
  <si>
    <t>2/3</t>
  </si>
  <si>
    <t>20201216 11:26:33</t>
  </si>
  <si>
    <t>11:26:33</t>
  </si>
  <si>
    <t>RECT-7917-20201216-11_26_36</t>
  </si>
  <si>
    <t>DARK-7918-20201216-11_26_39</t>
  </si>
  <si>
    <t>20201216 11:28:33</t>
  </si>
  <si>
    <t>11:28:33</t>
  </si>
  <si>
    <t>RECT-7919-20201216-11_28_37</t>
  </si>
  <si>
    <t>DARK-7920-20201216-11_28_39</t>
  </si>
  <si>
    <t>20201216 11:30:34</t>
  </si>
  <si>
    <t>11:30:34</t>
  </si>
  <si>
    <t>RECT-7921-20201216-11_30_37</t>
  </si>
  <si>
    <t>DARK-7922-20201216-11_30_39</t>
  </si>
  <si>
    <t>20201216 11:32:34</t>
  </si>
  <si>
    <t>11:32:34</t>
  </si>
  <si>
    <t>RECT-7923-20201216-11_32_38</t>
  </si>
  <si>
    <t>DARK-7924-20201216-11_32_40</t>
  </si>
  <si>
    <t>11:32:57</t>
  </si>
  <si>
    <t>20201216 11:34:58</t>
  </si>
  <si>
    <t>11:34:58</t>
  </si>
  <si>
    <t>RECT-7925-20201216-11_35_02</t>
  </si>
  <si>
    <t>DARK-7926-20201216-11_35_04</t>
  </si>
  <si>
    <t>20201216 11:36:59</t>
  </si>
  <si>
    <t>11:36:59</t>
  </si>
  <si>
    <t>RECT-7927-20201216-11_37_02</t>
  </si>
  <si>
    <t>DARK-7928-20201216-11_37_04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</si>
</sst>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workbookViewId="0">
      <selection activeCell="A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1608145882.5999999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1608145874.8499999</v>
      </c>
      <c r="I17">
        <f t="shared" ref="I17:I30" si="0">BW17*AG17*(BS17-BT17)/(100*BL17*(1000-AG17*BS17))</f>
        <v>1.1025306601357605E-3</v>
      </c>
      <c r="J17">
        <f t="shared" ref="J17:J30" si="1">BW17*AG17*(BR17-BQ17*(1000-AG17*BT17)/(1000-AG17*BS17))/(100*BL17)</f>
        <v>6.4057974051640132</v>
      </c>
      <c r="K17">
        <f t="shared" ref="K17:K30" si="2">BQ17 - IF(AG17&gt;1, J17*BL17*100/(AI17*CE17), 0)</f>
        <v>399.71983333333299</v>
      </c>
      <c r="L17">
        <f t="shared" ref="L17:L30" si="3">((R17-I17/2)*K17-J17)/(R17+I17/2)</f>
        <v>141.98166612543571</v>
      </c>
      <c r="M17">
        <f t="shared" ref="M17:M30" si="4">L17*(BX17+BY17)/1000</f>
        <v>14.55312004049904</v>
      </c>
      <c r="N17">
        <f t="shared" ref="N17:N30" si="5">(BQ17 - IF(AG17&gt;1, J17*BL17*100/(AI17*CE17), 0))*(BX17+BY17)/1000</f>
        <v>40.971280840788296</v>
      </c>
      <c r="O17">
        <f t="shared" ref="O17:O30" si="6">2/((1/Q17-1/P17)+SIGN(Q17)*SQRT((1/Q17-1/P17)*(1/Q17-1/P17) + 4*BM17/((BM17+1)*(BM17+1))*(2*1/Q17*1/P17-1/P17*1/P17)))</f>
        <v>4.1898986735601905E-2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2.9720966701892051</v>
      </c>
      <c r="Q17">
        <f t="shared" ref="Q17:Q30" si="8">I17*(1000-(1000*0.61365*EXP(17.502*U17/(240.97+U17))/(BX17+BY17)+BS17)/2)/(1000*0.61365*EXP(17.502*U17/(240.97+U17))/(BX17+BY17)-BS17)</f>
        <v>4.1573588570793622E-2</v>
      </c>
      <c r="R17">
        <f t="shared" ref="R17:R30" si="9">1/((BM17+1)/(O17/1.6)+1/(P17/1.37)) + BM17/((BM17+1)/(O17/1.6) + BM17/(P17/1.37))</f>
        <v>2.601251779544737E-2</v>
      </c>
      <c r="S17">
        <f t="shared" ref="S17:S30" si="10">(BI17*BK17)</f>
        <v>231.29211741637732</v>
      </c>
      <c r="T17">
        <f t="shared" ref="T17:T30" si="11">(BZ17+(S17+2*0.95*0.0000000567*(((BZ17+$B$7)+273)^4-(BZ17+273)^4)-44100*I17)/(1.84*29.3*P17+8*0.95*0.0000000567*(BZ17+273)^3))</f>
        <v>29.06735752455883</v>
      </c>
      <c r="U17">
        <f t="shared" ref="U17:U30" si="12">($C$7*CA17+$D$7*CB17+$E$7*T17)</f>
        <v>29.390026666666699</v>
      </c>
      <c r="V17">
        <f t="shared" ref="V17:V30" si="13">0.61365*EXP(17.502*U17/(240.97+U17))</f>
        <v>4.1134385930651671</v>
      </c>
      <c r="W17">
        <f t="shared" ref="W17:W30" si="14">(X17/Y17*100)</f>
        <v>38.703064480560379</v>
      </c>
      <c r="X17">
        <f t="shared" ref="X17:X30" si="15">BS17*(BX17+BY17)/1000</f>
        <v>1.4691662505622396</v>
      </c>
      <c r="Y17">
        <f t="shared" ref="Y17:Y30" si="16">0.61365*EXP(17.502*BZ17/(240.97+BZ17))</f>
        <v>3.795994633190265</v>
      </c>
      <c r="Z17">
        <f t="shared" ref="Z17:Z30" si="17">(V17-BS17*(BX17+BY17)/1000)</f>
        <v>2.6442723425029273</v>
      </c>
      <c r="AA17">
        <f t="shared" ref="AA17:AA30" si="18">(-I17*44100)</f>
        <v>-48.621602111987038</v>
      </c>
      <c r="AB17">
        <f t="shared" ref="AB17:AB30" si="19">2*29.3*P17*0.92*(BZ17-U17)</f>
        <v>-221.88989269732761</v>
      </c>
      <c r="AC17">
        <f t="shared" ref="AC17:AC30" si="20">2*0.95*0.0000000567*(((BZ17+$B$7)+273)^4-(U17+273)^4)</f>
        <v>-16.387162155622772</v>
      </c>
      <c r="AD17">
        <f t="shared" ref="AD17:AD30" si="21">S17+AC17+AA17+AB17</f>
        <v>-55.606539548560107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53989.627445514983</v>
      </c>
      <c r="AJ17" t="s">
        <v>287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288</v>
      </c>
      <c r="AQ17">
        <v>1461.7968000000001</v>
      </c>
      <c r="AR17">
        <v>1809.6</v>
      </c>
      <c r="AS17">
        <f t="shared" ref="AS17:AS30" si="27">1-AQ17/AR17</f>
        <v>0.19219893899204232</v>
      </c>
      <c r="AT17">
        <v>0.5</v>
      </c>
      <c r="AU17">
        <f t="shared" ref="AU17:AU30" si="28">BI17</f>
        <v>1180.190140747336</v>
      </c>
      <c r="AV17">
        <f t="shared" ref="AV17:AV30" si="29">J17</f>
        <v>6.4057974051640132</v>
      </c>
      <c r="AW17">
        <f t="shared" ref="AW17:AW30" si="30">AS17*AT17*AU17</f>
        <v>113.41564643025355</v>
      </c>
      <c r="AX17">
        <f t="shared" ref="AX17:AX30" si="31">BC17/AR17</f>
        <v>0.45317749778956673</v>
      </c>
      <c r="AY17">
        <f t="shared" ref="AY17:AY30" si="32">(AV17-AO17)/AU17</f>
        <v>5.9173048849213575E-3</v>
      </c>
      <c r="AZ17">
        <f t="shared" ref="AZ17:AZ30" si="33">(AL17-AR17)/AR17</f>
        <v>0.8026525198938993</v>
      </c>
      <c r="BA17" t="s">
        <v>289</v>
      </c>
      <c r="BB17">
        <v>989.53</v>
      </c>
      <c r="BC17">
        <f t="shared" ref="BC17:BC30" si="34">AR17-BB17</f>
        <v>820.06999999999994</v>
      </c>
      <c r="BD17">
        <f t="shared" ref="BD17:BD30" si="35">(AR17-AQ17)/(AR17-BB17)</f>
        <v>0.42411403904544714</v>
      </c>
      <c r="BE17">
        <f t="shared" ref="BE17:BE30" si="36">(AL17-AR17)/(AL17-BB17)</f>
        <v>0.63914105300213409</v>
      </c>
      <c r="BF17">
        <f t="shared" ref="BF17:BF30" si="37">(AR17-AQ17)/(AR17-AK17)</f>
        <v>0.31788306757782825</v>
      </c>
      <c r="BG17">
        <f t="shared" ref="BG17:BG30" si="38">(AL17-AR17)/(AL17-AK17)</f>
        <v>0.57035979150506377</v>
      </c>
      <c r="BH17">
        <f t="shared" ref="BH17:BH30" si="39">$B$11*CF17+$C$11*CG17+$F$11*CH17*(1-CK17)</f>
        <v>1400.0060000000001</v>
      </c>
      <c r="BI17">
        <f t="shared" ref="BI17:BI30" si="40">BH17*BJ17</f>
        <v>1180.190140747336</v>
      </c>
      <c r="BJ17">
        <f t="shared" ref="BJ17:BJ30" si="41">($B$11*$D$9+$C$11*$D$9+$F$11*((CU17+CM17)/MAX(CU17+CM17+CV17, 0.1)*$I$9+CV17/MAX(CU17+CM17+CV17, 0.1)*$J$9))/($B$11+$C$11+$F$11)</f>
        <v>0.84298934486519062</v>
      </c>
      <c r="BK17">
        <f t="shared" ref="BK17:BK30" si="42">($B$11*$K$9+$C$11*$K$9+$F$11*((CU17+CM17)/MAX(CU17+CM17+CV17, 0.1)*$P$9+CV17/MAX(CU17+CM17+CV17, 0.1)*$Q$9))/($B$11+$C$11+$F$11)</f>
        <v>0.19597868973038141</v>
      </c>
      <c r="BL17">
        <v>6</v>
      </c>
      <c r="BM17">
        <v>0.5</v>
      </c>
      <c r="BN17" t="s">
        <v>290</v>
      </c>
      <c r="BO17">
        <v>2</v>
      </c>
      <c r="BP17">
        <v>1608145874.8499999</v>
      </c>
      <c r="BQ17">
        <v>399.71983333333299</v>
      </c>
      <c r="BR17">
        <v>407.93546666666703</v>
      </c>
      <c r="BS17">
        <v>14.33333</v>
      </c>
      <c r="BT17">
        <v>13.0292833333333</v>
      </c>
      <c r="BU17">
        <v>396.84583333333302</v>
      </c>
      <c r="BV17">
        <v>14.29233</v>
      </c>
      <c r="BW17">
        <v>500.0102</v>
      </c>
      <c r="BX17">
        <v>102.45099999999999</v>
      </c>
      <c r="BY17">
        <v>4.8994806666666703E-2</v>
      </c>
      <c r="BZ17">
        <v>28.005220000000001</v>
      </c>
      <c r="CA17">
        <v>29.390026666666699</v>
      </c>
      <c r="CB17">
        <v>999.9</v>
      </c>
      <c r="CC17">
        <v>0</v>
      </c>
      <c r="CD17">
        <v>0</v>
      </c>
      <c r="CE17">
        <v>9999.4883333333291</v>
      </c>
      <c r="CF17">
        <v>0</v>
      </c>
      <c r="CG17">
        <v>670.50643333333301</v>
      </c>
      <c r="CH17">
        <v>1400.0060000000001</v>
      </c>
      <c r="CI17">
        <v>0.89999879999999999</v>
      </c>
      <c r="CJ17">
        <v>0.10000112</v>
      </c>
      <c r="CK17">
        <v>0</v>
      </c>
      <c r="CL17">
        <v>1463.0150000000001</v>
      </c>
      <c r="CM17">
        <v>4.9997499999999997</v>
      </c>
      <c r="CN17">
        <v>20015.939999999999</v>
      </c>
      <c r="CO17">
        <v>12178.096666666699</v>
      </c>
      <c r="CP17">
        <v>47.410133333333299</v>
      </c>
      <c r="CQ17">
        <v>49.530999999999999</v>
      </c>
      <c r="CR17">
        <v>48.464233333333297</v>
      </c>
      <c r="CS17">
        <v>48.997900000000001</v>
      </c>
      <c r="CT17">
        <v>48.576700000000002</v>
      </c>
      <c r="CU17">
        <v>1255.5026666666699</v>
      </c>
      <c r="CV17">
        <v>139.50333333333299</v>
      </c>
      <c r="CW17">
        <v>0</v>
      </c>
      <c r="CX17">
        <v>1400.0999999046301</v>
      </c>
      <c r="CY17">
        <v>0</v>
      </c>
      <c r="CZ17">
        <v>1461.7968000000001</v>
      </c>
      <c r="DA17">
        <v>-104.219230935326</v>
      </c>
      <c r="DB17">
        <v>-1350.8538483150801</v>
      </c>
      <c r="DC17">
        <v>19999.784</v>
      </c>
      <c r="DD17">
        <v>15</v>
      </c>
      <c r="DE17">
        <v>1608145903.5999999</v>
      </c>
      <c r="DF17" t="s">
        <v>291</v>
      </c>
      <c r="DG17">
        <v>1608145898.5999999</v>
      </c>
      <c r="DH17">
        <v>1608145903.5999999</v>
      </c>
      <c r="DI17">
        <v>7</v>
      </c>
      <c r="DJ17">
        <v>-1.96</v>
      </c>
      <c r="DK17">
        <v>-4.0000000000000001E-3</v>
      </c>
      <c r="DL17">
        <v>2.8740000000000001</v>
      </c>
      <c r="DM17">
        <v>4.1000000000000002E-2</v>
      </c>
      <c r="DN17">
        <v>408</v>
      </c>
      <c r="DO17">
        <v>13</v>
      </c>
      <c r="DP17">
        <v>0.4</v>
      </c>
      <c r="DQ17">
        <v>0.04</v>
      </c>
      <c r="DR17">
        <v>4.74290897997715</v>
      </c>
      <c r="DS17">
        <v>2.8844306064434599</v>
      </c>
      <c r="DT17">
        <v>0.209984437445557</v>
      </c>
      <c r="DU17">
        <v>0</v>
      </c>
      <c r="DV17">
        <v>-6.2555273333333297</v>
      </c>
      <c r="DW17">
        <v>-3.4836440489432801</v>
      </c>
      <c r="DX17">
        <v>0.25336029234975899</v>
      </c>
      <c r="DY17">
        <v>0</v>
      </c>
      <c r="DZ17">
        <v>1.307714</v>
      </c>
      <c r="EA17">
        <v>0.14676627363737499</v>
      </c>
      <c r="EB17">
        <v>1.06127227420677E-2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2.8740000000000001</v>
      </c>
      <c r="EJ17">
        <v>4.1000000000000002E-2</v>
      </c>
      <c r="EK17">
        <v>4.83399999999983</v>
      </c>
      <c r="EL17">
        <v>0</v>
      </c>
      <c r="EM17">
        <v>0</v>
      </c>
      <c r="EN17">
        <v>0</v>
      </c>
      <c r="EO17">
        <v>4.4665000000000198E-2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24.4</v>
      </c>
      <c r="EX17">
        <v>24.5</v>
      </c>
      <c r="EY17">
        <v>2</v>
      </c>
      <c r="EZ17">
        <v>506.07100000000003</v>
      </c>
      <c r="FA17">
        <v>466.791</v>
      </c>
      <c r="FB17">
        <v>23.871500000000001</v>
      </c>
      <c r="FC17">
        <v>34.006799999999998</v>
      </c>
      <c r="FD17">
        <v>30</v>
      </c>
      <c r="FE17">
        <v>33.970799999999997</v>
      </c>
      <c r="FF17">
        <v>33.945799999999998</v>
      </c>
      <c r="FG17">
        <v>22.583300000000001</v>
      </c>
      <c r="FH17">
        <v>0</v>
      </c>
      <c r="FI17">
        <v>100</v>
      </c>
      <c r="FJ17">
        <v>23.873899999999999</v>
      </c>
      <c r="FK17">
        <v>407.70699999999999</v>
      </c>
      <c r="FL17">
        <v>14.035600000000001</v>
      </c>
      <c r="FM17">
        <v>101.288</v>
      </c>
      <c r="FN17">
        <v>100.643</v>
      </c>
    </row>
    <row r="18" spans="1:170" x14ac:dyDescent="0.2">
      <c r="A18">
        <v>3</v>
      </c>
      <c r="B18">
        <v>1608146145.0999999</v>
      </c>
      <c r="C18">
        <v>262.5</v>
      </c>
      <c r="D18" t="s">
        <v>293</v>
      </c>
      <c r="E18" t="s">
        <v>294</v>
      </c>
      <c r="F18" t="s">
        <v>285</v>
      </c>
      <c r="G18" t="s">
        <v>286</v>
      </c>
      <c r="H18">
        <v>1608146137.0999999</v>
      </c>
      <c r="I18">
        <f t="shared" si="0"/>
        <v>2.074109213990016E-3</v>
      </c>
      <c r="J18">
        <f t="shared" si="1"/>
        <v>-0.43718164786581631</v>
      </c>
      <c r="K18">
        <f t="shared" si="2"/>
        <v>79.890338709677394</v>
      </c>
      <c r="L18">
        <f t="shared" si="3"/>
        <v>84.975045348655641</v>
      </c>
      <c r="M18">
        <f t="shared" si="4"/>
        <v>8.7092420892753939</v>
      </c>
      <c r="N18">
        <f t="shared" si="5"/>
        <v>8.1881015486601019</v>
      </c>
      <c r="O18">
        <f t="shared" si="6"/>
        <v>8.4904225813620379E-2</v>
      </c>
      <c r="P18">
        <f t="shared" si="7"/>
        <v>2.9722811474418074</v>
      </c>
      <c r="Q18">
        <f t="shared" si="8"/>
        <v>8.3579512349736221E-2</v>
      </c>
      <c r="R18">
        <f t="shared" si="9"/>
        <v>5.2354493719152705E-2</v>
      </c>
      <c r="S18">
        <f t="shared" si="10"/>
        <v>231.2893853847111</v>
      </c>
      <c r="T18">
        <f t="shared" si="11"/>
        <v>28.817627201190547</v>
      </c>
      <c r="U18">
        <f t="shared" si="12"/>
        <v>29.138490322580601</v>
      </c>
      <c r="V18">
        <f t="shared" si="13"/>
        <v>4.0541153257177349</v>
      </c>
      <c r="W18">
        <f t="shared" si="14"/>
        <v>41.639801117527881</v>
      </c>
      <c r="X18">
        <f t="shared" si="15"/>
        <v>1.5805952160557146</v>
      </c>
      <c r="Y18">
        <f t="shared" si="16"/>
        <v>3.7958759975690133</v>
      </c>
      <c r="Z18">
        <f t="shared" si="17"/>
        <v>2.4735201096620205</v>
      </c>
      <c r="AA18">
        <f t="shared" si="18"/>
        <v>-91.468216336959699</v>
      </c>
      <c r="AB18">
        <f t="shared" si="19"/>
        <v>-181.68298395714768</v>
      </c>
      <c r="AC18">
        <f t="shared" si="20"/>
        <v>-13.400110341363632</v>
      </c>
      <c r="AD18">
        <f t="shared" si="21"/>
        <v>-55.26192525075993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53994.948616545124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978.77700000000004</v>
      </c>
      <c r="AR18">
        <v>1108.33</v>
      </c>
      <c r="AS18">
        <f t="shared" si="27"/>
        <v>0.11689027636173333</v>
      </c>
      <c r="AT18">
        <v>0.5</v>
      </c>
      <c r="AU18">
        <f t="shared" si="28"/>
        <v>1180.1758749408873</v>
      </c>
      <c r="AV18">
        <f t="shared" si="29"/>
        <v>-0.43718164786581631</v>
      </c>
      <c r="AW18">
        <f t="shared" si="30"/>
        <v>68.975542088645369</v>
      </c>
      <c r="AX18">
        <f t="shared" si="31"/>
        <v>0.2200066767118096</v>
      </c>
      <c r="AY18">
        <f t="shared" si="32"/>
        <v>1.1910583408379479E-4</v>
      </c>
      <c r="AZ18">
        <f t="shared" si="33"/>
        <v>1.9432389270343671</v>
      </c>
      <c r="BA18" t="s">
        <v>296</v>
      </c>
      <c r="BB18">
        <v>864.49</v>
      </c>
      <c r="BC18">
        <f t="shared" si="34"/>
        <v>243.83999999999992</v>
      </c>
      <c r="BD18">
        <f t="shared" si="35"/>
        <v>0.53130331364829364</v>
      </c>
      <c r="BE18">
        <f t="shared" si="36"/>
        <v>0.8982978741152573</v>
      </c>
      <c r="BF18">
        <f t="shared" si="37"/>
        <v>0.32977468577996438</v>
      </c>
      <c r="BG18">
        <f t="shared" si="38"/>
        <v>0.84573446860131019</v>
      </c>
      <c r="BH18">
        <f t="shared" si="39"/>
        <v>1399.98903225806</v>
      </c>
      <c r="BI18">
        <f t="shared" si="40"/>
        <v>1180.1758749408873</v>
      </c>
      <c r="BJ18">
        <f t="shared" si="41"/>
        <v>0.84298937187912593</v>
      </c>
      <c r="BK18">
        <f t="shared" si="42"/>
        <v>0.19597874375825208</v>
      </c>
      <c r="BL18">
        <v>6</v>
      </c>
      <c r="BM18">
        <v>0.5</v>
      </c>
      <c r="BN18" t="s">
        <v>290</v>
      </c>
      <c r="BO18">
        <v>2</v>
      </c>
      <c r="BP18">
        <v>1608146137.0999999</v>
      </c>
      <c r="BQ18">
        <v>79.890338709677394</v>
      </c>
      <c r="BR18">
        <v>79.564567741935505</v>
      </c>
      <c r="BS18">
        <v>15.421680645161301</v>
      </c>
      <c r="BT18">
        <v>12.9711741935484</v>
      </c>
      <c r="BU18">
        <v>77.016093548387104</v>
      </c>
      <c r="BV18">
        <v>15.381090322580601</v>
      </c>
      <c r="BW18">
        <v>500.00838709677402</v>
      </c>
      <c r="BX18">
        <v>102.44261290322601</v>
      </c>
      <c r="BY18">
        <v>4.9148690322580603E-2</v>
      </c>
      <c r="BZ18">
        <v>28.0046838709677</v>
      </c>
      <c r="CA18">
        <v>29.138490322580601</v>
      </c>
      <c r="CB18">
        <v>999.9</v>
      </c>
      <c r="CC18">
        <v>0</v>
      </c>
      <c r="CD18">
        <v>0</v>
      </c>
      <c r="CE18">
        <v>10001.350967741901</v>
      </c>
      <c r="CF18">
        <v>0</v>
      </c>
      <c r="CG18">
        <v>554.14293548387104</v>
      </c>
      <c r="CH18">
        <v>1399.98903225806</v>
      </c>
      <c r="CI18">
        <v>0.89999654838709697</v>
      </c>
      <c r="CJ18">
        <v>0.100003419354839</v>
      </c>
      <c r="CK18">
        <v>0</v>
      </c>
      <c r="CL18">
        <v>979.01593548387098</v>
      </c>
      <c r="CM18">
        <v>4.9997499999999997</v>
      </c>
      <c r="CN18">
        <v>13478.5709677419</v>
      </c>
      <c r="CO18">
        <v>12177.9483870968</v>
      </c>
      <c r="CP18">
        <v>48.157064516128997</v>
      </c>
      <c r="CQ18">
        <v>50.124935483870999</v>
      </c>
      <c r="CR18">
        <v>49.191129032257997</v>
      </c>
      <c r="CS18">
        <v>49.570129032258002</v>
      </c>
      <c r="CT18">
        <v>49.257935483871002</v>
      </c>
      <c r="CU18">
        <v>1255.4861290322599</v>
      </c>
      <c r="CV18">
        <v>139.50290322580599</v>
      </c>
      <c r="CW18">
        <v>0</v>
      </c>
      <c r="CX18">
        <v>119.60000014305101</v>
      </c>
      <c r="CY18">
        <v>0</v>
      </c>
      <c r="CZ18">
        <v>978.77700000000004</v>
      </c>
      <c r="DA18">
        <v>-34.388717975519903</v>
      </c>
      <c r="DB18">
        <v>-456.19145322609199</v>
      </c>
      <c r="DC18">
        <v>13476.0307692308</v>
      </c>
      <c r="DD18">
        <v>15</v>
      </c>
      <c r="DE18">
        <v>1608145903.5999999</v>
      </c>
      <c r="DF18" t="s">
        <v>291</v>
      </c>
      <c r="DG18">
        <v>1608145898.5999999</v>
      </c>
      <c r="DH18">
        <v>1608145903.5999999</v>
      </c>
      <c r="DI18">
        <v>7</v>
      </c>
      <c r="DJ18">
        <v>-1.96</v>
      </c>
      <c r="DK18">
        <v>-4.0000000000000001E-3</v>
      </c>
      <c r="DL18">
        <v>2.8740000000000001</v>
      </c>
      <c r="DM18">
        <v>4.1000000000000002E-2</v>
      </c>
      <c r="DN18">
        <v>408</v>
      </c>
      <c r="DO18">
        <v>13</v>
      </c>
      <c r="DP18">
        <v>0.4</v>
      </c>
      <c r="DQ18">
        <v>0.04</v>
      </c>
      <c r="DR18">
        <v>-0.442912849625196</v>
      </c>
      <c r="DS18">
        <v>0.40246227401455797</v>
      </c>
      <c r="DT18">
        <v>3.4579932170779898E-2</v>
      </c>
      <c r="DU18">
        <v>1</v>
      </c>
      <c r="DV18">
        <v>0.3275981</v>
      </c>
      <c r="DW18">
        <v>-0.54285551946607302</v>
      </c>
      <c r="DX18">
        <v>4.4079510390013801E-2</v>
      </c>
      <c r="DY18">
        <v>0</v>
      </c>
      <c r="DZ18">
        <v>2.4494596666666699</v>
      </c>
      <c r="EA18">
        <v>0.26594055617352003</v>
      </c>
      <c r="EB18">
        <v>1.92072940109278E-2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2.8740000000000001</v>
      </c>
      <c r="EJ18">
        <v>4.0599999999999997E-2</v>
      </c>
      <c r="EK18">
        <v>2.87424999999996</v>
      </c>
      <c r="EL18">
        <v>0</v>
      </c>
      <c r="EM18">
        <v>0</v>
      </c>
      <c r="EN18">
        <v>0</v>
      </c>
      <c r="EO18">
        <v>4.05899999999981E-2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4.0999999999999996</v>
      </c>
      <c r="EX18">
        <v>4</v>
      </c>
      <c r="EY18">
        <v>2</v>
      </c>
      <c r="EZ18">
        <v>506.77800000000002</v>
      </c>
      <c r="FA18">
        <v>465.45800000000003</v>
      </c>
      <c r="FB18">
        <v>24.017199999999999</v>
      </c>
      <c r="FC18">
        <v>33.9636</v>
      </c>
      <c r="FD18">
        <v>30.002199999999998</v>
      </c>
      <c r="FE18">
        <v>33.921999999999997</v>
      </c>
      <c r="FF18">
        <v>33.894100000000002</v>
      </c>
      <c r="FG18">
        <v>8.2063900000000007</v>
      </c>
      <c r="FH18">
        <v>0</v>
      </c>
      <c r="FI18">
        <v>100</v>
      </c>
      <c r="FJ18">
        <v>23.964600000000001</v>
      </c>
      <c r="FK18">
        <v>79.608800000000002</v>
      </c>
      <c r="FL18">
        <v>14.738799999999999</v>
      </c>
      <c r="FM18">
        <v>101.306</v>
      </c>
      <c r="FN18">
        <v>100.667</v>
      </c>
    </row>
    <row r="19" spans="1:170" x14ac:dyDescent="0.2">
      <c r="A19">
        <v>4</v>
      </c>
      <c r="B19">
        <v>1608146222.0999999</v>
      </c>
      <c r="C19">
        <v>339.5</v>
      </c>
      <c r="D19" t="s">
        <v>297</v>
      </c>
      <c r="E19" t="s">
        <v>298</v>
      </c>
      <c r="F19" t="s">
        <v>285</v>
      </c>
      <c r="G19" t="s">
        <v>286</v>
      </c>
      <c r="H19">
        <v>1608146214.3499999</v>
      </c>
      <c r="I19">
        <f t="shared" si="0"/>
        <v>2.3233263262736055E-3</v>
      </c>
      <c r="J19">
        <f t="shared" si="1"/>
        <v>0.55155596434065735</v>
      </c>
      <c r="K19">
        <f t="shared" si="2"/>
        <v>99.632566666666605</v>
      </c>
      <c r="L19">
        <f t="shared" si="3"/>
        <v>86.801735141952634</v>
      </c>
      <c r="M19">
        <f t="shared" si="4"/>
        <v>8.8961034644414134</v>
      </c>
      <c r="N19">
        <f t="shared" si="5"/>
        <v>10.211104882235702</v>
      </c>
      <c r="O19">
        <f t="shared" si="6"/>
        <v>9.727531023782747E-2</v>
      </c>
      <c r="P19">
        <f t="shared" si="7"/>
        <v>2.9714420874165626</v>
      </c>
      <c r="Q19">
        <f t="shared" si="8"/>
        <v>9.5540205281764157E-2</v>
      </c>
      <c r="R19">
        <f t="shared" si="9"/>
        <v>5.9865942719092999E-2</v>
      </c>
      <c r="S19">
        <f t="shared" si="10"/>
        <v>231.2895854180708</v>
      </c>
      <c r="T19">
        <f t="shared" si="11"/>
        <v>28.725988714000771</v>
      </c>
      <c r="U19">
        <f t="shared" si="12"/>
        <v>29.053443333333298</v>
      </c>
      <c r="V19">
        <f t="shared" si="13"/>
        <v>4.0342269852386554</v>
      </c>
      <c r="W19">
        <f t="shared" si="14"/>
        <v>42.499181237915643</v>
      </c>
      <c r="X19">
        <f t="shared" si="15"/>
        <v>1.6105895714905645</v>
      </c>
      <c r="Y19">
        <f t="shared" si="16"/>
        <v>3.7896955296015848</v>
      </c>
      <c r="Z19">
        <f t="shared" si="17"/>
        <v>2.4236374137480912</v>
      </c>
      <c r="AA19">
        <f t="shared" si="18"/>
        <v>-102.45869098866601</v>
      </c>
      <c r="AB19">
        <f t="shared" si="19"/>
        <v>-172.48505057280835</v>
      </c>
      <c r="AC19">
        <f t="shared" si="20"/>
        <v>-12.718149680129526</v>
      </c>
      <c r="AD19">
        <f t="shared" si="21"/>
        <v>-56.372305823533083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53975.290389023328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956.51580769230804</v>
      </c>
      <c r="AR19">
        <v>1083.1600000000001</v>
      </c>
      <c r="AS19">
        <f t="shared" si="27"/>
        <v>0.11692103872714288</v>
      </c>
      <c r="AT19">
        <v>0.5</v>
      </c>
      <c r="AU19">
        <f t="shared" si="28"/>
        <v>1180.1779707473236</v>
      </c>
      <c r="AV19">
        <f t="shared" si="29"/>
        <v>0.55155596434065735</v>
      </c>
      <c r="AW19">
        <f t="shared" si="30"/>
        <v>68.993817111334351</v>
      </c>
      <c r="AX19">
        <f t="shared" si="31"/>
        <v>0.23914287824513467</v>
      </c>
      <c r="AY19">
        <f t="shared" si="32"/>
        <v>9.5689249600360872E-4</v>
      </c>
      <c r="AZ19">
        <f t="shared" si="33"/>
        <v>2.0116326304516412</v>
      </c>
      <c r="BA19" t="s">
        <v>300</v>
      </c>
      <c r="BB19">
        <v>824.13</v>
      </c>
      <c r="BC19">
        <f t="shared" si="34"/>
        <v>259.03000000000009</v>
      </c>
      <c r="BD19">
        <f t="shared" si="35"/>
        <v>0.4889170841512257</v>
      </c>
      <c r="BE19">
        <f t="shared" si="36"/>
        <v>0.89375089727024759</v>
      </c>
      <c r="BF19">
        <f t="shared" si="37"/>
        <v>0.34443845870607537</v>
      </c>
      <c r="BG19">
        <f t="shared" si="38"/>
        <v>0.85561822325003689</v>
      </c>
      <c r="BH19">
        <f t="shared" si="39"/>
        <v>1399.99166666667</v>
      </c>
      <c r="BI19">
        <f t="shared" si="40"/>
        <v>1180.1779707473236</v>
      </c>
      <c r="BJ19">
        <f t="shared" si="41"/>
        <v>0.84298928261286366</v>
      </c>
      <c r="BK19">
        <f t="shared" si="42"/>
        <v>0.19597856522572726</v>
      </c>
      <c r="BL19">
        <v>6</v>
      </c>
      <c r="BM19">
        <v>0.5</v>
      </c>
      <c r="BN19" t="s">
        <v>290</v>
      </c>
      <c r="BO19">
        <v>2</v>
      </c>
      <c r="BP19">
        <v>1608146214.3499999</v>
      </c>
      <c r="BQ19">
        <v>99.632566666666605</v>
      </c>
      <c r="BR19">
        <v>100.5722</v>
      </c>
      <c r="BS19">
        <v>15.714966666666699</v>
      </c>
      <c r="BT19">
        <v>12.9708133333333</v>
      </c>
      <c r="BU19">
        <v>96.758330000000001</v>
      </c>
      <c r="BV19">
        <v>15.674379999999999</v>
      </c>
      <c r="BW19">
        <v>500.00456666666702</v>
      </c>
      <c r="BX19">
        <v>102.438633333333</v>
      </c>
      <c r="BY19">
        <v>4.8989176666666703E-2</v>
      </c>
      <c r="BZ19">
        <v>27.9767333333333</v>
      </c>
      <c r="CA19">
        <v>29.053443333333298</v>
      </c>
      <c r="CB19">
        <v>999.9</v>
      </c>
      <c r="CC19">
        <v>0</v>
      </c>
      <c r="CD19">
        <v>0</v>
      </c>
      <c r="CE19">
        <v>9996.9916666666704</v>
      </c>
      <c r="CF19">
        <v>0</v>
      </c>
      <c r="CG19">
        <v>567.30510000000004</v>
      </c>
      <c r="CH19">
        <v>1399.99166666667</v>
      </c>
      <c r="CI19">
        <v>0.89999980000000002</v>
      </c>
      <c r="CJ19">
        <v>0.10000012</v>
      </c>
      <c r="CK19">
        <v>0</v>
      </c>
      <c r="CL19">
        <v>956.71576666666704</v>
      </c>
      <c r="CM19">
        <v>4.9997499999999997</v>
      </c>
      <c r="CN19">
        <v>13187.186666666699</v>
      </c>
      <c r="CO19">
        <v>12177.97</v>
      </c>
      <c r="CP19">
        <v>48.366533333333301</v>
      </c>
      <c r="CQ19">
        <v>50.2624</v>
      </c>
      <c r="CR19">
        <v>49.403933333333299</v>
      </c>
      <c r="CS19">
        <v>49.7164</v>
      </c>
      <c r="CT19">
        <v>49.441333333333297</v>
      </c>
      <c r="CU19">
        <v>1255.4926666666699</v>
      </c>
      <c r="CV19">
        <v>139.499</v>
      </c>
      <c r="CW19">
        <v>0</v>
      </c>
      <c r="CX19">
        <v>76.400000095367403</v>
      </c>
      <c r="CY19">
        <v>0</v>
      </c>
      <c r="CZ19">
        <v>956.51580769230804</v>
      </c>
      <c r="DA19">
        <v>-27.740546979871901</v>
      </c>
      <c r="DB19">
        <v>-365.442734535037</v>
      </c>
      <c r="DC19">
        <v>13184.8923076923</v>
      </c>
      <c r="DD19">
        <v>15</v>
      </c>
      <c r="DE19">
        <v>1608145903.5999999</v>
      </c>
      <c r="DF19" t="s">
        <v>291</v>
      </c>
      <c r="DG19">
        <v>1608145898.5999999</v>
      </c>
      <c r="DH19">
        <v>1608145903.5999999</v>
      </c>
      <c r="DI19">
        <v>7</v>
      </c>
      <c r="DJ19">
        <v>-1.96</v>
      </c>
      <c r="DK19">
        <v>-4.0000000000000001E-3</v>
      </c>
      <c r="DL19">
        <v>2.8740000000000001</v>
      </c>
      <c r="DM19">
        <v>4.1000000000000002E-2</v>
      </c>
      <c r="DN19">
        <v>408</v>
      </c>
      <c r="DO19">
        <v>13</v>
      </c>
      <c r="DP19">
        <v>0.4</v>
      </c>
      <c r="DQ19">
        <v>0.04</v>
      </c>
      <c r="DR19">
        <v>0.551695060434236</v>
      </c>
      <c r="DS19">
        <v>0.15298649964386299</v>
      </c>
      <c r="DT19">
        <v>1.54839339940675E-2</v>
      </c>
      <c r="DU19">
        <v>1</v>
      </c>
      <c r="DV19">
        <v>-0.93982603333333303</v>
      </c>
      <c r="DW19">
        <v>-0.186657236929923</v>
      </c>
      <c r="DX19">
        <v>1.9553386399774601E-2</v>
      </c>
      <c r="DY19">
        <v>1</v>
      </c>
      <c r="DZ19">
        <v>2.7425343333333299</v>
      </c>
      <c r="EA19">
        <v>0.19512480533926499</v>
      </c>
      <c r="EB19">
        <v>1.40822021675904E-2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2.8740000000000001</v>
      </c>
      <c r="EJ19">
        <v>4.0599999999999997E-2</v>
      </c>
      <c r="EK19">
        <v>2.87424999999996</v>
      </c>
      <c r="EL19">
        <v>0</v>
      </c>
      <c r="EM19">
        <v>0</v>
      </c>
      <c r="EN19">
        <v>0</v>
      </c>
      <c r="EO19">
        <v>4.05899999999981E-2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5.4</v>
      </c>
      <c r="EX19">
        <v>5.3</v>
      </c>
      <c r="EY19">
        <v>2</v>
      </c>
      <c r="EZ19">
        <v>507.41199999999998</v>
      </c>
      <c r="FA19">
        <v>465.13900000000001</v>
      </c>
      <c r="FB19">
        <v>23.896599999999999</v>
      </c>
      <c r="FC19">
        <v>33.951599999999999</v>
      </c>
      <c r="FD19">
        <v>30.0001</v>
      </c>
      <c r="FE19">
        <v>33.906799999999997</v>
      </c>
      <c r="FF19">
        <v>33.881999999999998</v>
      </c>
      <c r="FG19">
        <v>9.1645400000000006</v>
      </c>
      <c r="FH19">
        <v>0</v>
      </c>
      <c r="FI19">
        <v>100</v>
      </c>
      <c r="FJ19">
        <v>23.9055</v>
      </c>
      <c r="FK19">
        <v>100.705</v>
      </c>
      <c r="FL19">
        <v>15.2959</v>
      </c>
      <c r="FM19">
        <v>101.306</v>
      </c>
      <c r="FN19">
        <v>100.669</v>
      </c>
    </row>
    <row r="20" spans="1:170" x14ac:dyDescent="0.2">
      <c r="A20">
        <v>5</v>
      </c>
      <c r="B20">
        <v>1608146290.0999999</v>
      </c>
      <c r="C20">
        <v>407.5</v>
      </c>
      <c r="D20" t="s">
        <v>302</v>
      </c>
      <c r="E20" t="s">
        <v>303</v>
      </c>
      <c r="F20" t="s">
        <v>285</v>
      </c>
      <c r="G20" t="s">
        <v>286</v>
      </c>
      <c r="H20">
        <v>1608146282.3499999</v>
      </c>
      <c r="I20">
        <f t="shared" si="0"/>
        <v>2.5045836737797927E-3</v>
      </c>
      <c r="J20">
        <f t="shared" si="1"/>
        <v>2.8874451068659979</v>
      </c>
      <c r="K20">
        <f t="shared" si="2"/>
        <v>148.710033333333</v>
      </c>
      <c r="L20">
        <f t="shared" si="3"/>
        <v>99.752905671710622</v>
      </c>
      <c r="M20">
        <f t="shared" si="4"/>
        <v>10.223065734232732</v>
      </c>
      <c r="N20">
        <f t="shared" si="5"/>
        <v>15.240382582035854</v>
      </c>
      <c r="O20">
        <f t="shared" si="6"/>
        <v>0.1063117175183606</v>
      </c>
      <c r="P20">
        <f t="shared" si="7"/>
        <v>2.9720025204531977</v>
      </c>
      <c r="Q20">
        <f t="shared" si="8"/>
        <v>0.10424335034116482</v>
      </c>
      <c r="R20">
        <f t="shared" si="9"/>
        <v>6.5334576800735608E-2</v>
      </c>
      <c r="S20">
        <f t="shared" si="10"/>
        <v>231.2884758319249</v>
      </c>
      <c r="T20">
        <f t="shared" si="11"/>
        <v>28.694942997236108</v>
      </c>
      <c r="U20">
        <f t="shared" si="12"/>
        <v>29.026566666666699</v>
      </c>
      <c r="V20">
        <f t="shared" si="13"/>
        <v>4.0279595607641161</v>
      </c>
      <c r="W20">
        <f t="shared" si="14"/>
        <v>43.068893617462642</v>
      </c>
      <c r="X20">
        <f t="shared" si="15"/>
        <v>1.6336632248244354</v>
      </c>
      <c r="Y20">
        <f t="shared" si="16"/>
        <v>3.7931395204497496</v>
      </c>
      <c r="Z20">
        <f t="shared" si="17"/>
        <v>2.3942963359396807</v>
      </c>
      <c r="AA20">
        <f t="shared" si="18"/>
        <v>-110.45214001368886</v>
      </c>
      <c r="AB20">
        <f t="shared" si="19"/>
        <v>-165.71489501733123</v>
      </c>
      <c r="AC20">
        <f t="shared" si="20"/>
        <v>-12.215959949875133</v>
      </c>
      <c r="AD20">
        <f t="shared" si="21"/>
        <v>-57.094519148970321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53988.838311512962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945.30373076923104</v>
      </c>
      <c r="AR20">
        <v>1085.1099999999999</v>
      </c>
      <c r="AS20">
        <f t="shared" si="27"/>
        <v>0.12884064217523461</v>
      </c>
      <c r="AT20">
        <v>0.5</v>
      </c>
      <c r="AU20">
        <f t="shared" si="28"/>
        <v>1180.1758707472493</v>
      </c>
      <c r="AV20">
        <f t="shared" si="29"/>
        <v>2.8874451068659979</v>
      </c>
      <c r="AW20">
        <f t="shared" si="30"/>
        <v>76.027308533396138</v>
      </c>
      <c r="AX20">
        <f t="shared" si="31"/>
        <v>0.27124438996968048</v>
      </c>
      <c r="AY20">
        <f t="shared" si="32"/>
        <v>2.9361662719711197E-3</v>
      </c>
      <c r="AZ20">
        <f t="shared" si="33"/>
        <v>2.0062205675000695</v>
      </c>
      <c r="BA20" t="s">
        <v>305</v>
      </c>
      <c r="BB20">
        <v>790.78</v>
      </c>
      <c r="BC20">
        <f t="shared" si="34"/>
        <v>294.32999999999993</v>
      </c>
      <c r="BD20">
        <f t="shared" si="35"/>
        <v>0.47499836656395505</v>
      </c>
      <c r="BE20">
        <f t="shared" si="36"/>
        <v>0.88090074050095091</v>
      </c>
      <c r="BF20">
        <f t="shared" si="37"/>
        <v>0.3782298662082762</v>
      </c>
      <c r="BG20">
        <f t="shared" si="38"/>
        <v>0.85485249732373514</v>
      </c>
      <c r="BH20">
        <f t="shared" si="39"/>
        <v>1399.98966666667</v>
      </c>
      <c r="BI20">
        <f t="shared" si="40"/>
        <v>1180.1758707472493</v>
      </c>
      <c r="BJ20">
        <f t="shared" si="41"/>
        <v>0.84298898688103163</v>
      </c>
      <c r="BK20">
        <f t="shared" si="42"/>
        <v>0.19597797376206352</v>
      </c>
      <c r="BL20">
        <v>6</v>
      </c>
      <c r="BM20">
        <v>0.5</v>
      </c>
      <c r="BN20" t="s">
        <v>290</v>
      </c>
      <c r="BO20">
        <v>2</v>
      </c>
      <c r="BP20">
        <v>1608146282.3499999</v>
      </c>
      <c r="BQ20">
        <v>148.710033333333</v>
      </c>
      <c r="BR20">
        <v>152.62180000000001</v>
      </c>
      <c r="BS20">
        <v>15.9406833333333</v>
      </c>
      <c r="BT20">
        <v>12.983180000000001</v>
      </c>
      <c r="BU20">
        <v>145.83576666666701</v>
      </c>
      <c r="BV20">
        <v>15.9000866666667</v>
      </c>
      <c r="BW20">
        <v>500.01476666666701</v>
      </c>
      <c r="BX20">
        <v>102.43496666666699</v>
      </c>
      <c r="BY20">
        <v>4.8922553333333299E-2</v>
      </c>
      <c r="BZ20">
        <v>27.9923133333333</v>
      </c>
      <c r="CA20">
        <v>29.026566666666699</v>
      </c>
      <c r="CB20">
        <v>999.9</v>
      </c>
      <c r="CC20">
        <v>0</v>
      </c>
      <c r="CD20">
        <v>0</v>
      </c>
      <c r="CE20">
        <v>10000.5206666667</v>
      </c>
      <c r="CF20">
        <v>0</v>
      </c>
      <c r="CG20">
        <v>595.34003333333305</v>
      </c>
      <c r="CH20">
        <v>1399.98966666667</v>
      </c>
      <c r="CI20">
        <v>0.90001003333333296</v>
      </c>
      <c r="CJ20">
        <v>9.9989853333333406E-2</v>
      </c>
      <c r="CK20">
        <v>0</v>
      </c>
      <c r="CL20">
        <v>945.34649999999999</v>
      </c>
      <c r="CM20">
        <v>4.9997499999999997</v>
      </c>
      <c r="CN20">
        <v>13050.5133333333</v>
      </c>
      <c r="CO20">
        <v>12178.006666666701</v>
      </c>
      <c r="CP20">
        <v>48.562066666666603</v>
      </c>
      <c r="CQ20">
        <v>50.399799999999999</v>
      </c>
      <c r="CR20">
        <v>49.574599999999997</v>
      </c>
      <c r="CS20">
        <v>49.849800000000002</v>
      </c>
      <c r="CT20">
        <v>49.608199999999997</v>
      </c>
      <c r="CU20">
        <v>1255.5046666666699</v>
      </c>
      <c r="CV20">
        <v>139.48500000000001</v>
      </c>
      <c r="CW20">
        <v>0</v>
      </c>
      <c r="CX20">
        <v>67.200000047683702</v>
      </c>
      <c r="CY20">
        <v>0</v>
      </c>
      <c r="CZ20">
        <v>945.30373076923104</v>
      </c>
      <c r="DA20">
        <v>-23.3968889016842</v>
      </c>
      <c r="DB20">
        <v>-316.30769256147801</v>
      </c>
      <c r="DC20">
        <v>13050.1846153846</v>
      </c>
      <c r="DD20">
        <v>15</v>
      </c>
      <c r="DE20">
        <v>1608145903.5999999</v>
      </c>
      <c r="DF20" t="s">
        <v>291</v>
      </c>
      <c r="DG20">
        <v>1608145898.5999999</v>
      </c>
      <c r="DH20">
        <v>1608145903.5999999</v>
      </c>
      <c r="DI20">
        <v>7</v>
      </c>
      <c r="DJ20">
        <v>-1.96</v>
      </c>
      <c r="DK20">
        <v>-4.0000000000000001E-3</v>
      </c>
      <c r="DL20">
        <v>2.8740000000000001</v>
      </c>
      <c r="DM20">
        <v>4.1000000000000002E-2</v>
      </c>
      <c r="DN20">
        <v>408</v>
      </c>
      <c r="DO20">
        <v>13</v>
      </c>
      <c r="DP20">
        <v>0.4</v>
      </c>
      <c r="DQ20">
        <v>0.04</v>
      </c>
      <c r="DR20">
        <v>2.8999019048950698</v>
      </c>
      <c r="DS20">
        <v>-0.329342431575887</v>
      </c>
      <c r="DT20">
        <v>7.0702355536267705E-2</v>
      </c>
      <c r="DU20">
        <v>1</v>
      </c>
      <c r="DV20">
        <v>-3.9181486666666698</v>
      </c>
      <c r="DW20">
        <v>0.122782291434921</v>
      </c>
      <c r="DX20">
        <v>6.7770982420370898E-2</v>
      </c>
      <c r="DY20">
        <v>1</v>
      </c>
      <c r="DZ20">
        <v>2.9562613333333299</v>
      </c>
      <c r="EA20">
        <v>0.147099977753059</v>
      </c>
      <c r="EB20">
        <v>1.0628104796037499E-2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2.8740000000000001</v>
      </c>
      <c r="EJ20">
        <v>4.0599999999999997E-2</v>
      </c>
      <c r="EK20">
        <v>2.87424999999996</v>
      </c>
      <c r="EL20">
        <v>0</v>
      </c>
      <c r="EM20">
        <v>0</v>
      </c>
      <c r="EN20">
        <v>0</v>
      </c>
      <c r="EO20">
        <v>4.05899999999981E-2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6.5</v>
      </c>
      <c r="EX20">
        <v>6.4</v>
      </c>
      <c r="EY20">
        <v>2</v>
      </c>
      <c r="EZ20">
        <v>507.43700000000001</v>
      </c>
      <c r="FA20">
        <v>465.12900000000002</v>
      </c>
      <c r="FB20">
        <v>23.949400000000001</v>
      </c>
      <c r="FC20">
        <v>33.948500000000003</v>
      </c>
      <c r="FD20">
        <v>30.0002</v>
      </c>
      <c r="FE20">
        <v>33.903700000000001</v>
      </c>
      <c r="FF20">
        <v>33.875900000000001</v>
      </c>
      <c r="FG20">
        <v>11.5572</v>
      </c>
      <c r="FH20">
        <v>0</v>
      </c>
      <c r="FI20">
        <v>100</v>
      </c>
      <c r="FJ20">
        <v>23.949300000000001</v>
      </c>
      <c r="FK20">
        <v>153.28899999999999</v>
      </c>
      <c r="FL20">
        <v>15.5585</v>
      </c>
      <c r="FM20">
        <v>101.309</v>
      </c>
      <c r="FN20">
        <v>100.672</v>
      </c>
    </row>
    <row r="21" spans="1:170" x14ac:dyDescent="0.2">
      <c r="A21">
        <v>6</v>
      </c>
      <c r="B21">
        <v>1608146360.0999999</v>
      </c>
      <c r="C21">
        <v>477.5</v>
      </c>
      <c r="D21" t="s">
        <v>306</v>
      </c>
      <c r="E21" t="s">
        <v>307</v>
      </c>
      <c r="F21" t="s">
        <v>285</v>
      </c>
      <c r="G21" t="s">
        <v>286</v>
      </c>
      <c r="H21">
        <v>1608146352.3499999</v>
      </c>
      <c r="I21">
        <f t="shared" si="0"/>
        <v>2.6292331739511039E-3</v>
      </c>
      <c r="J21">
        <f t="shared" si="1"/>
        <v>5.2805953420147018</v>
      </c>
      <c r="K21">
        <f t="shared" si="2"/>
        <v>198.74826666666701</v>
      </c>
      <c r="L21">
        <f t="shared" si="3"/>
        <v>116.53689566027886</v>
      </c>
      <c r="M21">
        <f t="shared" si="4"/>
        <v>11.942741364946945</v>
      </c>
      <c r="N21">
        <f t="shared" si="5"/>
        <v>20.367791093825595</v>
      </c>
      <c r="O21">
        <f t="shared" si="6"/>
        <v>0.11283686224363204</v>
      </c>
      <c r="P21">
        <f t="shared" si="7"/>
        <v>2.9716595072710708</v>
      </c>
      <c r="Q21">
        <f t="shared" si="8"/>
        <v>0.11050953291745697</v>
      </c>
      <c r="R21">
        <f t="shared" si="9"/>
        <v>6.9273561264346944E-2</v>
      </c>
      <c r="S21">
        <f t="shared" si="10"/>
        <v>231.29316247764626</v>
      </c>
      <c r="T21">
        <f t="shared" si="11"/>
        <v>28.660139943592664</v>
      </c>
      <c r="U21">
        <f t="shared" si="12"/>
        <v>28.9965266666667</v>
      </c>
      <c r="V21">
        <f t="shared" si="13"/>
        <v>4.0209645215902698</v>
      </c>
      <c r="W21">
        <f t="shared" si="14"/>
        <v>43.512983493323681</v>
      </c>
      <c r="X21">
        <f t="shared" si="15"/>
        <v>1.6502252946570231</v>
      </c>
      <c r="Y21">
        <f t="shared" si="16"/>
        <v>3.7924894184978646</v>
      </c>
      <c r="Z21">
        <f t="shared" si="17"/>
        <v>2.3707392269332468</v>
      </c>
      <c r="AA21">
        <f t="shared" si="18"/>
        <v>-115.94918297124369</v>
      </c>
      <c r="AB21">
        <f t="shared" si="19"/>
        <v>-161.35412935062837</v>
      </c>
      <c r="AC21">
        <f t="shared" si="20"/>
        <v>-11.893918022667414</v>
      </c>
      <c r="AD21">
        <f t="shared" si="21"/>
        <v>-57.9040678668932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53979.236856679046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941.40946153846198</v>
      </c>
      <c r="AR21">
        <v>1102.1300000000001</v>
      </c>
      <c r="AS21">
        <f t="shared" si="27"/>
        <v>0.14582720592084242</v>
      </c>
      <c r="AT21">
        <v>0.5</v>
      </c>
      <c r="AU21">
        <f t="shared" si="28"/>
        <v>1180.1957307473335</v>
      </c>
      <c r="AV21">
        <f t="shared" si="29"/>
        <v>5.2805953420147018</v>
      </c>
      <c r="AW21">
        <f t="shared" si="30"/>
        <v>86.052322927295251</v>
      </c>
      <c r="AX21">
        <f t="shared" si="31"/>
        <v>0.30314028290673523</v>
      </c>
      <c r="AY21">
        <f t="shared" si="32"/>
        <v>4.9638739314208967E-3</v>
      </c>
      <c r="AZ21">
        <f t="shared" si="33"/>
        <v>1.9597960313211686</v>
      </c>
      <c r="BA21" t="s">
        <v>309</v>
      </c>
      <c r="BB21">
        <v>768.03</v>
      </c>
      <c r="BC21">
        <f t="shared" si="34"/>
        <v>334.10000000000014</v>
      </c>
      <c r="BD21">
        <f t="shared" si="35"/>
        <v>0.48105518845117645</v>
      </c>
      <c r="BE21">
        <f t="shared" si="36"/>
        <v>0.86604117800364855</v>
      </c>
      <c r="BF21">
        <f t="shared" si="37"/>
        <v>0.41567117411951371</v>
      </c>
      <c r="BG21">
        <f t="shared" si="38"/>
        <v>0.84816908436698768</v>
      </c>
      <c r="BH21">
        <f t="shared" si="39"/>
        <v>1400.0126666666699</v>
      </c>
      <c r="BI21">
        <f t="shared" si="40"/>
        <v>1180.1957307473335</v>
      </c>
      <c r="BJ21">
        <f t="shared" si="41"/>
        <v>0.84298932348754763</v>
      </c>
      <c r="BK21">
        <f t="shared" si="42"/>
        <v>0.19597864697509526</v>
      </c>
      <c r="BL21">
        <v>6</v>
      </c>
      <c r="BM21">
        <v>0.5</v>
      </c>
      <c r="BN21" t="s">
        <v>290</v>
      </c>
      <c r="BO21">
        <v>2</v>
      </c>
      <c r="BP21">
        <v>1608146352.3499999</v>
      </c>
      <c r="BQ21">
        <v>198.74826666666701</v>
      </c>
      <c r="BR21">
        <v>205.71186666666699</v>
      </c>
      <c r="BS21">
        <v>16.1028466666667</v>
      </c>
      <c r="BT21">
        <v>12.9986533333333</v>
      </c>
      <c r="BU21">
        <v>195.874</v>
      </c>
      <c r="BV21">
        <v>16.062266666666702</v>
      </c>
      <c r="BW21">
        <v>500.01299999999998</v>
      </c>
      <c r="BX21">
        <v>102.431333333333</v>
      </c>
      <c r="BY21">
        <v>4.9012460000000001E-2</v>
      </c>
      <c r="BZ21">
        <v>27.989373333333301</v>
      </c>
      <c r="CA21">
        <v>28.9965266666667</v>
      </c>
      <c r="CB21">
        <v>999.9</v>
      </c>
      <c r="CC21">
        <v>0</v>
      </c>
      <c r="CD21">
        <v>0</v>
      </c>
      <c r="CE21">
        <v>9998.9343333333309</v>
      </c>
      <c r="CF21">
        <v>0</v>
      </c>
      <c r="CG21">
        <v>629.91123333333303</v>
      </c>
      <c r="CH21">
        <v>1400.0126666666699</v>
      </c>
      <c r="CI21">
        <v>0.89999693333333297</v>
      </c>
      <c r="CJ21">
        <v>0.10000304</v>
      </c>
      <c r="CK21">
        <v>0</v>
      </c>
      <c r="CL21">
        <v>941.46373333333304</v>
      </c>
      <c r="CM21">
        <v>4.9997499999999997</v>
      </c>
      <c r="CN21">
        <v>13017.7066666667</v>
      </c>
      <c r="CO21">
        <v>12178.143333333301</v>
      </c>
      <c r="CP21">
        <v>48.7456666666667</v>
      </c>
      <c r="CQ21">
        <v>50.551666666666598</v>
      </c>
      <c r="CR21">
        <v>49.7624</v>
      </c>
      <c r="CS21">
        <v>49.987400000000001</v>
      </c>
      <c r="CT21">
        <v>49.768599999999999</v>
      </c>
      <c r="CU21">
        <v>1255.50966666667</v>
      </c>
      <c r="CV21">
        <v>139.50299999999999</v>
      </c>
      <c r="CW21">
        <v>0</v>
      </c>
      <c r="CX21">
        <v>69.300000190734906</v>
      </c>
      <c r="CY21">
        <v>0</v>
      </c>
      <c r="CZ21">
        <v>941.40946153846198</v>
      </c>
      <c r="DA21">
        <v>-16.5062564029684</v>
      </c>
      <c r="DB21">
        <v>-212.68717944380401</v>
      </c>
      <c r="DC21">
        <v>13017.057692307701</v>
      </c>
      <c r="DD21">
        <v>15</v>
      </c>
      <c r="DE21">
        <v>1608145903.5999999</v>
      </c>
      <c r="DF21" t="s">
        <v>291</v>
      </c>
      <c r="DG21">
        <v>1608145898.5999999</v>
      </c>
      <c r="DH21">
        <v>1608145903.5999999</v>
      </c>
      <c r="DI21">
        <v>7</v>
      </c>
      <c r="DJ21">
        <v>-1.96</v>
      </c>
      <c r="DK21">
        <v>-4.0000000000000001E-3</v>
      </c>
      <c r="DL21">
        <v>2.8740000000000001</v>
      </c>
      <c r="DM21">
        <v>4.1000000000000002E-2</v>
      </c>
      <c r="DN21">
        <v>408</v>
      </c>
      <c r="DO21">
        <v>13</v>
      </c>
      <c r="DP21">
        <v>0.4</v>
      </c>
      <c r="DQ21">
        <v>0.04</v>
      </c>
      <c r="DR21">
        <v>5.28666686701757</v>
      </c>
      <c r="DS21">
        <v>-0.14061183552244899</v>
      </c>
      <c r="DT21">
        <v>4.5338827895303802E-2</v>
      </c>
      <c r="DU21">
        <v>1</v>
      </c>
      <c r="DV21">
        <v>-6.9663333333333304</v>
      </c>
      <c r="DW21">
        <v>7.2784872080169701E-3</v>
      </c>
      <c r="DX21">
        <v>4.7571230965317297E-2</v>
      </c>
      <c r="DY21">
        <v>1</v>
      </c>
      <c r="DZ21">
        <v>3.10320366666667</v>
      </c>
      <c r="EA21">
        <v>0.11443034482759</v>
      </c>
      <c r="EB21">
        <v>8.3189941232232004E-3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2.8740000000000001</v>
      </c>
      <c r="EJ21">
        <v>4.0599999999999997E-2</v>
      </c>
      <c r="EK21">
        <v>2.87424999999996</v>
      </c>
      <c r="EL21">
        <v>0</v>
      </c>
      <c r="EM21">
        <v>0</v>
      </c>
      <c r="EN21">
        <v>0</v>
      </c>
      <c r="EO21">
        <v>4.05899999999981E-2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7.7</v>
      </c>
      <c r="EX21">
        <v>7.6</v>
      </c>
      <c r="EY21">
        <v>2</v>
      </c>
      <c r="EZ21">
        <v>507.56200000000001</v>
      </c>
      <c r="FA21">
        <v>465.14499999999998</v>
      </c>
      <c r="FB21">
        <v>23.812000000000001</v>
      </c>
      <c r="FC21">
        <v>33.963999999999999</v>
      </c>
      <c r="FD21">
        <v>30.000499999999999</v>
      </c>
      <c r="FE21">
        <v>33.912799999999997</v>
      </c>
      <c r="FF21">
        <v>33.884999999999998</v>
      </c>
      <c r="FG21">
        <v>13.959</v>
      </c>
      <c r="FH21">
        <v>0</v>
      </c>
      <c r="FI21">
        <v>100</v>
      </c>
      <c r="FJ21">
        <v>23.8125</v>
      </c>
      <c r="FK21">
        <v>206.31299999999999</v>
      </c>
      <c r="FL21">
        <v>15.7957</v>
      </c>
      <c r="FM21">
        <v>101.303</v>
      </c>
      <c r="FN21">
        <v>100.667</v>
      </c>
    </row>
    <row r="22" spans="1:170" x14ac:dyDescent="0.2">
      <c r="A22">
        <v>7</v>
      </c>
      <c r="B22">
        <v>1608146459.0999999</v>
      </c>
      <c r="C22">
        <v>576.5</v>
      </c>
      <c r="D22" t="s">
        <v>310</v>
      </c>
      <c r="E22" t="s">
        <v>311</v>
      </c>
      <c r="F22" t="s">
        <v>285</v>
      </c>
      <c r="G22" t="s">
        <v>286</v>
      </c>
      <c r="H22">
        <v>1608146451.3499999</v>
      </c>
      <c r="I22">
        <f t="shared" si="0"/>
        <v>2.7105700303305747E-3</v>
      </c>
      <c r="J22">
        <f t="shared" si="1"/>
        <v>7.6679505721152097</v>
      </c>
      <c r="K22">
        <f t="shared" si="2"/>
        <v>249.69026666666699</v>
      </c>
      <c r="L22">
        <f t="shared" si="3"/>
        <v>135.22175027758718</v>
      </c>
      <c r="M22">
        <f t="shared" si="4"/>
        <v>13.8573715508074</v>
      </c>
      <c r="N22">
        <f t="shared" si="5"/>
        <v>25.587975238578782</v>
      </c>
      <c r="O22">
        <f t="shared" si="6"/>
        <v>0.11660507587047465</v>
      </c>
      <c r="P22">
        <f t="shared" si="7"/>
        <v>2.9716706216364996</v>
      </c>
      <c r="Q22">
        <f t="shared" si="8"/>
        <v>0.11412156002733843</v>
      </c>
      <c r="R22">
        <f t="shared" si="9"/>
        <v>7.1544703462393139E-2</v>
      </c>
      <c r="S22">
        <f t="shared" si="10"/>
        <v>231.29340962828067</v>
      </c>
      <c r="T22">
        <f t="shared" si="11"/>
        <v>28.648169081011975</v>
      </c>
      <c r="U22">
        <f t="shared" si="12"/>
        <v>29.026613333333302</v>
      </c>
      <c r="V22">
        <f t="shared" si="13"/>
        <v>4.0279704356965462</v>
      </c>
      <c r="W22">
        <f t="shared" si="14"/>
        <v>43.787567679625646</v>
      </c>
      <c r="X22">
        <f t="shared" si="15"/>
        <v>1.6615000932112205</v>
      </c>
      <c r="Y22">
        <f t="shared" si="16"/>
        <v>3.7944562378245927</v>
      </c>
      <c r="Z22">
        <f t="shared" si="17"/>
        <v>2.366470342485326</v>
      </c>
      <c r="AA22">
        <f t="shared" si="18"/>
        <v>-119.53613833757834</v>
      </c>
      <c r="AB22">
        <f t="shared" si="19"/>
        <v>-164.75008935543093</v>
      </c>
      <c r="AC22">
        <f t="shared" si="20"/>
        <v>-12.146556218247079</v>
      </c>
      <c r="AD22">
        <f t="shared" si="21"/>
        <v>-65.139374282975666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53977.932453920526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948.63919230769204</v>
      </c>
      <c r="AR22">
        <v>1132.21</v>
      </c>
      <c r="AS22">
        <f t="shared" si="27"/>
        <v>0.16213494642540516</v>
      </c>
      <c r="AT22">
        <v>0.5</v>
      </c>
      <c r="AU22">
        <f t="shared" si="28"/>
        <v>1180.1971207473252</v>
      </c>
      <c r="AV22">
        <f t="shared" si="29"/>
        <v>7.6679505721152097</v>
      </c>
      <c r="AW22">
        <f t="shared" si="30"/>
        <v>95.675598471892499</v>
      </c>
      <c r="AX22">
        <f t="shared" si="31"/>
        <v>0.33057471670449834</v>
      </c>
      <c r="AY22">
        <f t="shared" si="32"/>
        <v>6.9867125643469502E-3</v>
      </c>
      <c r="AZ22">
        <f t="shared" si="33"/>
        <v>1.8811616219605902</v>
      </c>
      <c r="BA22" t="s">
        <v>313</v>
      </c>
      <c r="BB22">
        <v>757.93</v>
      </c>
      <c r="BC22">
        <f t="shared" si="34"/>
        <v>374.28000000000009</v>
      </c>
      <c r="BD22">
        <f t="shared" si="35"/>
        <v>0.49046384442745528</v>
      </c>
      <c r="BE22">
        <f t="shared" si="36"/>
        <v>0.85053611005730478</v>
      </c>
      <c r="BF22">
        <f t="shared" si="37"/>
        <v>0.44049972958156264</v>
      </c>
      <c r="BG22">
        <f t="shared" si="38"/>
        <v>0.8363572711038294</v>
      </c>
      <c r="BH22">
        <f t="shared" si="39"/>
        <v>1400.0143333333299</v>
      </c>
      <c r="BI22">
        <f t="shared" si="40"/>
        <v>1180.1971207473252</v>
      </c>
      <c r="BJ22">
        <f t="shared" si="41"/>
        <v>0.84298931278607969</v>
      </c>
      <c r="BK22">
        <f t="shared" si="42"/>
        <v>0.19597862557215942</v>
      </c>
      <c r="BL22">
        <v>6</v>
      </c>
      <c r="BM22">
        <v>0.5</v>
      </c>
      <c r="BN22" t="s">
        <v>290</v>
      </c>
      <c r="BO22">
        <v>2</v>
      </c>
      <c r="BP22">
        <v>1608146451.3499999</v>
      </c>
      <c r="BQ22">
        <v>249.69026666666699</v>
      </c>
      <c r="BR22">
        <v>259.7038</v>
      </c>
      <c r="BS22">
        <v>16.213100000000001</v>
      </c>
      <c r="BT22">
        <v>13.013206666666701</v>
      </c>
      <c r="BU22">
        <v>246.81610000000001</v>
      </c>
      <c r="BV22">
        <v>16.172506666666699</v>
      </c>
      <c r="BW22">
        <v>500.00853333333299</v>
      </c>
      <c r="BX22">
        <v>102.4297</v>
      </c>
      <c r="BY22">
        <v>4.9165436666666701E-2</v>
      </c>
      <c r="BZ22">
        <v>27.998266666666701</v>
      </c>
      <c r="CA22">
        <v>29.026613333333302</v>
      </c>
      <c r="CB22">
        <v>999.9</v>
      </c>
      <c r="CC22">
        <v>0</v>
      </c>
      <c r="CD22">
        <v>0</v>
      </c>
      <c r="CE22">
        <v>9999.1566666666695</v>
      </c>
      <c r="CF22">
        <v>0</v>
      </c>
      <c r="CG22">
        <v>699.75016666666704</v>
      </c>
      <c r="CH22">
        <v>1400.0143333333299</v>
      </c>
      <c r="CI22">
        <v>0.90000133333333299</v>
      </c>
      <c r="CJ22">
        <v>9.9998600000000007E-2</v>
      </c>
      <c r="CK22">
        <v>0</v>
      </c>
      <c r="CL22">
        <v>948.64009999999996</v>
      </c>
      <c r="CM22">
        <v>4.9997499999999997</v>
      </c>
      <c r="CN22">
        <v>13134.823333333299</v>
      </c>
      <c r="CO22">
        <v>12178.1833333333</v>
      </c>
      <c r="CP22">
        <v>48.949599999999997</v>
      </c>
      <c r="CQ22">
        <v>50.720599999999997</v>
      </c>
      <c r="CR22">
        <v>49.962200000000003</v>
      </c>
      <c r="CS22">
        <v>50.174666666666702</v>
      </c>
      <c r="CT22">
        <v>49.941200000000002</v>
      </c>
      <c r="CU22">
        <v>1255.51166666667</v>
      </c>
      <c r="CV22">
        <v>139.50266666666701</v>
      </c>
      <c r="CW22">
        <v>0</v>
      </c>
      <c r="CX22">
        <v>98.100000143051105</v>
      </c>
      <c r="CY22">
        <v>0</v>
      </c>
      <c r="CZ22">
        <v>948.63919230769204</v>
      </c>
      <c r="DA22">
        <v>-1.5002051415691799</v>
      </c>
      <c r="DB22">
        <v>-26.1811965771182</v>
      </c>
      <c r="DC22">
        <v>13134.7</v>
      </c>
      <c r="DD22">
        <v>15</v>
      </c>
      <c r="DE22">
        <v>1608145903.5999999</v>
      </c>
      <c r="DF22" t="s">
        <v>291</v>
      </c>
      <c r="DG22">
        <v>1608145898.5999999</v>
      </c>
      <c r="DH22">
        <v>1608145903.5999999</v>
      </c>
      <c r="DI22">
        <v>7</v>
      </c>
      <c r="DJ22">
        <v>-1.96</v>
      </c>
      <c r="DK22">
        <v>-4.0000000000000001E-3</v>
      </c>
      <c r="DL22">
        <v>2.8740000000000001</v>
      </c>
      <c r="DM22">
        <v>4.1000000000000002E-2</v>
      </c>
      <c r="DN22">
        <v>408</v>
      </c>
      <c r="DO22">
        <v>13</v>
      </c>
      <c r="DP22">
        <v>0.4</v>
      </c>
      <c r="DQ22">
        <v>0.04</v>
      </c>
      <c r="DR22">
        <v>7.6724768675229704</v>
      </c>
      <c r="DS22">
        <v>-0.20966071850665599</v>
      </c>
      <c r="DT22">
        <v>3.3635210634125397E-2</v>
      </c>
      <c r="DU22">
        <v>1</v>
      </c>
      <c r="DV22">
        <v>-10.016113333333299</v>
      </c>
      <c r="DW22">
        <v>0.191099265850945</v>
      </c>
      <c r="DX22">
        <v>3.8049636120321598E-2</v>
      </c>
      <c r="DY22">
        <v>1</v>
      </c>
      <c r="DZ22">
        <v>3.19963166666667</v>
      </c>
      <c r="EA22">
        <v>1.38722135706363E-2</v>
      </c>
      <c r="EB22">
        <v>1.8278495257785499E-3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2.8740000000000001</v>
      </c>
      <c r="EJ22">
        <v>4.0599999999999997E-2</v>
      </c>
      <c r="EK22">
        <v>2.87424999999996</v>
      </c>
      <c r="EL22">
        <v>0</v>
      </c>
      <c r="EM22">
        <v>0</v>
      </c>
      <c r="EN22">
        <v>0</v>
      </c>
      <c r="EO22">
        <v>4.05899999999981E-2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9.3000000000000007</v>
      </c>
      <c r="EX22">
        <v>9.3000000000000007</v>
      </c>
      <c r="EY22">
        <v>2</v>
      </c>
      <c r="EZ22">
        <v>508.27199999999999</v>
      </c>
      <c r="FA22">
        <v>464.81099999999998</v>
      </c>
      <c r="FB22">
        <v>23.835699999999999</v>
      </c>
      <c r="FC22">
        <v>33.997</v>
      </c>
      <c r="FD22">
        <v>30.000299999999999</v>
      </c>
      <c r="FE22">
        <v>33.9313</v>
      </c>
      <c r="FF22">
        <v>33.903199999999998</v>
      </c>
      <c r="FG22">
        <v>16.339400000000001</v>
      </c>
      <c r="FH22">
        <v>0</v>
      </c>
      <c r="FI22">
        <v>100</v>
      </c>
      <c r="FJ22">
        <v>23.834599999999998</v>
      </c>
      <c r="FK22">
        <v>259.85700000000003</v>
      </c>
      <c r="FL22">
        <v>15.9495</v>
      </c>
      <c r="FM22">
        <v>101.3</v>
      </c>
      <c r="FN22">
        <v>100.66200000000001</v>
      </c>
    </row>
    <row r="23" spans="1:170" x14ac:dyDescent="0.2">
      <c r="A23">
        <v>8</v>
      </c>
      <c r="B23">
        <v>1608146528.5</v>
      </c>
      <c r="C23">
        <v>645.90000009536698</v>
      </c>
      <c r="D23" t="s">
        <v>314</v>
      </c>
      <c r="E23" t="s">
        <v>315</v>
      </c>
      <c r="F23" t="s">
        <v>285</v>
      </c>
      <c r="G23" t="s">
        <v>286</v>
      </c>
      <c r="H23">
        <v>1608146520.5</v>
      </c>
      <c r="I23">
        <f t="shared" si="0"/>
        <v>2.6920086382234338E-3</v>
      </c>
      <c r="J23">
        <f t="shared" si="1"/>
        <v>15.068765950199241</v>
      </c>
      <c r="K23">
        <f t="shared" si="2"/>
        <v>396.26387096774198</v>
      </c>
      <c r="L23">
        <f t="shared" si="3"/>
        <v>173.8817805501578</v>
      </c>
      <c r="M23">
        <f t="shared" si="4"/>
        <v>17.818934345560248</v>
      </c>
      <c r="N23">
        <f t="shared" si="5"/>
        <v>40.608049204182954</v>
      </c>
      <c r="O23">
        <f t="shared" si="6"/>
        <v>0.11605177852581655</v>
      </c>
      <c r="P23">
        <f t="shared" si="7"/>
        <v>2.9721438868978551</v>
      </c>
      <c r="Q23">
        <f t="shared" si="8"/>
        <v>0.11359189048276103</v>
      </c>
      <c r="R23">
        <f t="shared" si="9"/>
        <v>7.1211599953612564E-2</v>
      </c>
      <c r="S23">
        <f t="shared" si="10"/>
        <v>231.29208045868236</v>
      </c>
      <c r="T23">
        <f t="shared" si="11"/>
        <v>28.637174380238449</v>
      </c>
      <c r="U23">
        <f t="shared" si="12"/>
        <v>28.998058064516101</v>
      </c>
      <c r="V23">
        <f t="shared" si="13"/>
        <v>4.0213208626544574</v>
      </c>
      <c r="W23">
        <f t="shared" si="14"/>
        <v>43.788978228059769</v>
      </c>
      <c r="X23">
        <f t="shared" si="15"/>
        <v>1.6600376191274788</v>
      </c>
      <c r="Y23">
        <f t="shared" si="16"/>
        <v>3.7909941868973198</v>
      </c>
      <c r="Z23">
        <f t="shared" si="17"/>
        <v>2.3612832435269784</v>
      </c>
      <c r="AA23">
        <f t="shared" si="18"/>
        <v>-118.71758094565344</v>
      </c>
      <c r="AB23">
        <f t="shared" si="19"/>
        <v>-162.70958150614334</v>
      </c>
      <c r="AC23">
        <f t="shared" si="20"/>
        <v>-11.991566359097426</v>
      </c>
      <c r="AD23">
        <f t="shared" si="21"/>
        <v>-62.126648352211831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53994.577423669405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1009.6048</v>
      </c>
      <c r="AR23">
        <v>1258.6500000000001</v>
      </c>
      <c r="AS23">
        <f t="shared" si="27"/>
        <v>0.19786692090732139</v>
      </c>
      <c r="AT23">
        <v>0.5</v>
      </c>
      <c r="AU23">
        <f t="shared" si="28"/>
        <v>1180.1899749408815</v>
      </c>
      <c r="AV23">
        <f t="shared" si="29"/>
        <v>15.068765950199241</v>
      </c>
      <c r="AW23">
        <f t="shared" si="30"/>
        <v>116.76027821362051</v>
      </c>
      <c r="AX23">
        <f t="shared" si="31"/>
        <v>0.39893536725857076</v>
      </c>
      <c r="AY23">
        <f t="shared" si="32"/>
        <v>1.3257622723662972E-2</v>
      </c>
      <c r="AZ23">
        <f t="shared" si="33"/>
        <v>1.5917292337027766</v>
      </c>
      <c r="BA23" t="s">
        <v>317</v>
      </c>
      <c r="BB23">
        <v>756.53</v>
      </c>
      <c r="BC23">
        <f t="shared" si="34"/>
        <v>502.12000000000012</v>
      </c>
      <c r="BD23">
        <f t="shared" si="35"/>
        <v>0.49598741336732272</v>
      </c>
      <c r="BE23">
        <f t="shared" si="36"/>
        <v>0.79959689489333663</v>
      </c>
      <c r="BF23">
        <f t="shared" si="37"/>
        <v>0.45850063374048511</v>
      </c>
      <c r="BG23">
        <f t="shared" si="38"/>
        <v>0.78670681668249465</v>
      </c>
      <c r="BH23">
        <f t="shared" si="39"/>
        <v>1400.0058064516099</v>
      </c>
      <c r="BI23">
        <f t="shared" si="40"/>
        <v>1180.1899749408815</v>
      </c>
      <c r="BJ23">
        <f t="shared" si="41"/>
        <v>0.84298934297432415</v>
      </c>
      <c r="BK23">
        <f t="shared" si="42"/>
        <v>0.19597868594864851</v>
      </c>
      <c r="BL23">
        <v>6</v>
      </c>
      <c r="BM23">
        <v>0.5</v>
      </c>
      <c r="BN23" t="s">
        <v>290</v>
      </c>
      <c r="BO23">
        <v>2</v>
      </c>
      <c r="BP23">
        <v>1608146520.5</v>
      </c>
      <c r="BQ23">
        <v>396.26387096774198</v>
      </c>
      <c r="BR23">
        <v>415.62558064516099</v>
      </c>
      <c r="BS23">
        <v>16.199077419354801</v>
      </c>
      <c r="BT23">
        <v>13.021145161290301</v>
      </c>
      <c r="BU23">
        <v>393.27587096774198</v>
      </c>
      <c r="BV23">
        <v>16.162077419354802</v>
      </c>
      <c r="BW23">
        <v>500.02335483871002</v>
      </c>
      <c r="BX23">
        <v>102.42829032258101</v>
      </c>
      <c r="BY23">
        <v>4.90036709677419E-2</v>
      </c>
      <c r="BZ23">
        <v>27.982609677419401</v>
      </c>
      <c r="CA23">
        <v>28.998058064516101</v>
      </c>
      <c r="CB23">
        <v>999.9</v>
      </c>
      <c r="CC23">
        <v>0</v>
      </c>
      <c r="CD23">
        <v>0</v>
      </c>
      <c r="CE23">
        <v>10001.972580645201</v>
      </c>
      <c r="CF23">
        <v>0</v>
      </c>
      <c r="CG23">
        <v>690.36225806451603</v>
      </c>
      <c r="CH23">
        <v>1400.0058064516099</v>
      </c>
      <c r="CI23">
        <v>0.90000038709677399</v>
      </c>
      <c r="CJ23">
        <v>9.9999554838709703E-2</v>
      </c>
      <c r="CK23">
        <v>0</v>
      </c>
      <c r="CL23">
        <v>1009.49548387097</v>
      </c>
      <c r="CM23">
        <v>4.9997499999999997</v>
      </c>
      <c r="CN23">
        <v>13964.5709677419</v>
      </c>
      <c r="CO23">
        <v>12178.0903225806</v>
      </c>
      <c r="CP23">
        <v>49.078193548387098</v>
      </c>
      <c r="CQ23">
        <v>50.811999999999998</v>
      </c>
      <c r="CR23">
        <v>50.1148064516129</v>
      </c>
      <c r="CS23">
        <v>50.253999999999998</v>
      </c>
      <c r="CT23">
        <v>50.068096774193499</v>
      </c>
      <c r="CU23">
        <v>1255.5025806451599</v>
      </c>
      <c r="CV23">
        <v>139.50322580645201</v>
      </c>
      <c r="CW23">
        <v>0</v>
      </c>
      <c r="CX23">
        <v>68.600000143051105</v>
      </c>
      <c r="CY23">
        <v>0</v>
      </c>
      <c r="CZ23">
        <v>1009.6048</v>
      </c>
      <c r="DA23">
        <v>13.86307690694</v>
      </c>
      <c r="DB23">
        <v>180.50000003974901</v>
      </c>
      <c r="DC23">
        <v>13965.876</v>
      </c>
      <c r="DD23">
        <v>15</v>
      </c>
      <c r="DE23">
        <v>1608146551.5</v>
      </c>
      <c r="DF23" t="s">
        <v>318</v>
      </c>
      <c r="DG23">
        <v>1608146545.5</v>
      </c>
      <c r="DH23">
        <v>1608146551.5</v>
      </c>
      <c r="DI23">
        <v>8</v>
      </c>
      <c r="DJ23">
        <v>0.113</v>
      </c>
      <c r="DK23">
        <v>-4.0000000000000001E-3</v>
      </c>
      <c r="DL23">
        <v>2.988</v>
      </c>
      <c r="DM23">
        <v>3.6999999999999998E-2</v>
      </c>
      <c r="DN23">
        <v>417</v>
      </c>
      <c r="DO23">
        <v>13</v>
      </c>
      <c r="DP23">
        <v>0.05</v>
      </c>
      <c r="DQ23">
        <v>0.03</v>
      </c>
      <c r="DR23">
        <v>15.174395914715699</v>
      </c>
      <c r="DS23">
        <v>7.99503689185945E-2</v>
      </c>
      <c r="DT23">
        <v>4.29600937302832E-2</v>
      </c>
      <c r="DU23">
        <v>1</v>
      </c>
      <c r="DV23">
        <v>-19.480869999999999</v>
      </c>
      <c r="DW23">
        <v>-0.12001334816463299</v>
      </c>
      <c r="DX23">
        <v>5.6670592903198203E-2</v>
      </c>
      <c r="DY23">
        <v>1</v>
      </c>
      <c r="DZ23">
        <v>3.1816209999999998</v>
      </c>
      <c r="EA23">
        <v>-1.27269410456085E-2</v>
      </c>
      <c r="EB23">
        <v>1.0211410284578701E-3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2.988</v>
      </c>
      <c r="EJ23">
        <v>3.6999999999999998E-2</v>
      </c>
      <c r="EK23">
        <v>2.87424999999996</v>
      </c>
      <c r="EL23">
        <v>0</v>
      </c>
      <c r="EM23">
        <v>0</v>
      </c>
      <c r="EN23">
        <v>0</v>
      </c>
      <c r="EO23">
        <v>4.05899999999981E-2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10.5</v>
      </c>
      <c r="EX23">
        <v>10.4</v>
      </c>
      <c r="EY23">
        <v>2</v>
      </c>
      <c r="EZ23">
        <v>507.78399999999999</v>
      </c>
      <c r="FA23">
        <v>465.09399999999999</v>
      </c>
      <c r="FB23">
        <v>23.7271</v>
      </c>
      <c r="FC23">
        <v>34.023400000000002</v>
      </c>
      <c r="FD23">
        <v>30.000299999999999</v>
      </c>
      <c r="FE23">
        <v>33.952399999999997</v>
      </c>
      <c r="FF23">
        <v>33.924500000000002</v>
      </c>
      <c r="FG23">
        <v>23.005700000000001</v>
      </c>
      <c r="FH23">
        <v>0</v>
      </c>
      <c r="FI23">
        <v>100</v>
      </c>
      <c r="FJ23">
        <v>23.726800000000001</v>
      </c>
      <c r="FK23">
        <v>417.24099999999999</v>
      </c>
      <c r="FL23">
        <v>16.07</v>
      </c>
      <c r="FM23">
        <v>101.297</v>
      </c>
      <c r="FN23">
        <v>100.657</v>
      </c>
    </row>
    <row r="24" spans="1:170" x14ac:dyDescent="0.2">
      <c r="A24">
        <v>9</v>
      </c>
      <c r="B24">
        <v>1608146672.5</v>
      </c>
      <c r="C24">
        <v>789.90000009536698</v>
      </c>
      <c r="D24" t="s">
        <v>319</v>
      </c>
      <c r="E24" t="s">
        <v>320</v>
      </c>
      <c r="F24" t="s">
        <v>285</v>
      </c>
      <c r="G24" t="s">
        <v>286</v>
      </c>
      <c r="H24">
        <v>1608146664.5</v>
      </c>
      <c r="I24">
        <f t="shared" si="0"/>
        <v>2.4863993678869763E-3</v>
      </c>
      <c r="J24">
        <f t="shared" si="1"/>
        <v>17.637146879605101</v>
      </c>
      <c r="K24">
        <f t="shared" si="2"/>
        <v>499.89922580645202</v>
      </c>
      <c r="L24">
        <f t="shared" si="3"/>
        <v>214.0308365969004</v>
      </c>
      <c r="M24">
        <f t="shared" si="4"/>
        <v>21.932486805441226</v>
      </c>
      <c r="N24">
        <f t="shared" si="5"/>
        <v>51.226418344098903</v>
      </c>
      <c r="O24">
        <f t="shared" si="6"/>
        <v>0.10542999970331891</v>
      </c>
      <c r="P24">
        <f t="shared" si="7"/>
        <v>2.9715440972844438</v>
      </c>
      <c r="Q24">
        <f t="shared" si="8"/>
        <v>0.10339513792916706</v>
      </c>
      <c r="R24">
        <f t="shared" si="9"/>
        <v>6.4801514286923975E-2</v>
      </c>
      <c r="S24">
        <f t="shared" si="10"/>
        <v>231.29294053335752</v>
      </c>
      <c r="T24">
        <f t="shared" si="11"/>
        <v>28.728422572348883</v>
      </c>
      <c r="U24">
        <f t="shared" si="12"/>
        <v>29.0410741935484</v>
      </c>
      <c r="V24">
        <f t="shared" si="13"/>
        <v>4.0313415450364607</v>
      </c>
      <c r="W24">
        <f t="shared" si="14"/>
        <v>43.03837070626362</v>
      </c>
      <c r="X24">
        <f t="shared" si="15"/>
        <v>1.6352392288902244</v>
      </c>
      <c r="Y24">
        <f t="shared" si="16"/>
        <v>3.7994914818005383</v>
      </c>
      <c r="Z24">
        <f t="shared" si="17"/>
        <v>2.3961023161462363</v>
      </c>
      <c r="AA24">
        <f t="shared" si="18"/>
        <v>-109.65021212381566</v>
      </c>
      <c r="AB24">
        <f t="shared" si="19"/>
        <v>-163.41522512520737</v>
      </c>
      <c r="AC24">
        <f t="shared" si="20"/>
        <v>-12.050883460531731</v>
      </c>
      <c r="AD24">
        <f t="shared" si="21"/>
        <v>-53.823380176197247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53970.034911630173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1126.9430769230801</v>
      </c>
      <c r="AR24">
        <v>1462.08</v>
      </c>
      <c r="AS24">
        <f t="shared" si="27"/>
        <v>0.22921927875144987</v>
      </c>
      <c r="AT24">
        <v>0.5</v>
      </c>
      <c r="AU24">
        <f t="shared" si="28"/>
        <v>1180.1943297795983</v>
      </c>
      <c r="AV24">
        <f t="shared" si="29"/>
        <v>17.637146879605101</v>
      </c>
      <c r="AW24">
        <f t="shared" si="30"/>
        <v>135.26164652931516</v>
      </c>
      <c r="AX24">
        <f t="shared" si="31"/>
        <v>0.46590473845480412</v>
      </c>
      <c r="AY24">
        <f t="shared" si="32"/>
        <v>1.5433809415795925E-2</v>
      </c>
      <c r="AZ24">
        <f t="shared" si="33"/>
        <v>1.2311227839789889</v>
      </c>
      <c r="BA24" t="s">
        <v>322</v>
      </c>
      <c r="BB24">
        <v>780.89</v>
      </c>
      <c r="BC24">
        <f t="shared" si="34"/>
        <v>681.18999999999994</v>
      </c>
      <c r="BD24">
        <f t="shared" si="35"/>
        <v>0.49198743827261099</v>
      </c>
      <c r="BE24">
        <f t="shared" si="36"/>
        <v>0.72545834861497904</v>
      </c>
      <c r="BF24">
        <f t="shared" si="37"/>
        <v>0.44888232239558429</v>
      </c>
      <c r="BG24">
        <f t="shared" si="38"/>
        <v>0.70682393197091509</v>
      </c>
      <c r="BH24">
        <f t="shared" si="39"/>
        <v>1400.01096774194</v>
      </c>
      <c r="BI24">
        <f t="shared" si="40"/>
        <v>1180.1943297795983</v>
      </c>
      <c r="BJ24">
        <f t="shared" si="41"/>
        <v>0.84298934577856832</v>
      </c>
      <c r="BK24">
        <f t="shared" si="42"/>
        <v>0.19597869155713665</v>
      </c>
      <c r="BL24">
        <v>6</v>
      </c>
      <c r="BM24">
        <v>0.5</v>
      </c>
      <c r="BN24" t="s">
        <v>290</v>
      </c>
      <c r="BO24">
        <v>2</v>
      </c>
      <c r="BP24">
        <v>1608146664.5</v>
      </c>
      <c r="BQ24">
        <v>499.89922580645202</v>
      </c>
      <c r="BR24">
        <v>522.55467741935502</v>
      </c>
      <c r="BS24">
        <v>15.9576806451613</v>
      </c>
      <c r="BT24">
        <v>13.021699999999999</v>
      </c>
      <c r="BU24">
        <v>496.91167741935499</v>
      </c>
      <c r="BV24">
        <v>15.920999999999999</v>
      </c>
      <c r="BW24">
        <v>500.01464516128999</v>
      </c>
      <c r="BX24">
        <v>102.424516129032</v>
      </c>
      <c r="BY24">
        <v>4.8973925806451601E-2</v>
      </c>
      <c r="BZ24">
        <v>28.021016129032301</v>
      </c>
      <c r="CA24">
        <v>29.0410741935484</v>
      </c>
      <c r="CB24">
        <v>999.9</v>
      </c>
      <c r="CC24">
        <v>0</v>
      </c>
      <c r="CD24">
        <v>0</v>
      </c>
      <c r="CE24">
        <v>9998.9467741935496</v>
      </c>
      <c r="CF24">
        <v>0</v>
      </c>
      <c r="CG24">
        <v>611.65590322580601</v>
      </c>
      <c r="CH24">
        <v>1400.01096774194</v>
      </c>
      <c r="CI24">
        <v>0.899997548387097</v>
      </c>
      <c r="CJ24">
        <v>0.100002419354839</v>
      </c>
      <c r="CK24">
        <v>0</v>
      </c>
      <c r="CL24">
        <v>1126.4848387096799</v>
      </c>
      <c r="CM24">
        <v>4.9997499999999997</v>
      </c>
      <c r="CN24">
        <v>15510.564516128999</v>
      </c>
      <c r="CO24">
        <v>12178.1387096774</v>
      </c>
      <c r="CP24">
        <v>49.195193548387103</v>
      </c>
      <c r="CQ24">
        <v>51</v>
      </c>
      <c r="CR24">
        <v>50.257935483871002</v>
      </c>
      <c r="CS24">
        <v>50.436999999999998</v>
      </c>
      <c r="CT24">
        <v>50.215451612903202</v>
      </c>
      <c r="CU24">
        <v>1255.5070967741899</v>
      </c>
      <c r="CV24">
        <v>139.50387096774199</v>
      </c>
      <c r="CW24">
        <v>0</v>
      </c>
      <c r="CX24">
        <v>143.60000014305101</v>
      </c>
      <c r="CY24">
        <v>0</v>
      </c>
      <c r="CZ24">
        <v>1126.9430769230801</v>
      </c>
      <c r="DA24">
        <v>37.802393186617699</v>
      </c>
      <c r="DB24">
        <v>495.74359008260399</v>
      </c>
      <c r="DC24">
        <v>15516.557692307701</v>
      </c>
      <c r="DD24">
        <v>15</v>
      </c>
      <c r="DE24">
        <v>1608146551.5</v>
      </c>
      <c r="DF24" t="s">
        <v>318</v>
      </c>
      <c r="DG24">
        <v>1608146545.5</v>
      </c>
      <c r="DH24">
        <v>1608146551.5</v>
      </c>
      <c r="DI24">
        <v>8</v>
      </c>
      <c r="DJ24">
        <v>0.113</v>
      </c>
      <c r="DK24">
        <v>-4.0000000000000001E-3</v>
      </c>
      <c r="DL24">
        <v>2.988</v>
      </c>
      <c r="DM24">
        <v>3.6999999999999998E-2</v>
      </c>
      <c r="DN24">
        <v>417</v>
      </c>
      <c r="DO24">
        <v>13</v>
      </c>
      <c r="DP24">
        <v>0.05</v>
      </c>
      <c r="DQ24">
        <v>0.03</v>
      </c>
      <c r="DR24">
        <v>17.644427916962702</v>
      </c>
      <c r="DS24">
        <v>-0.36987278116434802</v>
      </c>
      <c r="DT24">
        <v>3.17142050779122E-2</v>
      </c>
      <c r="DU24">
        <v>1</v>
      </c>
      <c r="DV24">
        <v>-22.657973333333299</v>
      </c>
      <c r="DW24">
        <v>0.51363737486092098</v>
      </c>
      <c r="DX24">
        <v>4.1447194785118401E-2</v>
      </c>
      <c r="DY24">
        <v>0</v>
      </c>
      <c r="DZ24">
        <v>2.9368266666666698</v>
      </c>
      <c r="EA24">
        <v>-0.19434340378198101</v>
      </c>
      <c r="EB24">
        <v>1.4056799857087699E-2</v>
      </c>
      <c r="EC24">
        <v>1</v>
      </c>
      <c r="ED24">
        <v>2</v>
      </c>
      <c r="EE24">
        <v>3</v>
      </c>
      <c r="EF24" t="s">
        <v>323</v>
      </c>
      <c r="EG24">
        <v>100</v>
      </c>
      <c r="EH24">
        <v>100</v>
      </c>
      <c r="EI24">
        <v>2.988</v>
      </c>
      <c r="EJ24">
        <v>3.6700000000000003E-2</v>
      </c>
      <c r="EK24">
        <v>2.9875999999999299</v>
      </c>
      <c r="EL24">
        <v>0</v>
      </c>
      <c r="EM24">
        <v>0</v>
      </c>
      <c r="EN24">
        <v>0</v>
      </c>
      <c r="EO24">
        <v>3.6669999999997302E-2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2.1</v>
      </c>
      <c r="EX24">
        <v>2</v>
      </c>
      <c r="EY24">
        <v>2</v>
      </c>
      <c r="EZ24">
        <v>507.80900000000003</v>
      </c>
      <c r="FA24">
        <v>465.01100000000002</v>
      </c>
      <c r="FB24">
        <v>23.7636</v>
      </c>
      <c r="FC24">
        <v>34.030799999999999</v>
      </c>
      <c r="FD24">
        <v>30.0001</v>
      </c>
      <c r="FE24">
        <v>33.967700000000001</v>
      </c>
      <c r="FF24">
        <v>33.936599999999999</v>
      </c>
      <c r="FG24">
        <v>27.225899999999999</v>
      </c>
      <c r="FH24">
        <v>0</v>
      </c>
      <c r="FI24">
        <v>100</v>
      </c>
      <c r="FJ24">
        <v>23.759</v>
      </c>
      <c r="FK24">
        <v>522.55600000000004</v>
      </c>
      <c r="FL24">
        <v>16.07</v>
      </c>
      <c r="FM24">
        <v>101.297</v>
      </c>
      <c r="FN24">
        <v>100.654</v>
      </c>
    </row>
    <row r="25" spans="1:170" x14ac:dyDescent="0.2">
      <c r="A25">
        <v>10</v>
      </c>
      <c r="B25">
        <v>1608146793</v>
      </c>
      <c r="C25">
        <v>910.40000009536698</v>
      </c>
      <c r="D25" t="s">
        <v>324</v>
      </c>
      <c r="E25" t="s">
        <v>325</v>
      </c>
      <c r="F25" t="s">
        <v>285</v>
      </c>
      <c r="G25" t="s">
        <v>286</v>
      </c>
      <c r="H25">
        <v>1608146785</v>
      </c>
      <c r="I25">
        <f t="shared" si="0"/>
        <v>2.2229386822511269E-3</v>
      </c>
      <c r="J25">
        <f t="shared" si="1"/>
        <v>19.862465037051418</v>
      </c>
      <c r="K25">
        <f t="shared" si="2"/>
        <v>599.96635483871</v>
      </c>
      <c r="L25">
        <f t="shared" si="3"/>
        <v>235.35263529704599</v>
      </c>
      <c r="M25">
        <f t="shared" si="4"/>
        <v>24.116438411473943</v>
      </c>
      <c r="N25">
        <f t="shared" si="5"/>
        <v>61.478179868954626</v>
      </c>
      <c r="O25">
        <f t="shared" si="6"/>
        <v>9.2585319310626704E-2</v>
      </c>
      <c r="P25">
        <f t="shared" si="7"/>
        <v>2.971652379617848</v>
      </c>
      <c r="Q25">
        <f t="shared" si="8"/>
        <v>9.1012143022407219E-2</v>
      </c>
      <c r="R25">
        <f t="shared" si="9"/>
        <v>5.7021706453565094E-2</v>
      </c>
      <c r="S25">
        <f t="shared" si="10"/>
        <v>231.29071043428641</v>
      </c>
      <c r="T25">
        <f t="shared" si="11"/>
        <v>28.762832710732194</v>
      </c>
      <c r="U25">
        <f t="shared" si="12"/>
        <v>29.074332258064501</v>
      </c>
      <c r="V25">
        <f t="shared" si="13"/>
        <v>4.0391039870065217</v>
      </c>
      <c r="W25">
        <f t="shared" si="14"/>
        <v>42.33095269895513</v>
      </c>
      <c r="X25">
        <f t="shared" si="15"/>
        <v>1.6052571967400868</v>
      </c>
      <c r="Y25">
        <f t="shared" si="16"/>
        <v>3.7921593878507491</v>
      </c>
      <c r="Z25">
        <f t="shared" si="17"/>
        <v>2.4338467902664349</v>
      </c>
      <c r="AA25">
        <f t="shared" si="18"/>
        <v>-98.031595887274705</v>
      </c>
      <c r="AB25">
        <f t="shared" si="19"/>
        <v>-174.05793915063356</v>
      </c>
      <c r="AC25">
        <f t="shared" si="20"/>
        <v>-12.835264233261393</v>
      </c>
      <c r="AD25">
        <f t="shared" si="21"/>
        <v>-53.634088836883251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53979.056539295518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1222.8073076923099</v>
      </c>
      <c r="AR25">
        <v>1612.8</v>
      </c>
      <c r="AS25">
        <f t="shared" si="27"/>
        <v>0.24181094513125623</v>
      </c>
      <c r="AT25">
        <v>0.5</v>
      </c>
      <c r="AU25">
        <f t="shared" si="28"/>
        <v>1180.1853491343832</v>
      </c>
      <c r="AV25">
        <f t="shared" si="29"/>
        <v>19.862465037051418</v>
      </c>
      <c r="AW25">
        <f t="shared" si="30"/>
        <v>142.6908673521234</v>
      </c>
      <c r="AX25">
        <f t="shared" si="31"/>
        <v>0.50561135912698407</v>
      </c>
      <c r="AY25">
        <f t="shared" si="32"/>
        <v>1.7319493528588276E-2</v>
      </c>
      <c r="AZ25">
        <f t="shared" si="33"/>
        <v>1.0226190476190475</v>
      </c>
      <c r="BA25" t="s">
        <v>327</v>
      </c>
      <c r="BB25">
        <v>797.35</v>
      </c>
      <c r="BC25">
        <f t="shared" si="34"/>
        <v>815.44999999999993</v>
      </c>
      <c r="BD25">
        <f t="shared" si="35"/>
        <v>0.47825457392567305</v>
      </c>
      <c r="BE25">
        <f t="shared" si="36"/>
        <v>0.66915240208866689</v>
      </c>
      <c r="BF25">
        <f t="shared" si="37"/>
        <v>0.43461792339608152</v>
      </c>
      <c r="BG25">
        <f t="shared" si="38"/>
        <v>0.64763920806721709</v>
      </c>
      <c r="BH25">
        <f t="shared" si="39"/>
        <v>1400.0006451612901</v>
      </c>
      <c r="BI25">
        <f t="shared" si="40"/>
        <v>1180.1853491343832</v>
      </c>
      <c r="BJ25">
        <f t="shared" si="41"/>
        <v>0.84298914662172697</v>
      </c>
      <c r="BK25">
        <f t="shared" si="42"/>
        <v>0.19597829324345412</v>
      </c>
      <c r="BL25">
        <v>6</v>
      </c>
      <c r="BM25">
        <v>0.5</v>
      </c>
      <c r="BN25" t="s">
        <v>290</v>
      </c>
      <c r="BO25">
        <v>2</v>
      </c>
      <c r="BP25">
        <v>1608146785</v>
      </c>
      <c r="BQ25">
        <v>599.96635483871</v>
      </c>
      <c r="BR25">
        <v>625.40096774193501</v>
      </c>
      <c r="BS25">
        <v>15.665725806451601</v>
      </c>
      <c r="BT25">
        <v>13.0400677419355</v>
      </c>
      <c r="BU25">
        <v>596.97864516129005</v>
      </c>
      <c r="BV25">
        <v>15.629067741935501</v>
      </c>
      <c r="BW25">
        <v>500.01516129032302</v>
      </c>
      <c r="BX25">
        <v>102.420225806452</v>
      </c>
      <c r="BY25">
        <v>4.9153306451612901E-2</v>
      </c>
      <c r="BZ25">
        <v>27.987880645161301</v>
      </c>
      <c r="CA25">
        <v>29.074332258064501</v>
      </c>
      <c r="CB25">
        <v>999.9</v>
      </c>
      <c r="CC25">
        <v>0</v>
      </c>
      <c r="CD25">
        <v>0</v>
      </c>
      <c r="CE25">
        <v>9999.9783870967804</v>
      </c>
      <c r="CF25">
        <v>0</v>
      </c>
      <c r="CG25">
        <v>565.71206451612898</v>
      </c>
      <c r="CH25">
        <v>1400.0006451612901</v>
      </c>
      <c r="CI25">
        <v>0.90000548387096801</v>
      </c>
      <c r="CJ25">
        <v>9.9994454838709695E-2</v>
      </c>
      <c r="CK25">
        <v>0</v>
      </c>
      <c r="CL25">
        <v>1222.6445161290301</v>
      </c>
      <c r="CM25">
        <v>4.9997499999999997</v>
      </c>
      <c r="CN25">
        <v>16796.690322580602</v>
      </c>
      <c r="CO25">
        <v>12178.0741935484</v>
      </c>
      <c r="CP25">
        <v>49.306064516128998</v>
      </c>
      <c r="CQ25">
        <v>51.125</v>
      </c>
      <c r="CR25">
        <v>50.3828064516129</v>
      </c>
      <c r="CS25">
        <v>50.531999999999996</v>
      </c>
      <c r="CT25">
        <v>50.308064516129001</v>
      </c>
      <c r="CU25">
        <v>1255.5070967741899</v>
      </c>
      <c r="CV25">
        <v>139.49354838709701</v>
      </c>
      <c r="CW25">
        <v>0</v>
      </c>
      <c r="CX25">
        <v>119.60000014305101</v>
      </c>
      <c r="CY25">
        <v>0</v>
      </c>
      <c r="CZ25">
        <v>1222.8073076923099</v>
      </c>
      <c r="DA25">
        <v>30.563760702960501</v>
      </c>
      <c r="DB25">
        <v>384.72136777252803</v>
      </c>
      <c r="DC25">
        <v>16798.9653846154</v>
      </c>
      <c r="DD25">
        <v>15</v>
      </c>
      <c r="DE25">
        <v>1608146551.5</v>
      </c>
      <c r="DF25" t="s">
        <v>318</v>
      </c>
      <c r="DG25">
        <v>1608146545.5</v>
      </c>
      <c r="DH25">
        <v>1608146551.5</v>
      </c>
      <c r="DI25">
        <v>8</v>
      </c>
      <c r="DJ25">
        <v>0.113</v>
      </c>
      <c r="DK25">
        <v>-4.0000000000000001E-3</v>
      </c>
      <c r="DL25">
        <v>2.988</v>
      </c>
      <c r="DM25">
        <v>3.6999999999999998E-2</v>
      </c>
      <c r="DN25">
        <v>417</v>
      </c>
      <c r="DO25">
        <v>13</v>
      </c>
      <c r="DP25">
        <v>0.05</v>
      </c>
      <c r="DQ25">
        <v>0.03</v>
      </c>
      <c r="DR25">
        <v>19.8641286062356</v>
      </c>
      <c r="DS25">
        <v>-0.200553836981127</v>
      </c>
      <c r="DT25">
        <v>3.5673342518619797E-2</v>
      </c>
      <c r="DU25">
        <v>1</v>
      </c>
      <c r="DV25">
        <v>-25.429793333333301</v>
      </c>
      <c r="DW25">
        <v>0.26408008898771101</v>
      </c>
      <c r="DX25">
        <v>3.8146759874055997E-2</v>
      </c>
      <c r="DY25">
        <v>0</v>
      </c>
      <c r="DZ25">
        <v>2.6251486666666701</v>
      </c>
      <c r="EA25">
        <v>-0.12880711902112801</v>
      </c>
      <c r="EB25">
        <v>9.3004056303415596E-3</v>
      </c>
      <c r="EC25">
        <v>1</v>
      </c>
      <c r="ED25">
        <v>2</v>
      </c>
      <c r="EE25">
        <v>3</v>
      </c>
      <c r="EF25" t="s">
        <v>323</v>
      </c>
      <c r="EG25">
        <v>100</v>
      </c>
      <c r="EH25">
        <v>100</v>
      </c>
      <c r="EI25">
        <v>2.988</v>
      </c>
      <c r="EJ25">
        <v>3.6600000000000001E-2</v>
      </c>
      <c r="EK25">
        <v>2.9875999999999299</v>
      </c>
      <c r="EL25">
        <v>0</v>
      </c>
      <c r="EM25">
        <v>0</v>
      </c>
      <c r="EN25">
        <v>0</v>
      </c>
      <c r="EO25">
        <v>3.6669999999997302E-2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4.0999999999999996</v>
      </c>
      <c r="EX25">
        <v>4</v>
      </c>
      <c r="EY25">
        <v>2</v>
      </c>
      <c r="EZ25">
        <v>507.48</v>
      </c>
      <c r="FA25">
        <v>464.988</v>
      </c>
      <c r="FB25">
        <v>23.911799999999999</v>
      </c>
      <c r="FC25">
        <v>34.025199999999998</v>
      </c>
      <c r="FD25">
        <v>30.0002</v>
      </c>
      <c r="FE25">
        <v>33.961599999999997</v>
      </c>
      <c r="FF25">
        <v>33.933599999999998</v>
      </c>
      <c r="FG25">
        <v>31.218399999999999</v>
      </c>
      <c r="FH25">
        <v>0</v>
      </c>
      <c r="FI25">
        <v>100</v>
      </c>
      <c r="FJ25">
        <v>23.909500000000001</v>
      </c>
      <c r="FK25">
        <v>625.10299999999995</v>
      </c>
      <c r="FL25">
        <v>15.833399999999999</v>
      </c>
      <c r="FM25">
        <v>101.29600000000001</v>
      </c>
      <c r="FN25">
        <v>100.657</v>
      </c>
    </row>
    <row r="26" spans="1:170" x14ac:dyDescent="0.2">
      <c r="A26">
        <v>11</v>
      </c>
      <c r="B26">
        <v>1608146913.5</v>
      </c>
      <c r="C26">
        <v>1030.9000000953699</v>
      </c>
      <c r="D26" t="s">
        <v>328</v>
      </c>
      <c r="E26" t="s">
        <v>329</v>
      </c>
      <c r="F26" t="s">
        <v>285</v>
      </c>
      <c r="G26" t="s">
        <v>286</v>
      </c>
      <c r="H26">
        <v>1608146905.75</v>
      </c>
      <c r="I26">
        <f t="shared" si="0"/>
        <v>1.9692382762223873E-3</v>
      </c>
      <c r="J26">
        <f t="shared" si="1"/>
        <v>21.459154518391344</v>
      </c>
      <c r="K26">
        <f t="shared" si="2"/>
        <v>699.96709999999996</v>
      </c>
      <c r="L26">
        <f t="shared" si="3"/>
        <v>248.5959778422681</v>
      </c>
      <c r="M26">
        <f t="shared" si="4"/>
        <v>25.473067873429784</v>
      </c>
      <c r="N26">
        <f t="shared" si="5"/>
        <v>71.72404639137396</v>
      </c>
      <c r="O26">
        <f t="shared" si="6"/>
        <v>8.0398501157114985E-2</v>
      </c>
      <c r="P26">
        <f t="shared" si="7"/>
        <v>2.9722448275768025</v>
      </c>
      <c r="Q26">
        <f t="shared" si="8"/>
        <v>7.920958187651643E-2</v>
      </c>
      <c r="R26">
        <f t="shared" si="9"/>
        <v>4.9611343702035085E-2</v>
      </c>
      <c r="S26">
        <f t="shared" si="10"/>
        <v>231.29101282285288</v>
      </c>
      <c r="T26">
        <f t="shared" si="11"/>
        <v>28.836629609766458</v>
      </c>
      <c r="U26">
        <f t="shared" si="12"/>
        <v>29.1313933333333</v>
      </c>
      <c r="V26">
        <f t="shared" si="13"/>
        <v>4.0524524233215899</v>
      </c>
      <c r="W26">
        <f t="shared" si="14"/>
        <v>41.51001229388082</v>
      </c>
      <c r="X26">
        <f t="shared" si="15"/>
        <v>1.5749421338249989</v>
      </c>
      <c r="Y26">
        <f t="shared" si="16"/>
        <v>3.7941259151522062</v>
      </c>
      <c r="Z26">
        <f t="shared" si="17"/>
        <v>2.4775102894965908</v>
      </c>
      <c r="AA26">
        <f t="shared" si="18"/>
        <v>-86.843407981407282</v>
      </c>
      <c r="AB26">
        <f t="shared" si="19"/>
        <v>-181.81112659680875</v>
      </c>
      <c r="AC26">
        <f t="shared" si="20"/>
        <v>-13.408724524997149</v>
      </c>
      <c r="AD26">
        <f t="shared" si="21"/>
        <v>-50.772246280360292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53994.788874708211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1301.8304000000001</v>
      </c>
      <c r="AR26">
        <v>1732.02</v>
      </c>
      <c r="AS26">
        <f t="shared" si="27"/>
        <v>0.24837449913973275</v>
      </c>
      <c r="AT26">
        <v>0.5</v>
      </c>
      <c r="AU26">
        <f t="shared" si="28"/>
        <v>1180.1905607472077</v>
      </c>
      <c r="AV26">
        <f t="shared" si="29"/>
        <v>21.459154518391344</v>
      </c>
      <c r="AW26">
        <f t="shared" si="30"/>
        <v>146.56461970751403</v>
      </c>
      <c r="AX26">
        <f t="shared" si="31"/>
        <v>0.53152388540548035</v>
      </c>
      <c r="AY26">
        <f t="shared" si="32"/>
        <v>1.8672325242336682E-2</v>
      </c>
      <c r="AZ26">
        <f t="shared" si="33"/>
        <v>0.88339626563203655</v>
      </c>
      <c r="BA26" t="s">
        <v>331</v>
      </c>
      <c r="BB26">
        <v>811.41</v>
      </c>
      <c r="BC26">
        <f t="shared" si="34"/>
        <v>920.61</v>
      </c>
      <c r="BD26">
        <f t="shared" si="35"/>
        <v>0.4672875593356578</v>
      </c>
      <c r="BE26">
        <f t="shared" si="36"/>
        <v>0.62434354686677518</v>
      </c>
      <c r="BF26">
        <f t="shared" si="37"/>
        <v>0.4231887558588458</v>
      </c>
      <c r="BG26">
        <f t="shared" si="38"/>
        <v>0.60082390297301014</v>
      </c>
      <c r="BH26">
        <f t="shared" si="39"/>
        <v>1400.0073333333301</v>
      </c>
      <c r="BI26">
        <f t="shared" si="40"/>
        <v>1180.1905607472077</v>
      </c>
      <c r="BJ26">
        <f t="shared" si="41"/>
        <v>0.84298884202073976</v>
      </c>
      <c r="BK26">
        <f t="shared" si="42"/>
        <v>0.19597768404147958</v>
      </c>
      <c r="BL26">
        <v>6</v>
      </c>
      <c r="BM26">
        <v>0.5</v>
      </c>
      <c r="BN26" t="s">
        <v>290</v>
      </c>
      <c r="BO26">
        <v>2</v>
      </c>
      <c r="BP26">
        <v>1608146905.75</v>
      </c>
      <c r="BQ26">
        <v>699.96709999999996</v>
      </c>
      <c r="BR26">
        <v>727.37116666666702</v>
      </c>
      <c r="BS26">
        <v>15.3701266666667</v>
      </c>
      <c r="BT26">
        <v>13.0434466666667</v>
      </c>
      <c r="BU26">
        <v>696.97943333333296</v>
      </c>
      <c r="BV26">
        <v>15.333446666666701</v>
      </c>
      <c r="BW26">
        <v>500.01826666666699</v>
      </c>
      <c r="BX26">
        <v>102.418766666667</v>
      </c>
      <c r="BY26">
        <v>4.8972733333333303E-2</v>
      </c>
      <c r="BZ26">
        <v>27.996773333333302</v>
      </c>
      <c r="CA26">
        <v>29.1313933333333</v>
      </c>
      <c r="CB26">
        <v>999.9</v>
      </c>
      <c r="CC26">
        <v>0</v>
      </c>
      <c r="CD26">
        <v>0</v>
      </c>
      <c r="CE26">
        <v>10003.474</v>
      </c>
      <c r="CF26">
        <v>0</v>
      </c>
      <c r="CG26">
        <v>546.98876666666695</v>
      </c>
      <c r="CH26">
        <v>1400.0073333333301</v>
      </c>
      <c r="CI26">
        <v>0.90001500000000001</v>
      </c>
      <c r="CJ26">
        <v>9.9984799999999999E-2</v>
      </c>
      <c r="CK26">
        <v>0</v>
      </c>
      <c r="CL26">
        <v>1301.6386666666699</v>
      </c>
      <c r="CM26">
        <v>4.9997499999999997</v>
      </c>
      <c r="CN26">
        <v>17861.866666666701</v>
      </c>
      <c r="CO26">
        <v>12178.17</v>
      </c>
      <c r="CP26">
        <v>49.439166666666601</v>
      </c>
      <c r="CQ26">
        <v>51.311999999999998</v>
      </c>
      <c r="CR26">
        <v>50.553733333333298</v>
      </c>
      <c r="CS26">
        <v>50.664333333333303</v>
      </c>
      <c r="CT26">
        <v>50.422533333333298</v>
      </c>
      <c r="CU26">
        <v>1255.52733333333</v>
      </c>
      <c r="CV26">
        <v>139.47999999999999</v>
      </c>
      <c r="CW26">
        <v>0</v>
      </c>
      <c r="CX26">
        <v>119.60000014305101</v>
      </c>
      <c r="CY26">
        <v>0</v>
      </c>
      <c r="CZ26">
        <v>1301.8304000000001</v>
      </c>
      <c r="DA26">
        <v>21.657692272119899</v>
      </c>
      <c r="DB26">
        <v>286.29230729650197</v>
      </c>
      <c r="DC26">
        <v>17864.259999999998</v>
      </c>
      <c r="DD26">
        <v>15</v>
      </c>
      <c r="DE26">
        <v>1608146551.5</v>
      </c>
      <c r="DF26" t="s">
        <v>318</v>
      </c>
      <c r="DG26">
        <v>1608146545.5</v>
      </c>
      <c r="DH26">
        <v>1608146551.5</v>
      </c>
      <c r="DI26">
        <v>8</v>
      </c>
      <c r="DJ26">
        <v>0.113</v>
      </c>
      <c r="DK26">
        <v>-4.0000000000000001E-3</v>
      </c>
      <c r="DL26">
        <v>2.988</v>
      </c>
      <c r="DM26">
        <v>3.6999999999999998E-2</v>
      </c>
      <c r="DN26">
        <v>417</v>
      </c>
      <c r="DO26">
        <v>13</v>
      </c>
      <c r="DP26">
        <v>0.05</v>
      </c>
      <c r="DQ26">
        <v>0.03</v>
      </c>
      <c r="DR26">
        <v>21.478736728144501</v>
      </c>
      <c r="DS26">
        <v>-1.11449314282083</v>
      </c>
      <c r="DT26">
        <v>9.6847020546033905E-2</v>
      </c>
      <c r="DU26">
        <v>0</v>
      </c>
      <c r="DV26">
        <v>-27.413133333333299</v>
      </c>
      <c r="DW26">
        <v>1.2802117908787201</v>
      </c>
      <c r="DX26">
        <v>0.111927900404184</v>
      </c>
      <c r="DY26">
        <v>0</v>
      </c>
      <c r="DZ26">
        <v>2.3275283333333299</v>
      </c>
      <c r="EA26">
        <v>-0.104875728587318</v>
      </c>
      <c r="EB26">
        <v>7.6114878455018397E-3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2.9870000000000001</v>
      </c>
      <c r="EJ26">
        <v>3.6600000000000001E-2</v>
      </c>
      <c r="EK26">
        <v>2.9875999999999299</v>
      </c>
      <c r="EL26">
        <v>0</v>
      </c>
      <c r="EM26">
        <v>0</v>
      </c>
      <c r="EN26">
        <v>0</v>
      </c>
      <c r="EO26">
        <v>3.6669999999997302E-2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6.1</v>
      </c>
      <c r="EX26">
        <v>6</v>
      </c>
      <c r="EY26">
        <v>2</v>
      </c>
      <c r="EZ26">
        <v>507.35599999999999</v>
      </c>
      <c r="FA26">
        <v>464.88200000000001</v>
      </c>
      <c r="FB26">
        <v>23.803599999999999</v>
      </c>
      <c r="FC26">
        <v>34.037500000000001</v>
      </c>
      <c r="FD26">
        <v>30.000299999999999</v>
      </c>
      <c r="FE26">
        <v>33.970799999999997</v>
      </c>
      <c r="FF26">
        <v>33.942700000000002</v>
      </c>
      <c r="FG26">
        <v>35.071599999999997</v>
      </c>
      <c r="FH26">
        <v>0</v>
      </c>
      <c r="FI26">
        <v>100</v>
      </c>
      <c r="FJ26">
        <v>23.798100000000002</v>
      </c>
      <c r="FK26">
        <v>727.149</v>
      </c>
      <c r="FL26">
        <v>15.5543</v>
      </c>
      <c r="FM26">
        <v>101.29600000000001</v>
      </c>
      <c r="FN26">
        <v>100.65300000000001</v>
      </c>
    </row>
    <row r="27" spans="1:170" x14ac:dyDescent="0.2">
      <c r="A27">
        <v>12</v>
      </c>
      <c r="B27">
        <v>1608147034</v>
      </c>
      <c r="C27">
        <v>1151.4000000953699</v>
      </c>
      <c r="D27" t="s">
        <v>332</v>
      </c>
      <c r="E27" t="s">
        <v>333</v>
      </c>
      <c r="F27" t="s">
        <v>285</v>
      </c>
      <c r="G27" t="s">
        <v>286</v>
      </c>
      <c r="H27">
        <v>1608147026</v>
      </c>
      <c r="I27">
        <f t="shared" si="0"/>
        <v>1.7716716643047256E-3</v>
      </c>
      <c r="J27">
        <f t="shared" si="1"/>
        <v>22.714788903664353</v>
      </c>
      <c r="K27">
        <f t="shared" si="2"/>
        <v>799.95964516129004</v>
      </c>
      <c r="L27">
        <f t="shared" si="3"/>
        <v>262.86046491531346</v>
      </c>
      <c r="M27">
        <f t="shared" si="4"/>
        <v>26.934085105695832</v>
      </c>
      <c r="N27">
        <f t="shared" si="5"/>
        <v>81.968131536395262</v>
      </c>
      <c r="O27">
        <f t="shared" si="6"/>
        <v>7.1274567409535097E-2</v>
      </c>
      <c r="P27">
        <f t="shared" si="7"/>
        <v>2.9715323550467474</v>
      </c>
      <c r="Q27">
        <f t="shared" si="8"/>
        <v>7.0338267551931885E-2</v>
      </c>
      <c r="R27">
        <f t="shared" si="9"/>
        <v>4.4044515259674032E-2</v>
      </c>
      <c r="S27">
        <f t="shared" si="10"/>
        <v>231.29101224066548</v>
      </c>
      <c r="T27">
        <f t="shared" si="11"/>
        <v>28.866100223855828</v>
      </c>
      <c r="U27">
        <f t="shared" si="12"/>
        <v>29.161735483870999</v>
      </c>
      <c r="V27">
        <f t="shared" si="13"/>
        <v>4.0595660883102944</v>
      </c>
      <c r="W27">
        <f t="shared" si="14"/>
        <v>40.885674590539104</v>
      </c>
      <c r="X27">
        <f t="shared" si="15"/>
        <v>1.5493197979417721</v>
      </c>
      <c r="Y27">
        <f t="shared" si="16"/>
        <v>3.7893952183933948</v>
      </c>
      <c r="Z27">
        <f t="shared" si="17"/>
        <v>2.5102462903685225</v>
      </c>
      <c r="AA27">
        <f t="shared" si="18"/>
        <v>-78.130720395838395</v>
      </c>
      <c r="AB27">
        <f t="shared" si="19"/>
        <v>-190.05656441991553</v>
      </c>
      <c r="AC27">
        <f t="shared" si="20"/>
        <v>-14.02082160470815</v>
      </c>
      <c r="AD27">
        <f t="shared" si="21"/>
        <v>-50.917094179796578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53977.70230414626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1362.7226923076901</v>
      </c>
      <c r="AR27">
        <v>1822.12</v>
      </c>
      <c r="AS27">
        <f t="shared" si="27"/>
        <v>0.25212242206457858</v>
      </c>
      <c r="AT27">
        <v>0.5</v>
      </c>
      <c r="AU27">
        <f t="shared" si="28"/>
        <v>1180.1889201020811</v>
      </c>
      <c r="AV27">
        <f t="shared" si="29"/>
        <v>22.714788903664353</v>
      </c>
      <c r="AW27">
        <f t="shared" si="30"/>
        <v>148.77604451495804</v>
      </c>
      <c r="AX27">
        <f t="shared" si="31"/>
        <v>0.54967839659297957</v>
      </c>
      <c r="AY27">
        <f t="shared" si="32"/>
        <v>1.9736277799884679E-2</v>
      </c>
      <c r="AZ27">
        <f t="shared" si="33"/>
        <v>0.79026628323052273</v>
      </c>
      <c r="BA27" t="s">
        <v>335</v>
      </c>
      <c r="BB27">
        <v>820.54</v>
      </c>
      <c r="BC27">
        <f t="shared" si="34"/>
        <v>1001.5799999999999</v>
      </c>
      <c r="BD27">
        <f t="shared" si="35"/>
        <v>0.45867260497644707</v>
      </c>
      <c r="BE27">
        <f t="shared" si="36"/>
        <v>0.58977530574964987</v>
      </c>
      <c r="BF27">
        <f t="shared" si="37"/>
        <v>0.41512689797836477</v>
      </c>
      <c r="BG27">
        <f t="shared" si="38"/>
        <v>0.56544343837824385</v>
      </c>
      <c r="BH27">
        <f t="shared" si="39"/>
        <v>1400.0051612903201</v>
      </c>
      <c r="BI27">
        <f t="shared" si="40"/>
        <v>1180.1889201020811</v>
      </c>
      <c r="BJ27">
        <f t="shared" si="41"/>
        <v>0.84298897799373496</v>
      </c>
      <c r="BK27">
        <f t="shared" si="42"/>
        <v>0.19597795598747009</v>
      </c>
      <c r="BL27">
        <v>6</v>
      </c>
      <c r="BM27">
        <v>0.5</v>
      </c>
      <c r="BN27" t="s">
        <v>290</v>
      </c>
      <c r="BO27">
        <v>2</v>
      </c>
      <c r="BP27">
        <v>1608147026</v>
      </c>
      <c r="BQ27">
        <v>799.95964516129004</v>
      </c>
      <c r="BR27">
        <v>828.91719354838699</v>
      </c>
      <c r="BS27">
        <v>15.1204290322581</v>
      </c>
      <c r="BT27">
        <v>13.026635483871001</v>
      </c>
      <c r="BU27">
        <v>796.97196774193503</v>
      </c>
      <c r="BV27">
        <v>15.083764516128999</v>
      </c>
      <c r="BW27">
        <v>500.01583870967698</v>
      </c>
      <c r="BX27">
        <v>102.41648387096799</v>
      </c>
      <c r="BY27">
        <v>4.8849264516128997E-2</v>
      </c>
      <c r="BZ27">
        <v>27.975374193548401</v>
      </c>
      <c r="CA27">
        <v>29.161735483870999</v>
      </c>
      <c r="CB27">
        <v>999.9</v>
      </c>
      <c r="CC27">
        <v>0</v>
      </c>
      <c r="CD27">
        <v>0</v>
      </c>
      <c r="CE27">
        <v>9999.6645161290307</v>
      </c>
      <c r="CF27">
        <v>0</v>
      </c>
      <c r="CG27">
        <v>529.76483870967695</v>
      </c>
      <c r="CH27">
        <v>1400.0051612903201</v>
      </c>
      <c r="CI27">
        <v>0.90000874193548397</v>
      </c>
      <c r="CJ27">
        <v>9.9991119354838703E-2</v>
      </c>
      <c r="CK27">
        <v>0</v>
      </c>
      <c r="CL27">
        <v>1362.65161290323</v>
      </c>
      <c r="CM27">
        <v>4.9997499999999997</v>
      </c>
      <c r="CN27">
        <v>18693.135483870999</v>
      </c>
      <c r="CO27">
        <v>12178.1129032258</v>
      </c>
      <c r="CP27">
        <v>49.578258064516099</v>
      </c>
      <c r="CQ27">
        <v>51.4796774193548</v>
      </c>
      <c r="CR27">
        <v>50.687064516128999</v>
      </c>
      <c r="CS27">
        <v>50.8241935483871</v>
      </c>
      <c r="CT27">
        <v>50.582322580645098</v>
      </c>
      <c r="CU27">
        <v>1255.51903225806</v>
      </c>
      <c r="CV27">
        <v>139.48612903225799</v>
      </c>
      <c r="CW27">
        <v>0</v>
      </c>
      <c r="CX27">
        <v>119.60000014305101</v>
      </c>
      <c r="CY27">
        <v>0</v>
      </c>
      <c r="CZ27">
        <v>1362.7226923076901</v>
      </c>
      <c r="DA27">
        <v>12.2635897529492</v>
      </c>
      <c r="DB27">
        <v>189.45982920632599</v>
      </c>
      <c r="DC27">
        <v>18694.1115384615</v>
      </c>
      <c r="DD27">
        <v>15</v>
      </c>
      <c r="DE27">
        <v>1608146551.5</v>
      </c>
      <c r="DF27" t="s">
        <v>318</v>
      </c>
      <c r="DG27">
        <v>1608146545.5</v>
      </c>
      <c r="DH27">
        <v>1608146551.5</v>
      </c>
      <c r="DI27">
        <v>8</v>
      </c>
      <c r="DJ27">
        <v>0.113</v>
      </c>
      <c r="DK27">
        <v>-4.0000000000000001E-3</v>
      </c>
      <c r="DL27">
        <v>2.988</v>
      </c>
      <c r="DM27">
        <v>3.6999999999999998E-2</v>
      </c>
      <c r="DN27">
        <v>417</v>
      </c>
      <c r="DO27">
        <v>13</v>
      </c>
      <c r="DP27">
        <v>0.05</v>
      </c>
      <c r="DQ27">
        <v>0.03</v>
      </c>
      <c r="DR27">
        <v>22.713969337787098</v>
      </c>
      <c r="DS27">
        <v>-0.63676857674939003</v>
      </c>
      <c r="DT27">
        <v>6.7258191018677096E-2</v>
      </c>
      <c r="DU27">
        <v>0</v>
      </c>
      <c r="DV27">
        <v>-28.952086666666698</v>
      </c>
      <c r="DW27">
        <v>0.67673592880982303</v>
      </c>
      <c r="DX27">
        <v>7.9309851146556101E-2</v>
      </c>
      <c r="DY27">
        <v>0</v>
      </c>
      <c r="DZ27">
        <v>2.0934806666666699</v>
      </c>
      <c r="EA27">
        <v>-7.9897842046726203E-2</v>
      </c>
      <c r="EB27">
        <v>5.78442848420559E-3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2.988</v>
      </c>
      <c r="EJ27">
        <v>3.6700000000000003E-2</v>
      </c>
      <c r="EK27">
        <v>2.9875999999999299</v>
      </c>
      <c r="EL27">
        <v>0</v>
      </c>
      <c r="EM27">
        <v>0</v>
      </c>
      <c r="EN27">
        <v>0</v>
      </c>
      <c r="EO27">
        <v>3.6669999999997302E-2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8.1</v>
      </c>
      <c r="EX27">
        <v>8</v>
      </c>
      <c r="EY27">
        <v>2</v>
      </c>
      <c r="EZ27">
        <v>507.06900000000002</v>
      </c>
      <c r="FA27">
        <v>464.97800000000001</v>
      </c>
      <c r="FB27">
        <v>23.780100000000001</v>
      </c>
      <c r="FC27">
        <v>34.077399999999997</v>
      </c>
      <c r="FD27">
        <v>30.0001</v>
      </c>
      <c r="FE27">
        <v>33.998399999999997</v>
      </c>
      <c r="FF27">
        <v>33.967100000000002</v>
      </c>
      <c r="FG27">
        <v>38.834699999999998</v>
      </c>
      <c r="FH27">
        <v>0</v>
      </c>
      <c r="FI27">
        <v>100</v>
      </c>
      <c r="FJ27">
        <v>23.795999999999999</v>
      </c>
      <c r="FK27">
        <v>828.93</v>
      </c>
      <c r="FL27">
        <v>15.2956</v>
      </c>
      <c r="FM27">
        <v>101.28400000000001</v>
      </c>
      <c r="FN27">
        <v>100.652</v>
      </c>
    </row>
    <row r="28" spans="1:170" x14ac:dyDescent="0.2">
      <c r="A28">
        <v>13</v>
      </c>
      <c r="B28">
        <v>1608147154.5</v>
      </c>
      <c r="C28">
        <v>1271.9000000953699</v>
      </c>
      <c r="D28" t="s">
        <v>336</v>
      </c>
      <c r="E28" t="s">
        <v>337</v>
      </c>
      <c r="F28" t="s">
        <v>285</v>
      </c>
      <c r="G28" t="s">
        <v>286</v>
      </c>
      <c r="H28">
        <v>1608147146.5</v>
      </c>
      <c r="I28">
        <f t="shared" si="0"/>
        <v>1.6366222857249046E-3</v>
      </c>
      <c r="J28">
        <f t="shared" si="1"/>
        <v>22.515993437263806</v>
      </c>
      <c r="K28">
        <f t="shared" si="2"/>
        <v>901.56925806451602</v>
      </c>
      <c r="L28">
        <f t="shared" si="3"/>
        <v>316.82659871944378</v>
      </c>
      <c r="M28">
        <f t="shared" si="4"/>
        <v>32.462758102937514</v>
      </c>
      <c r="N28">
        <f t="shared" si="5"/>
        <v>92.376791771546038</v>
      </c>
      <c r="O28">
        <f t="shared" si="6"/>
        <v>6.5006304533300724E-2</v>
      </c>
      <c r="P28">
        <f t="shared" si="7"/>
        <v>2.9719100989811067</v>
      </c>
      <c r="Q28">
        <f t="shared" si="8"/>
        <v>6.4226575453214543E-2</v>
      </c>
      <c r="R28">
        <f t="shared" si="9"/>
        <v>4.0210885878623585E-2</v>
      </c>
      <c r="S28">
        <f t="shared" si="10"/>
        <v>231.29128119748287</v>
      </c>
      <c r="T28">
        <f t="shared" si="11"/>
        <v>28.921470015611703</v>
      </c>
      <c r="U28">
        <f t="shared" si="12"/>
        <v>29.204516129032299</v>
      </c>
      <c r="V28">
        <f t="shared" si="13"/>
        <v>4.0696144335213447</v>
      </c>
      <c r="W28">
        <f t="shared" si="14"/>
        <v>40.327190796417092</v>
      </c>
      <c r="X28">
        <f t="shared" si="15"/>
        <v>1.5300158460719138</v>
      </c>
      <c r="Y28">
        <f t="shared" si="16"/>
        <v>3.7940055229630567</v>
      </c>
      <c r="Z28">
        <f t="shared" si="17"/>
        <v>2.5395985874494311</v>
      </c>
      <c r="AA28">
        <f t="shared" si="18"/>
        <v>-72.17504280046829</v>
      </c>
      <c r="AB28">
        <f t="shared" si="19"/>
        <v>-193.59371275504481</v>
      </c>
      <c r="AC28">
        <f t="shared" si="20"/>
        <v>-14.284470700707692</v>
      </c>
      <c r="AD28">
        <f t="shared" si="21"/>
        <v>-48.761945058737922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53984.963429741423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1404.02</v>
      </c>
      <c r="AR28">
        <v>1881.06</v>
      </c>
      <c r="AS28">
        <f t="shared" si="27"/>
        <v>0.25360169266264765</v>
      </c>
      <c r="AT28">
        <v>0.5</v>
      </c>
      <c r="AU28">
        <f t="shared" si="28"/>
        <v>1180.1878449443363</v>
      </c>
      <c r="AV28">
        <f t="shared" si="29"/>
        <v>22.515993437263806</v>
      </c>
      <c r="AW28">
        <f t="shared" si="30"/>
        <v>149.64881756888303</v>
      </c>
      <c r="AX28">
        <f t="shared" si="31"/>
        <v>0.55947710333535339</v>
      </c>
      <c r="AY28">
        <f t="shared" si="32"/>
        <v>1.9567851860200481E-2</v>
      </c>
      <c r="AZ28">
        <f t="shared" si="33"/>
        <v>0.73417115881471084</v>
      </c>
      <c r="BA28" t="s">
        <v>339</v>
      </c>
      <c r="BB28">
        <v>828.65</v>
      </c>
      <c r="BC28">
        <f t="shared" si="34"/>
        <v>1052.4099999999999</v>
      </c>
      <c r="BD28">
        <f t="shared" si="35"/>
        <v>0.4532834161591015</v>
      </c>
      <c r="BE28">
        <f t="shared" si="36"/>
        <v>0.56751992044151678</v>
      </c>
      <c r="BF28">
        <f t="shared" si="37"/>
        <v>0.4092715563950165</v>
      </c>
      <c r="BG28">
        <f t="shared" si="38"/>
        <v>0.54229888140581839</v>
      </c>
      <c r="BH28">
        <f t="shared" si="39"/>
        <v>1400.0035483871</v>
      </c>
      <c r="BI28">
        <f t="shared" si="40"/>
        <v>1180.1878449443363</v>
      </c>
      <c r="BJ28">
        <f t="shared" si="41"/>
        <v>0.84298918120885735</v>
      </c>
      <c r="BK28">
        <f t="shared" si="42"/>
        <v>0.19597836241771474</v>
      </c>
      <c r="BL28">
        <v>6</v>
      </c>
      <c r="BM28">
        <v>0.5</v>
      </c>
      <c r="BN28" t="s">
        <v>290</v>
      </c>
      <c r="BO28">
        <v>2</v>
      </c>
      <c r="BP28">
        <v>1608147146.5</v>
      </c>
      <c r="BQ28">
        <v>901.56925806451602</v>
      </c>
      <c r="BR28">
        <v>930.35806451612905</v>
      </c>
      <c r="BS28">
        <v>14.932487096774199</v>
      </c>
      <c r="BT28">
        <v>12.997935483871</v>
      </c>
      <c r="BU28">
        <v>896.99225806451602</v>
      </c>
      <c r="BV28">
        <v>14.8904870967742</v>
      </c>
      <c r="BW28">
        <v>500.01770967741902</v>
      </c>
      <c r="BX28">
        <v>102.41341935483899</v>
      </c>
      <c r="BY28">
        <v>4.88052E-2</v>
      </c>
      <c r="BZ28">
        <v>27.9962290322581</v>
      </c>
      <c r="CA28">
        <v>29.204516129032299</v>
      </c>
      <c r="CB28">
        <v>999.9</v>
      </c>
      <c r="CC28">
        <v>0</v>
      </c>
      <c r="CD28">
        <v>0</v>
      </c>
      <c r="CE28">
        <v>10002.1016129032</v>
      </c>
      <c r="CF28">
        <v>0</v>
      </c>
      <c r="CG28">
        <v>543.94067741935498</v>
      </c>
      <c r="CH28">
        <v>1400.0035483871</v>
      </c>
      <c r="CI28">
        <v>0.90000319354838698</v>
      </c>
      <c r="CJ28">
        <v>9.9996719354838698E-2</v>
      </c>
      <c r="CK28">
        <v>0</v>
      </c>
      <c r="CL28">
        <v>1404.02967741936</v>
      </c>
      <c r="CM28">
        <v>4.9997499999999997</v>
      </c>
      <c r="CN28">
        <v>19259.996774193602</v>
      </c>
      <c r="CO28">
        <v>12178.0935483871</v>
      </c>
      <c r="CP28">
        <v>49.664999999999999</v>
      </c>
      <c r="CQ28">
        <v>51.554000000000002</v>
      </c>
      <c r="CR28">
        <v>50.753999999999998</v>
      </c>
      <c r="CS28">
        <v>50.887</v>
      </c>
      <c r="CT28">
        <v>50.637</v>
      </c>
      <c r="CU28">
        <v>1255.5083870967701</v>
      </c>
      <c r="CV28">
        <v>139.495483870968</v>
      </c>
      <c r="CW28">
        <v>0</v>
      </c>
      <c r="CX28">
        <v>119.60000014305101</v>
      </c>
      <c r="CY28">
        <v>0</v>
      </c>
      <c r="CZ28">
        <v>1404.02</v>
      </c>
      <c r="DA28">
        <v>0.26666667653885201</v>
      </c>
      <c r="DB28">
        <v>11.1623932737924</v>
      </c>
      <c r="DC28">
        <v>19259.788461538501</v>
      </c>
      <c r="DD28">
        <v>15</v>
      </c>
      <c r="DE28">
        <v>1608147177.5</v>
      </c>
      <c r="DF28" t="s">
        <v>340</v>
      </c>
      <c r="DG28">
        <v>1608147177.5</v>
      </c>
      <c r="DH28">
        <v>1608147177.5</v>
      </c>
      <c r="DI28">
        <v>9</v>
      </c>
      <c r="DJ28">
        <v>1.59</v>
      </c>
      <c r="DK28">
        <v>6.0000000000000001E-3</v>
      </c>
      <c r="DL28">
        <v>4.577</v>
      </c>
      <c r="DM28">
        <v>4.2000000000000003E-2</v>
      </c>
      <c r="DN28">
        <v>930</v>
      </c>
      <c r="DO28">
        <v>13</v>
      </c>
      <c r="DP28">
        <v>0.08</v>
      </c>
      <c r="DQ28">
        <v>0.05</v>
      </c>
      <c r="DR28">
        <v>23.865519296196201</v>
      </c>
      <c r="DS28">
        <v>-1.3713807510335001</v>
      </c>
      <c r="DT28">
        <v>0.11436351409100701</v>
      </c>
      <c r="DU28">
        <v>0</v>
      </c>
      <c r="DV28">
        <v>-30.3821366666667</v>
      </c>
      <c r="DW28">
        <v>1.6422647385985001</v>
      </c>
      <c r="DX28">
        <v>0.13404333747793001</v>
      </c>
      <c r="DY28">
        <v>0</v>
      </c>
      <c r="DZ28">
        <v>1.9295853333333299</v>
      </c>
      <c r="EA28">
        <v>-8.7499888765295603E-2</v>
      </c>
      <c r="EB28">
        <v>6.3310750710724997E-3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4.577</v>
      </c>
      <c r="EJ28">
        <v>4.2000000000000003E-2</v>
      </c>
      <c r="EK28">
        <v>2.9875999999999299</v>
      </c>
      <c r="EL28">
        <v>0</v>
      </c>
      <c r="EM28">
        <v>0</v>
      </c>
      <c r="EN28">
        <v>0</v>
      </c>
      <c r="EO28">
        <v>3.6669999999997302E-2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10.199999999999999</v>
      </c>
      <c r="EX28">
        <v>10.1</v>
      </c>
      <c r="EY28">
        <v>2</v>
      </c>
      <c r="EZ28">
        <v>507.00299999999999</v>
      </c>
      <c r="FA28">
        <v>465.06400000000002</v>
      </c>
      <c r="FB28">
        <v>23.739000000000001</v>
      </c>
      <c r="FC28">
        <v>34.083599999999997</v>
      </c>
      <c r="FD28">
        <v>30</v>
      </c>
      <c r="FE28">
        <v>34.008400000000002</v>
      </c>
      <c r="FF28">
        <v>33.976300000000002</v>
      </c>
      <c r="FG28">
        <v>42.497</v>
      </c>
      <c r="FH28">
        <v>0</v>
      </c>
      <c r="FI28">
        <v>100</v>
      </c>
      <c r="FJ28">
        <v>23.742000000000001</v>
      </c>
      <c r="FK28">
        <v>930.15499999999997</v>
      </c>
      <c r="FL28">
        <v>15.037599999999999</v>
      </c>
      <c r="FM28">
        <v>101.285</v>
      </c>
      <c r="FN28">
        <v>100.649</v>
      </c>
    </row>
    <row r="29" spans="1:170" x14ac:dyDescent="0.2">
      <c r="A29">
        <v>14</v>
      </c>
      <c r="B29">
        <v>1608147298.5</v>
      </c>
      <c r="C29">
        <v>1415.9000000953699</v>
      </c>
      <c r="D29" t="s">
        <v>341</v>
      </c>
      <c r="E29" t="s">
        <v>342</v>
      </c>
      <c r="F29" t="s">
        <v>285</v>
      </c>
      <c r="G29" t="s">
        <v>286</v>
      </c>
      <c r="H29">
        <v>1608147290.5</v>
      </c>
      <c r="I29">
        <f t="shared" si="0"/>
        <v>1.4310076684105806E-3</v>
      </c>
      <c r="J29">
        <f t="shared" si="1"/>
        <v>25.67518985949307</v>
      </c>
      <c r="K29">
        <f t="shared" si="2"/>
        <v>1199.79322580645</v>
      </c>
      <c r="L29">
        <f t="shared" si="3"/>
        <v>424.84023933367808</v>
      </c>
      <c r="M29">
        <f t="shared" si="4"/>
        <v>43.52684930940049</v>
      </c>
      <c r="N29">
        <f t="shared" si="5"/>
        <v>122.92437040338756</v>
      </c>
      <c r="O29">
        <f t="shared" si="6"/>
        <v>5.5905661558777645E-2</v>
      </c>
      <c r="P29">
        <f t="shared" si="7"/>
        <v>2.9712143468437073</v>
      </c>
      <c r="Q29">
        <f t="shared" si="8"/>
        <v>5.5327788700809045E-2</v>
      </c>
      <c r="R29">
        <f t="shared" si="9"/>
        <v>3.4631289641364582E-2</v>
      </c>
      <c r="S29">
        <f t="shared" si="10"/>
        <v>231.29014733447451</v>
      </c>
      <c r="T29">
        <f t="shared" si="11"/>
        <v>28.983765258509564</v>
      </c>
      <c r="U29">
        <f t="shared" si="12"/>
        <v>29.252535483871</v>
      </c>
      <c r="V29">
        <f t="shared" si="13"/>
        <v>4.0809190750167899</v>
      </c>
      <c r="W29">
        <f t="shared" si="14"/>
        <v>39.599533857160026</v>
      </c>
      <c r="X29">
        <f t="shared" si="15"/>
        <v>1.5032291961862345</v>
      </c>
      <c r="Y29">
        <f t="shared" si="16"/>
        <v>3.79607800841432</v>
      </c>
      <c r="Z29">
        <f t="shared" si="17"/>
        <v>2.5776898788305553</v>
      </c>
      <c r="AA29">
        <f t="shared" si="18"/>
        <v>-63.107438176906605</v>
      </c>
      <c r="AB29">
        <f t="shared" si="19"/>
        <v>-199.73976477456591</v>
      </c>
      <c r="AC29">
        <f t="shared" si="20"/>
        <v>-14.745624911993984</v>
      </c>
      <c r="AD29">
        <f t="shared" si="21"/>
        <v>-46.302680528991999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53962.730727511625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1413.7356</v>
      </c>
      <c r="AR29">
        <v>1881.61</v>
      </c>
      <c r="AS29">
        <f t="shared" si="27"/>
        <v>0.24865641657941862</v>
      </c>
      <c r="AT29">
        <v>0.5</v>
      </c>
      <c r="AU29">
        <f t="shared" si="28"/>
        <v>1180.1821265537469</v>
      </c>
      <c r="AV29">
        <f t="shared" si="29"/>
        <v>25.67518985949307</v>
      </c>
      <c r="AW29">
        <f t="shared" si="30"/>
        <v>146.72992924996632</v>
      </c>
      <c r="AX29">
        <f t="shared" si="31"/>
        <v>0.57078778280302511</v>
      </c>
      <c r="AY29">
        <f t="shared" si="32"/>
        <v>2.2244818616233893E-2</v>
      </c>
      <c r="AZ29">
        <f t="shared" si="33"/>
        <v>0.73366425561088644</v>
      </c>
      <c r="BA29" t="s">
        <v>344</v>
      </c>
      <c r="BB29">
        <v>807.61</v>
      </c>
      <c r="BC29">
        <f t="shared" si="34"/>
        <v>1074</v>
      </c>
      <c r="BD29">
        <f t="shared" si="35"/>
        <v>0.43563724394785841</v>
      </c>
      <c r="BE29">
        <f t="shared" si="36"/>
        <v>0.56243099324905177</v>
      </c>
      <c r="BF29">
        <f t="shared" si="37"/>
        <v>0.40121870244390889</v>
      </c>
      <c r="BG29">
        <f t="shared" si="38"/>
        <v>0.54208290742660514</v>
      </c>
      <c r="BH29">
        <f t="shared" si="39"/>
        <v>1399.99677419355</v>
      </c>
      <c r="BI29">
        <f t="shared" si="40"/>
        <v>1180.1821265537469</v>
      </c>
      <c r="BJ29">
        <f t="shared" si="41"/>
        <v>0.84298917562404774</v>
      </c>
      <c r="BK29">
        <f t="shared" si="42"/>
        <v>0.19597835124809551</v>
      </c>
      <c r="BL29">
        <v>6</v>
      </c>
      <c r="BM29">
        <v>0.5</v>
      </c>
      <c r="BN29" t="s">
        <v>290</v>
      </c>
      <c r="BO29">
        <v>2</v>
      </c>
      <c r="BP29">
        <v>1608147290.5</v>
      </c>
      <c r="BQ29">
        <v>1199.79322580645</v>
      </c>
      <c r="BR29">
        <v>1232.6632258064501</v>
      </c>
      <c r="BS29">
        <v>14.672145161290301</v>
      </c>
      <c r="BT29">
        <v>12.9801580645161</v>
      </c>
      <c r="BU29">
        <v>1195.2151612903201</v>
      </c>
      <c r="BV29">
        <v>14.629841935483901</v>
      </c>
      <c r="BW29">
        <v>500.00796774193498</v>
      </c>
      <c r="BX29">
        <v>102.40551612903199</v>
      </c>
      <c r="BY29">
        <v>4.91133516129032E-2</v>
      </c>
      <c r="BZ29">
        <v>28.005596774193499</v>
      </c>
      <c r="CA29">
        <v>29.252535483871</v>
      </c>
      <c r="CB29">
        <v>999.9</v>
      </c>
      <c r="CC29">
        <v>0</v>
      </c>
      <c r="CD29">
        <v>0</v>
      </c>
      <c r="CE29">
        <v>9998.9358064516091</v>
      </c>
      <c r="CF29">
        <v>0</v>
      </c>
      <c r="CG29">
        <v>604.69625806451597</v>
      </c>
      <c r="CH29">
        <v>1399.99677419355</v>
      </c>
      <c r="CI29">
        <v>0.90000322580645198</v>
      </c>
      <c r="CJ29">
        <v>9.9996670967741993E-2</v>
      </c>
      <c r="CK29">
        <v>0</v>
      </c>
      <c r="CL29">
        <v>1414.5406451612901</v>
      </c>
      <c r="CM29">
        <v>4.9997499999999997</v>
      </c>
      <c r="CN29">
        <v>19424.1129032258</v>
      </c>
      <c r="CO29">
        <v>12178.032258064501</v>
      </c>
      <c r="CP29">
        <v>49.725580645161301</v>
      </c>
      <c r="CQ29">
        <v>51.6148387096774</v>
      </c>
      <c r="CR29">
        <v>50.824129032258</v>
      </c>
      <c r="CS29">
        <v>50.951225806451603</v>
      </c>
      <c r="CT29">
        <v>50.6931935483871</v>
      </c>
      <c r="CU29">
        <v>1255.50225806452</v>
      </c>
      <c r="CV29">
        <v>139.49451612903201</v>
      </c>
      <c r="CW29">
        <v>0</v>
      </c>
      <c r="CX29">
        <v>143</v>
      </c>
      <c r="CY29">
        <v>0</v>
      </c>
      <c r="CZ29">
        <v>1413.7356</v>
      </c>
      <c r="DA29">
        <v>-84.822307833838195</v>
      </c>
      <c r="DB29">
        <v>-1154.40769414907</v>
      </c>
      <c r="DC29">
        <v>19413.588</v>
      </c>
      <c r="DD29">
        <v>15</v>
      </c>
      <c r="DE29">
        <v>1608147177.5</v>
      </c>
      <c r="DF29" t="s">
        <v>340</v>
      </c>
      <c r="DG29">
        <v>1608147177.5</v>
      </c>
      <c r="DH29">
        <v>1608147177.5</v>
      </c>
      <c r="DI29">
        <v>9</v>
      </c>
      <c r="DJ29">
        <v>1.59</v>
      </c>
      <c r="DK29">
        <v>6.0000000000000001E-3</v>
      </c>
      <c r="DL29">
        <v>4.577</v>
      </c>
      <c r="DM29">
        <v>4.2000000000000003E-2</v>
      </c>
      <c r="DN29">
        <v>930</v>
      </c>
      <c r="DO29">
        <v>13</v>
      </c>
      <c r="DP29">
        <v>0.08</v>
      </c>
      <c r="DQ29">
        <v>0.05</v>
      </c>
      <c r="DR29">
        <v>25.704270753373201</v>
      </c>
      <c r="DS29">
        <v>-2.0480362660832299</v>
      </c>
      <c r="DT29">
        <v>0.17967455190173701</v>
      </c>
      <c r="DU29">
        <v>0</v>
      </c>
      <c r="DV29">
        <v>-32.878660000000004</v>
      </c>
      <c r="DW29">
        <v>2.59467497219133</v>
      </c>
      <c r="DX29">
        <v>0.22006983679429201</v>
      </c>
      <c r="DY29">
        <v>0</v>
      </c>
      <c r="DZ29">
        <v>1.6926859999999999</v>
      </c>
      <c r="EA29">
        <v>-0.17004654060066801</v>
      </c>
      <c r="EB29">
        <v>1.22831042764713E-2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4.58</v>
      </c>
      <c r="EJ29">
        <v>4.2299999999999997E-2</v>
      </c>
      <c r="EK29">
        <v>4.5772499999999399</v>
      </c>
      <c r="EL29">
        <v>0</v>
      </c>
      <c r="EM29">
        <v>0</v>
      </c>
      <c r="EN29">
        <v>0</v>
      </c>
      <c r="EO29">
        <v>4.2299999999997298E-2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</v>
      </c>
      <c r="EX29">
        <v>2</v>
      </c>
      <c r="EY29">
        <v>2</v>
      </c>
      <c r="EZ29">
        <v>506.92099999999999</v>
      </c>
      <c r="FA29">
        <v>465.63499999999999</v>
      </c>
      <c r="FB29">
        <v>23.6584</v>
      </c>
      <c r="FC29">
        <v>34.071300000000001</v>
      </c>
      <c r="FD29">
        <v>29.9999</v>
      </c>
      <c r="FE29">
        <v>34.004399999999997</v>
      </c>
      <c r="FF29">
        <v>33.973199999999999</v>
      </c>
      <c r="FG29">
        <v>53.0533</v>
      </c>
      <c r="FH29">
        <v>0</v>
      </c>
      <c r="FI29">
        <v>100</v>
      </c>
      <c r="FJ29">
        <v>23.661200000000001</v>
      </c>
      <c r="FK29">
        <v>1232.32</v>
      </c>
      <c r="FL29">
        <v>15.037599999999999</v>
      </c>
      <c r="FM29">
        <v>101.288</v>
      </c>
      <c r="FN29">
        <v>100.651</v>
      </c>
    </row>
    <row r="30" spans="1:170" x14ac:dyDescent="0.2">
      <c r="A30">
        <v>15</v>
      </c>
      <c r="B30">
        <v>1608147419</v>
      </c>
      <c r="C30">
        <v>1536.4000000953699</v>
      </c>
      <c r="D30" t="s">
        <v>345</v>
      </c>
      <c r="E30" t="s">
        <v>346</v>
      </c>
      <c r="F30" t="s">
        <v>285</v>
      </c>
      <c r="G30" t="s">
        <v>286</v>
      </c>
      <c r="H30">
        <v>1608147411</v>
      </c>
      <c r="I30">
        <f t="shared" si="0"/>
        <v>1.1589115740559658E-3</v>
      </c>
      <c r="J30">
        <f t="shared" si="1"/>
        <v>24.71079539653466</v>
      </c>
      <c r="K30">
        <f t="shared" si="2"/>
        <v>1400.1819354838699</v>
      </c>
      <c r="L30">
        <f t="shared" si="3"/>
        <v>463.00554534713962</v>
      </c>
      <c r="M30">
        <f t="shared" si="4"/>
        <v>47.435243791447071</v>
      </c>
      <c r="N30">
        <f t="shared" si="5"/>
        <v>143.44962415571186</v>
      </c>
      <c r="O30">
        <f t="shared" si="6"/>
        <v>4.4343275099629424E-2</v>
      </c>
      <c r="P30">
        <f t="shared" si="7"/>
        <v>2.971285499864452</v>
      </c>
      <c r="Q30">
        <f t="shared" si="8"/>
        <v>4.3978883114935773E-2</v>
      </c>
      <c r="R30">
        <f t="shared" si="9"/>
        <v>2.751929139066079E-2</v>
      </c>
      <c r="S30">
        <f t="shared" si="10"/>
        <v>231.28983121898173</v>
      </c>
      <c r="T30">
        <f t="shared" si="11"/>
        <v>29.038160377635936</v>
      </c>
      <c r="U30">
        <f t="shared" si="12"/>
        <v>29.315693548387099</v>
      </c>
      <c r="V30">
        <f t="shared" si="13"/>
        <v>4.095829327721737</v>
      </c>
      <c r="W30">
        <f t="shared" si="14"/>
        <v>38.743658696404225</v>
      </c>
      <c r="X30">
        <f t="shared" si="15"/>
        <v>1.4694213558545457</v>
      </c>
      <c r="Y30">
        <f t="shared" si="16"/>
        <v>3.792675770166543</v>
      </c>
      <c r="Z30">
        <f t="shared" si="17"/>
        <v>2.6264079718671915</v>
      </c>
      <c r="AA30">
        <f t="shared" si="18"/>
        <v>-51.108000415868091</v>
      </c>
      <c r="AB30">
        <f t="shared" si="19"/>
        <v>-212.32550245082547</v>
      </c>
      <c r="AC30">
        <f t="shared" si="20"/>
        <v>-15.678114520762422</v>
      </c>
      <c r="AD30">
        <f t="shared" si="21"/>
        <v>-47.821786168474262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53967.489255777538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1317.48653846154</v>
      </c>
      <c r="AR30">
        <v>1748.61</v>
      </c>
      <c r="AS30">
        <f t="shared" si="27"/>
        <v>0.24655209654437515</v>
      </c>
      <c r="AT30">
        <v>0.5</v>
      </c>
      <c r="AU30">
        <f t="shared" si="28"/>
        <v>1180.1768426828537</v>
      </c>
      <c r="AV30">
        <f t="shared" si="29"/>
        <v>24.71079539653466</v>
      </c>
      <c r="AW30">
        <f t="shared" si="30"/>
        <v>145.48753742828939</v>
      </c>
      <c r="AX30">
        <f t="shared" si="31"/>
        <v>0.54509010013667991</v>
      </c>
      <c r="AY30">
        <f t="shared" si="32"/>
        <v>2.1427757232435903E-2</v>
      </c>
      <c r="AZ30">
        <f t="shared" si="33"/>
        <v>0.86552747610959568</v>
      </c>
      <c r="BA30" t="s">
        <v>348</v>
      </c>
      <c r="BB30">
        <v>795.46</v>
      </c>
      <c r="BC30">
        <f t="shared" si="34"/>
        <v>953.14999999999986</v>
      </c>
      <c r="BD30">
        <f t="shared" si="35"/>
        <v>0.45231439074485646</v>
      </c>
      <c r="BE30">
        <f t="shared" si="36"/>
        <v>0.61358052719916323</v>
      </c>
      <c r="BF30">
        <f t="shared" si="37"/>
        <v>0.41729712383466711</v>
      </c>
      <c r="BG30">
        <f t="shared" si="38"/>
        <v>0.59430934240001165</v>
      </c>
      <c r="BH30">
        <f t="shared" si="39"/>
        <v>1399.99</v>
      </c>
      <c r="BI30">
        <f t="shared" si="40"/>
        <v>1180.1768426828537</v>
      </c>
      <c r="BJ30">
        <f t="shared" si="41"/>
        <v>0.84298948041261279</v>
      </c>
      <c r="BK30">
        <f t="shared" si="42"/>
        <v>0.19597896082522587</v>
      </c>
      <c r="BL30">
        <v>6</v>
      </c>
      <c r="BM30">
        <v>0.5</v>
      </c>
      <c r="BN30" t="s">
        <v>290</v>
      </c>
      <c r="BO30">
        <v>2</v>
      </c>
      <c r="BP30">
        <v>1608147411</v>
      </c>
      <c r="BQ30">
        <v>1400.1819354838699</v>
      </c>
      <c r="BR30">
        <v>1431.7816129032301</v>
      </c>
      <c r="BS30">
        <v>14.342716129032301</v>
      </c>
      <c r="BT30">
        <v>12.9719903225806</v>
      </c>
      <c r="BU30">
        <v>1395.6045161290299</v>
      </c>
      <c r="BV30">
        <v>14.3004161290323</v>
      </c>
      <c r="BW30">
        <v>500.00793548387099</v>
      </c>
      <c r="BX30">
        <v>102.40164516129001</v>
      </c>
      <c r="BY30">
        <v>4.9058222580645197E-2</v>
      </c>
      <c r="BZ30">
        <v>27.990216129032301</v>
      </c>
      <c r="CA30">
        <v>29.315693548387099</v>
      </c>
      <c r="CB30">
        <v>999.9</v>
      </c>
      <c r="CC30">
        <v>0</v>
      </c>
      <c r="CD30">
        <v>0</v>
      </c>
      <c r="CE30">
        <v>9999.7164516128996</v>
      </c>
      <c r="CF30">
        <v>0</v>
      </c>
      <c r="CG30">
        <v>621.00741935483904</v>
      </c>
      <c r="CH30">
        <v>1399.99</v>
      </c>
      <c r="CI30">
        <v>0.89999541935483895</v>
      </c>
      <c r="CJ30">
        <v>0.100004567741935</v>
      </c>
      <c r="CK30">
        <v>0</v>
      </c>
      <c r="CL30">
        <v>1317.85419354839</v>
      </c>
      <c r="CM30">
        <v>4.9997499999999997</v>
      </c>
      <c r="CN30">
        <v>18120.8032258065</v>
      </c>
      <c r="CO30">
        <v>12177.941935483899</v>
      </c>
      <c r="CP30">
        <v>49.75</v>
      </c>
      <c r="CQ30">
        <v>51.661000000000001</v>
      </c>
      <c r="CR30">
        <v>50.866870967741903</v>
      </c>
      <c r="CS30">
        <v>50.995935483871001</v>
      </c>
      <c r="CT30">
        <v>50.7398387096774</v>
      </c>
      <c r="CU30">
        <v>1255.4819354838701</v>
      </c>
      <c r="CV30">
        <v>139.508064516129</v>
      </c>
      <c r="CW30">
        <v>0</v>
      </c>
      <c r="CX30">
        <v>119.60000014305101</v>
      </c>
      <c r="CY30">
        <v>0</v>
      </c>
      <c r="CZ30">
        <v>1317.48653846154</v>
      </c>
      <c r="DA30">
        <v>-64.131623968408704</v>
      </c>
      <c r="DB30">
        <v>-869.48376128446205</v>
      </c>
      <c r="DC30">
        <v>18115.676923076899</v>
      </c>
      <c r="DD30">
        <v>15</v>
      </c>
      <c r="DE30">
        <v>1608147177.5</v>
      </c>
      <c r="DF30" t="s">
        <v>340</v>
      </c>
      <c r="DG30">
        <v>1608147177.5</v>
      </c>
      <c r="DH30">
        <v>1608147177.5</v>
      </c>
      <c r="DI30">
        <v>9</v>
      </c>
      <c r="DJ30">
        <v>1.59</v>
      </c>
      <c r="DK30">
        <v>6.0000000000000001E-3</v>
      </c>
      <c r="DL30">
        <v>4.577</v>
      </c>
      <c r="DM30">
        <v>4.2000000000000003E-2</v>
      </c>
      <c r="DN30">
        <v>930</v>
      </c>
      <c r="DO30">
        <v>13</v>
      </c>
      <c r="DP30">
        <v>0.08</v>
      </c>
      <c r="DQ30">
        <v>0.05</v>
      </c>
      <c r="DR30">
        <v>24.719574908133399</v>
      </c>
      <c r="DS30">
        <v>-3.3753051719629901</v>
      </c>
      <c r="DT30">
        <v>0.26054113709520599</v>
      </c>
      <c r="DU30">
        <v>0</v>
      </c>
      <c r="DV30">
        <v>-31.581773333333299</v>
      </c>
      <c r="DW30">
        <v>4.10075906562846</v>
      </c>
      <c r="DX30">
        <v>0.31806932151480599</v>
      </c>
      <c r="DY30">
        <v>0</v>
      </c>
      <c r="DZ30">
        <v>1.3700316666666701</v>
      </c>
      <c r="EA30">
        <v>-0.16791216907675199</v>
      </c>
      <c r="EB30">
        <v>1.21355994449755E-2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4.58</v>
      </c>
      <c r="EJ30">
        <v>4.2299999999999997E-2</v>
      </c>
      <c r="EK30">
        <v>4.5772499999999399</v>
      </c>
      <c r="EL30">
        <v>0</v>
      </c>
      <c r="EM30">
        <v>0</v>
      </c>
      <c r="EN30">
        <v>0</v>
      </c>
      <c r="EO30">
        <v>4.2299999999997298E-2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4</v>
      </c>
      <c r="EX30">
        <v>4</v>
      </c>
      <c r="EY30">
        <v>2</v>
      </c>
      <c r="EZ30">
        <v>506.459</v>
      </c>
      <c r="FA30">
        <v>465.98500000000001</v>
      </c>
      <c r="FB30">
        <v>23.757300000000001</v>
      </c>
      <c r="FC30">
        <v>34.058999999999997</v>
      </c>
      <c r="FD30">
        <v>30.0001</v>
      </c>
      <c r="FE30">
        <v>33.992100000000001</v>
      </c>
      <c r="FF30">
        <v>33.964100000000002</v>
      </c>
      <c r="FG30">
        <v>59.728999999999999</v>
      </c>
      <c r="FH30">
        <v>0</v>
      </c>
      <c r="FI30">
        <v>100</v>
      </c>
      <c r="FJ30">
        <v>23.762499999999999</v>
      </c>
      <c r="FK30">
        <v>1431.16</v>
      </c>
      <c r="FL30">
        <v>14.6119</v>
      </c>
      <c r="FM30">
        <v>101.29300000000001</v>
      </c>
      <c r="FN30">
        <v>100.65300000000001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2020-12-16T11:42:29Z</dcterms:created>
  <dcterms:modified xsi:type="dcterms:W3CDTF">2023-08-14T14:35:37Z</dcterms:modified>
</cp:coreProperties>
</file>