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<sst xmlns="http://schemas.openxmlformats.org/spreadsheetml/2006/main" count="806" uniqueCount="357">
  <si>
    <t>File opened</t>
  </si>
  <si>
    <t>2020-12-17 15:12:36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</si>
  <si>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</si>
  <si>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</si>
  <si>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</si>
  <si>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</si>
  <si>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</si>
  <si>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</si>
  <si>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</si>
  <si>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</si>
  <si>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</si>
  <si>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</si>
  <si>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</si>
  <si>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{"h2obspanconc1": "12.36", "h2obspan2b": "0.0724379", "ssa_ref": "34391.2", "h2obspan1": "1.01121", "oxygen": "21", "co2aspanconc1": "2475", "h2oaspan1": "1.00998", "co2bspanconc1": "2475", "ssb_ref": "36665.6", "flowbzero": "0.31736", "co2aspan2": "-0.038086", "co2aspan2b": "0.312119", "co2bzero": "0.949913", "h2obspan2a": "0.0716346", "co2bspan2b": "0.313962", "co2bspan2": "-0.0398483", "h2oaspan2a": "0.0712806", "co2azero": "0.951804", "flowazero": "0.30598", "co2aspanconc2": "314.9", "co2bspanconc2": "314.9", "h2obspan2": "0", "co2aspan2a": "0.314921", "flowmeterzero": "0.991351", "co2bspan2a": "0.316856", "tazero": "0.0668316", "chamberpressurezero": "2.68985", "h2oaspan2": "0", "h2oaspan2b": "0.0719923", "h2oaspanconc2": "0", "co2bspan1": "1.0035", "h2oaspanconc1": "12.36", "h2oazero": "1.03785", "h2obspanconc2": "0", "tbzero": "0.204033", "co2aspan1": "1.0031", "h2obzero": "1.0379"}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</si>
  <si>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</si>
  <si>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</si>
  <si>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</si>
  <si>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</si>
  <si>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</si>
  <si>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</si>
  <si>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</si>
  <si>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</si>
  <si>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</si>
  <si>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15:12:36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</si>
  <si>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</si>
  <si>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</si>
  <si>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</si>
  <si>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</si>
  <si>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</si>
  <si>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</si>
  <si>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</si>
  <si>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</si>
  <si>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</si>
  <si>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</si>
  <si>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</si>
  <si>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</si>
  <si>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</si>
  <si>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</si>
  <si>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</si>
  <si>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</si>
  <si>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</si>
  <si>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</si>
  <si>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</si>
  <si>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</si>
  <si>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</si>
  <si>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</si>
  <si>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</si>
  <si>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</si>
  <si>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</si>
  <si>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</si>
  <si>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</si>
  <si>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</si>
  <si>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</si>
  <si>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</si>
  <si>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</si>
  <si>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</si>
  <si>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</si>
  <si>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</si>
  <si>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</si>
  <si>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</si>
  <si>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</si>
  <si>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</si>
  <si>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</si>
  <si>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</si>
  <si>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</si>
  <si>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</si>
  <si>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</si>
  <si>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</si>
  <si>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</si>
  <si>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</si>
  <si>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</si>
  <si>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</si>
  <si>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</si>
  <si>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</si>
  <si>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</si>
  <si>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</si>
  <si>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</si>
  <si>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-6.26773 79.3738 373.649 623.669 871.262 1078.41 1290.35 1443.42</t>
  </si>
  <si>
    <t>Fs_true</t>
  </si>
  <si>
    <t>0.106019 100.852 402.549 601.823 801.282 1001.2 1201.19 1400.83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</si>
  <si>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</si>
  <si>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</si>
  <si>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</si>
  <si>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</si>
  <si>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</si>
  <si>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</si>
  <si>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</si>
  <si>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</si>
  <si>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</si>
  <si>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</si>
  <si>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</si>
  <si>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</si>
  <si>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</si>
  <si>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</si>
  <si>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</si>
  <si>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</si>
  <si>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</si>
  <si>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</si>
  <si>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</si>
  <si>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</si>
  <si>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</si>
  <si>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</si>
  <si>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</si>
  <si>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</si>
  <si>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</si>
  <si>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</si>
  <si>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</si>
  <si>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</si>
  <si>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</si>
  <si>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</si>
  <si>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</si>
  <si>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</si>
  <si>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</si>
  <si>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</si>
  <si>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</si>
  <si>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</si>
  <si>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</si>
  <si>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</si>
  <si>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</si>
  <si>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</si>
  <si>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</si>
  <si>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</si>
  <si>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</si>
  <si>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</si>
  <si>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</si>
  <si>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</si>
  <si>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</si>
  <si>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</si>
  <si>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</si>
  <si>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</si>
  <si>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</si>
  <si>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</si>
  <si>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</si>
  <si>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</si>
  <si>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</si>
  <si>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</si>
  <si>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</si>
  <si>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</si>
  <si>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</si>
  <si>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</si>
  <si>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</si>
  <si>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</si>
  <si>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</si>
  <si>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</si>
  <si>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</si>
  <si>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</si>
  <si>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</si>
  <si>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</si>
  <si>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</si>
  <si>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</si>
  <si>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</si>
  <si>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</si>
  <si>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</si>
  <si>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</si>
  <si>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</si>
  <si>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</si>
  <si>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</si>
  <si>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</si>
  <si>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</si>
  <si>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</si>
  <si>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</si>
  <si>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</si>
  <si>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</si>
  <si>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</si>
  <si>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</si>
  <si>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</si>
  <si>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</si>
  <si>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</si>
  <si>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</si>
  <si>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</si>
  <si>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</si>
  <si>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</si>
  <si>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</si>
  <si>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</si>
  <si>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</si>
  <si>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</si>
  <si>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</si>
  <si>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</si>
  <si>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</si>
  <si>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</si>
  <si>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</si>
  <si>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</si>
  <si>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</si>
  <si>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</si>
  <si>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</si>
  <si>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</si>
  <si>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</si>
  <si>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</si>
  <si>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</si>
  <si>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</si>
  <si>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</si>
  <si>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</si>
  <si>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</si>
  <si>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</si>
  <si>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</si>
  <si>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</si>
  <si>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</si>
  <si>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</si>
  <si>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</si>
  <si>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</si>
  <si>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</si>
  <si>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</si>
  <si>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</si>
  <si>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</si>
  <si>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</si>
  <si>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</si>
  <si>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</si>
  <si>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</si>
  <si>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</si>
  <si>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</si>
  <si>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</si>
  <si>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</si>
  <si>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</si>
  <si>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</si>
  <si>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</si>
  <si>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</si>
  <si>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</si>
  <si>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</si>
  <si>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</si>
  <si>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</si>
  <si>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</si>
  <si>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</si>
  <si>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</si>
  <si>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</si>
  <si>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</si>
  <si>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</si>
  <si>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</si>
  <si>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</si>
  <si>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</si>
  <si>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</si>
  <si>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</si>
  <si>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</si>
  <si>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</si>
  <si>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</si>
  <si>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</si>
  <si>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</si>
  <si>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</si>
  <si>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</si>
  <si>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</si>
  <si>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</si>
  <si>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</si>
  <si>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</si>
  <si>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</si>
  <si>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</si>
  <si>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</si>
  <si>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</si>
  <si>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</si>
  <si>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</si>
  <si>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</si>
  <si>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</si>
  <si>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</si>
  <si>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</si>
  <si>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</si>
  <si>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</si>
  <si>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</si>
  <si>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</si>
  <si>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</si>
  <si>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</si>
  <si>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</si>
  <si>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</si>
  <si>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</si>
  <si>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</si>
  <si>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</si>
  <si>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</si>
  <si>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</si>
  <si>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</si>
  <si>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</si>
  <si>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</si>
  <si>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</si>
  <si>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</si>
  <si>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</si>
  <si>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</si>
  <si>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</si>
  <si>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</si>
  <si>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</si>
  <si>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</si>
  <si>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</si>
  <si>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</si>
  <si>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</si>
  <si>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</si>
  <si>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</si>
  <si>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</si>
  <si>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</si>
  <si>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</si>
  <si>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</si>
  <si>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</si>
  <si>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</si>
  <si>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15:17:10</t>
  </si>
  <si>
    <t>15:17:10</t>
  </si>
  <si>
    <t>1149</t>
  </si>
  <si>
    <t>_1</t>
  </si>
  <si>
    <t>RECT-4143-20200907-06_33_50</t>
  </si>
  <si>
    <t>RECT-697-20201217-15_17_07</t>
  </si>
  <si>
    <t>DARK-698-20201217-15_17_09</t>
  </si>
  <si>
    <t>0: Broadleaf</t>
  </si>
  <si>
    <t>15:09:43</t>
  </si>
  <si>
    <t>1/3</t>
  </si>
  <si>
    <t>20201217 15:18:54</t>
  </si>
  <si>
    <t>15:18:54</t>
  </si>
  <si>
    <t>RECT-699-20201217-15_18_51</t>
  </si>
  <si>
    <t>DARK-700-20201217-15_18_53</t>
  </si>
  <si>
    <t>3/3</t>
  </si>
  <si>
    <t>20201217 15:20:06</t>
  </si>
  <si>
    <t>15:20:06</t>
  </si>
  <si>
    <t>RECT-701-20201217-15_20_03</t>
  </si>
  <si>
    <t>DARK-702-20201217-15_20_05</t>
  </si>
  <si>
    <t>15:20:30</t>
  </si>
  <si>
    <t>20201217 15:21:43</t>
  </si>
  <si>
    <t>15:21:43</t>
  </si>
  <si>
    <t>RECT-703-20201217-15_21_40</t>
  </si>
  <si>
    <t>DARK-704-20201217-15_21_42</t>
  </si>
  <si>
    <t>20201217 15:22:56</t>
  </si>
  <si>
    <t>15:22:56</t>
  </si>
  <si>
    <t>RECT-705-20201217-15_22_53</t>
  </si>
  <si>
    <t>DARK-706-20201217-15_22_55</t>
  </si>
  <si>
    <t>20201217 15:24:07</t>
  </si>
  <si>
    <t>15:24:07</t>
  </si>
  <si>
    <t>RECT-707-20201217-15_24_04</t>
  </si>
  <si>
    <t>DARK-708-20201217-15_24_06</t>
  </si>
  <si>
    <t>20201217 15:25:18</t>
  </si>
  <si>
    <t>15:25:18</t>
  </si>
  <si>
    <t>RECT-709-20201217-15_25_15</t>
  </si>
  <si>
    <t>DARK-710-20201217-15_25_17</t>
  </si>
  <si>
    <t>20201217 15:27:17</t>
  </si>
  <si>
    <t>15:27:17</t>
  </si>
  <si>
    <t>RECT-711-20201217-15_27_14</t>
  </si>
  <si>
    <t>DARK-712-20201217-15_27_16</t>
  </si>
  <si>
    <t>20201217 15:28:57</t>
  </si>
  <si>
    <t>15:28:57</t>
  </si>
  <si>
    <t>RECT-713-20201217-15_28_54</t>
  </si>
  <si>
    <t>DARK-714-20201217-15_28_56</t>
  </si>
  <si>
    <t>20201217 15:30:58</t>
  </si>
  <si>
    <t>15:30:58</t>
  </si>
  <si>
    <t>RECT-715-20201217-15_30_55</t>
  </si>
  <si>
    <t>DARK-716-20201217-15_30_57</t>
  </si>
  <si>
    <t>15:31:18</t>
  </si>
  <si>
    <t>2/3</t>
  </si>
  <si>
    <t>20201217 15:33:10</t>
  </si>
  <si>
    <t>15:33:10</t>
  </si>
  <si>
    <t>RECT-717-20201217-15_33_07</t>
  </si>
  <si>
    <t>DARK-718-20201217-15_33_09</t>
  </si>
  <si>
    <t>20201217 15:34:43</t>
  </si>
  <si>
    <t>15:34:43</t>
  </si>
  <si>
    <t>RECT-719-20201217-15_34_40</t>
  </si>
  <si>
    <t>DARK-720-20201217-15_34_42</t>
  </si>
  <si>
    <t>20201217 15:36:40</t>
  </si>
  <si>
    <t>15:36:40</t>
  </si>
  <si>
    <t>RECT-721-20201217-15_36_37</t>
  </si>
  <si>
    <t>DARK-722-20201217-15_36_39</t>
  </si>
  <si>
    <t>20201217 15:38:41</t>
  </si>
  <si>
    <t>15:38:41</t>
  </si>
  <si>
    <t>RECT-723-20201217-15_38_38</t>
  </si>
  <si>
    <t>DARK-724-20201217-15_38_40</t>
  </si>
  <si>
    <t>20201217 15:40:20</t>
  </si>
  <si>
    <t>15:40:20</t>
  </si>
  <si>
    <t>RECT-725-20201217-15_40_17</t>
  </si>
  <si>
    <t>DARK-726-20201217-15_40_19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</si>
</sst>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25</v>
      </c>
      <c r="B2" t="s">
        <v>26</v>
      </c>
      <c r="C2" t="s">
        <v>28</v>
      </c>
    </row>
    <row r="3" spans="1:174">
      <c r="B3" t="s">
        <v>27</v>
      </c>
      <c r="C3">
        <v>21</v>
      </c>
    </row>
    <row r="4" spans="1:174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4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>
      <c r="A17">
        <v>1</v>
      </c>
      <c r="B17">
        <v>1608247030.1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1608247022.35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2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291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292</v>
      </c>
      <c r="AR17">
        <v>15334</v>
      </c>
      <c r="AS17">
        <v>731.143538461538</v>
      </c>
      <c r="AT17">
        <v>776.38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293</v>
      </c>
      <c r="BD17">
        <v>558.58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294</v>
      </c>
      <c r="BS17">
        <v>2</v>
      </c>
      <c r="BT17">
        <v>1608247022.35</v>
      </c>
      <c r="BU17">
        <v>401.561166666667</v>
      </c>
      <c r="BV17">
        <v>400.935033333333</v>
      </c>
      <c r="BW17">
        <v>20.0379766666667</v>
      </c>
      <c r="BX17">
        <v>20.0477466666667</v>
      </c>
      <c r="BY17">
        <v>402.6658</v>
      </c>
      <c r="BZ17">
        <v>20.04953</v>
      </c>
      <c r="CA17">
        <v>500.2244</v>
      </c>
      <c r="CB17">
        <v>101.638333333333</v>
      </c>
      <c r="CC17">
        <v>0.0999896633333333</v>
      </c>
      <c r="CD17">
        <v>27.9806933333333</v>
      </c>
      <c r="CE17">
        <v>28.2468</v>
      </c>
      <c r="CF17">
        <v>999.9</v>
      </c>
      <c r="CG17">
        <v>0</v>
      </c>
      <c r="CH17">
        <v>0</v>
      </c>
      <c r="CI17">
        <v>10003.1433333333</v>
      </c>
      <c r="CJ17">
        <v>0</v>
      </c>
      <c r="CK17">
        <v>168.075933333333</v>
      </c>
      <c r="CL17">
        <v>1400.011</v>
      </c>
      <c r="CM17">
        <v>0.899997666666667</v>
      </c>
      <c r="CN17">
        <v>0.100002386666667</v>
      </c>
      <c r="CO17">
        <v>0</v>
      </c>
      <c r="CP17">
        <v>731.151066666667</v>
      </c>
      <c r="CQ17">
        <v>4.99979</v>
      </c>
      <c r="CR17">
        <v>10252.8066666667</v>
      </c>
      <c r="CS17">
        <v>11904.7666666667</v>
      </c>
      <c r="CT17">
        <v>48.375</v>
      </c>
      <c r="CU17">
        <v>50.6912</v>
      </c>
      <c r="CV17">
        <v>49.5662</v>
      </c>
      <c r="CW17">
        <v>49.4874</v>
      </c>
      <c r="CX17">
        <v>49.5</v>
      </c>
      <c r="CY17">
        <v>1255.50466666667</v>
      </c>
      <c r="CZ17">
        <v>139.506333333333</v>
      </c>
      <c r="DA17">
        <v>0</v>
      </c>
      <c r="DB17">
        <v>327.700000047684</v>
      </c>
      <c r="DC17">
        <v>0</v>
      </c>
      <c r="DD17">
        <v>731.143538461538</v>
      </c>
      <c r="DE17">
        <v>-1.92649571823797</v>
      </c>
      <c r="DF17">
        <v>-14.4752136705895</v>
      </c>
      <c r="DG17">
        <v>10252.5769230769</v>
      </c>
      <c r="DH17">
        <v>15</v>
      </c>
      <c r="DI17">
        <v>1608246583.1</v>
      </c>
      <c r="DJ17" t="s">
        <v>295</v>
      </c>
      <c r="DK17">
        <v>1608246583.1</v>
      </c>
      <c r="DL17">
        <v>1608246574.6</v>
      </c>
      <c r="DM17">
        <v>33</v>
      </c>
      <c r="DN17">
        <v>-0.31</v>
      </c>
      <c r="DO17">
        <v>-0.003</v>
      </c>
      <c r="DP17">
        <v>-1.108</v>
      </c>
      <c r="DQ17">
        <v>-0.006</v>
      </c>
      <c r="DR17">
        <v>1204</v>
      </c>
      <c r="DS17">
        <v>20</v>
      </c>
      <c r="DT17">
        <v>0.56</v>
      </c>
      <c r="DU17">
        <v>0.25</v>
      </c>
      <c r="DV17">
        <v>-0.551698063269407</v>
      </c>
      <c r="DW17">
        <v>2.27451333056468</v>
      </c>
      <c r="DX17">
        <v>0.167800536466995</v>
      </c>
      <c r="DY17">
        <v>0</v>
      </c>
      <c r="DZ17">
        <v>0.646709133333333</v>
      </c>
      <c r="EA17">
        <v>-2.71902946384872</v>
      </c>
      <c r="EB17">
        <v>0.200674248904991</v>
      </c>
      <c r="EC17">
        <v>0</v>
      </c>
      <c r="ED17">
        <v>-0.0106096843566667</v>
      </c>
      <c r="EE17">
        <v>0.103356149982647</v>
      </c>
      <c r="EF17">
        <v>0.00987692097135867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-1.105</v>
      </c>
      <c r="EN17">
        <v>-0.011</v>
      </c>
      <c r="EO17">
        <v>-1.32334437946235</v>
      </c>
      <c r="EP17">
        <v>0.000815476741614031</v>
      </c>
      <c r="EQ17">
        <v>-7.50717249551838e-07</v>
      </c>
      <c r="ER17">
        <v>1.84432784397856e-10</v>
      </c>
      <c r="ES17">
        <v>-0.163295476801763</v>
      </c>
      <c r="ET17">
        <v>-0.0138481432109286</v>
      </c>
      <c r="EU17">
        <v>0.00144553185324755</v>
      </c>
      <c r="EV17">
        <v>-1.88220190754585e-05</v>
      </c>
      <c r="EW17">
        <v>6</v>
      </c>
      <c r="EX17">
        <v>2177</v>
      </c>
      <c r="EY17">
        <v>1</v>
      </c>
      <c r="EZ17">
        <v>25</v>
      </c>
      <c r="FA17">
        <v>7.5</v>
      </c>
      <c r="FB17">
        <v>7.6</v>
      </c>
      <c r="FC17">
        <v>2</v>
      </c>
      <c r="FD17">
        <v>493.676</v>
      </c>
      <c r="FE17">
        <v>468.936</v>
      </c>
      <c r="FF17">
        <v>22.7786</v>
      </c>
      <c r="FG17">
        <v>32.787</v>
      </c>
      <c r="FH17">
        <v>29.9998</v>
      </c>
      <c r="FI17">
        <v>32.6969</v>
      </c>
      <c r="FJ17">
        <v>32.6496</v>
      </c>
      <c r="FK17">
        <v>20.1993</v>
      </c>
      <c r="FL17">
        <v>14.5421</v>
      </c>
      <c r="FM17">
        <v>18.3197</v>
      </c>
      <c r="FN17">
        <v>22.7898</v>
      </c>
      <c r="FO17">
        <v>400.483</v>
      </c>
      <c r="FP17">
        <v>20.0881</v>
      </c>
      <c r="FQ17">
        <v>101.018</v>
      </c>
      <c r="FR17">
        <v>100.469</v>
      </c>
    </row>
    <row r="18" spans="1:174">
      <c r="A18">
        <v>2</v>
      </c>
      <c r="B18">
        <v>1608247134.1</v>
      </c>
      <c r="C18">
        <v>104</v>
      </c>
      <c r="D18" t="s">
        <v>297</v>
      </c>
      <c r="E18" t="s">
        <v>298</v>
      </c>
      <c r="F18" t="s">
        <v>289</v>
      </c>
      <c r="G18" t="s">
        <v>290</v>
      </c>
      <c r="H18">
        <v>1608247126.1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2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291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299</v>
      </c>
      <c r="AR18">
        <v>15333.2</v>
      </c>
      <c r="AS18">
        <v>728.724230769231</v>
      </c>
      <c r="AT18">
        <v>773.33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300</v>
      </c>
      <c r="BD18">
        <v>557.73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294</v>
      </c>
      <c r="BS18">
        <v>2</v>
      </c>
      <c r="BT18">
        <v>1608247126.1</v>
      </c>
      <c r="BU18">
        <v>49.1061612903226</v>
      </c>
      <c r="BV18">
        <v>49.2957483870968</v>
      </c>
      <c r="BW18">
        <v>20.0557193548387</v>
      </c>
      <c r="BX18">
        <v>20.0127419354839</v>
      </c>
      <c r="BY18">
        <v>50.3903064516129</v>
      </c>
      <c r="BZ18">
        <v>20.0669193548387</v>
      </c>
      <c r="CA18">
        <v>500.220419354839</v>
      </c>
      <c r="CB18">
        <v>101.639935483871</v>
      </c>
      <c r="CC18">
        <v>0.10002164516129</v>
      </c>
      <c r="CD18">
        <v>27.9915387096774</v>
      </c>
      <c r="CE18">
        <v>28.2534451612903</v>
      </c>
      <c r="CF18">
        <v>999.9</v>
      </c>
      <c r="CG18">
        <v>0</v>
      </c>
      <c r="CH18">
        <v>0</v>
      </c>
      <c r="CI18">
        <v>10000.1029032258</v>
      </c>
      <c r="CJ18">
        <v>0</v>
      </c>
      <c r="CK18">
        <v>163.391483870968</v>
      </c>
      <c r="CL18">
        <v>1399.97387096774</v>
      </c>
      <c r="CM18">
        <v>0.899997419354839</v>
      </c>
      <c r="CN18">
        <v>0.100002683870968</v>
      </c>
      <c r="CO18">
        <v>0</v>
      </c>
      <c r="CP18">
        <v>728.74635483871</v>
      </c>
      <c r="CQ18">
        <v>4.99979</v>
      </c>
      <c r="CR18">
        <v>10218.3225806452</v>
      </c>
      <c r="CS18">
        <v>11904.4451612903</v>
      </c>
      <c r="CT18">
        <v>48.437</v>
      </c>
      <c r="CU18">
        <v>50.75</v>
      </c>
      <c r="CV18">
        <v>49.625</v>
      </c>
      <c r="CW18">
        <v>49.5</v>
      </c>
      <c r="CX18">
        <v>49.562</v>
      </c>
      <c r="CY18">
        <v>1255.47225806452</v>
      </c>
      <c r="CZ18">
        <v>139.501612903226</v>
      </c>
      <c r="DA18">
        <v>0</v>
      </c>
      <c r="DB18">
        <v>103.299999952316</v>
      </c>
      <c r="DC18">
        <v>0</v>
      </c>
      <c r="DD18">
        <v>728.724230769231</v>
      </c>
      <c r="DE18">
        <v>-1.86297436395473</v>
      </c>
      <c r="DF18">
        <v>-28.2427349192404</v>
      </c>
      <c r="DG18">
        <v>10218.1038461538</v>
      </c>
      <c r="DH18">
        <v>15</v>
      </c>
      <c r="DI18">
        <v>1608246583.1</v>
      </c>
      <c r="DJ18" t="s">
        <v>295</v>
      </c>
      <c r="DK18">
        <v>1608246583.1</v>
      </c>
      <c r="DL18">
        <v>1608246574.6</v>
      </c>
      <c r="DM18">
        <v>33</v>
      </c>
      <c r="DN18">
        <v>-0.31</v>
      </c>
      <c r="DO18">
        <v>-0.003</v>
      </c>
      <c r="DP18">
        <v>-1.108</v>
      </c>
      <c r="DQ18">
        <v>-0.006</v>
      </c>
      <c r="DR18">
        <v>1204</v>
      </c>
      <c r="DS18">
        <v>20</v>
      </c>
      <c r="DT18">
        <v>0.56</v>
      </c>
      <c r="DU18">
        <v>0.25</v>
      </c>
      <c r="DV18">
        <v>0.163083678862003</v>
      </c>
      <c r="DW18">
        <v>-0.246325301923124</v>
      </c>
      <c r="DX18">
        <v>0.041975863575344</v>
      </c>
      <c r="DY18">
        <v>1</v>
      </c>
      <c r="DZ18">
        <v>-0.1907906</v>
      </c>
      <c r="EA18">
        <v>0.183005793103448</v>
      </c>
      <c r="EB18">
        <v>0.0447714790758581</v>
      </c>
      <c r="EC18">
        <v>1</v>
      </c>
      <c r="ED18">
        <v>0.0429873166666667</v>
      </c>
      <c r="EE18">
        <v>0.000718160622914337</v>
      </c>
      <c r="EF18">
        <v>0.000482647949740687</v>
      </c>
      <c r="EG18">
        <v>1</v>
      </c>
      <c r="EH18">
        <v>3</v>
      </c>
      <c r="EI18">
        <v>3</v>
      </c>
      <c r="EJ18" t="s">
        <v>301</v>
      </c>
      <c r="EK18">
        <v>100</v>
      </c>
      <c r="EL18">
        <v>100</v>
      </c>
      <c r="EM18">
        <v>-1.284</v>
      </c>
      <c r="EN18">
        <v>-0.0111</v>
      </c>
      <c r="EO18">
        <v>-1.32334437946235</v>
      </c>
      <c r="EP18">
        <v>0.000815476741614031</v>
      </c>
      <c r="EQ18">
        <v>-7.50717249551838e-07</v>
      </c>
      <c r="ER18">
        <v>1.84432784397856e-10</v>
      </c>
      <c r="ES18">
        <v>-0.163295476801763</v>
      </c>
      <c r="ET18">
        <v>-0.0138481432109286</v>
      </c>
      <c r="EU18">
        <v>0.00144553185324755</v>
      </c>
      <c r="EV18">
        <v>-1.88220190754585e-05</v>
      </c>
      <c r="EW18">
        <v>6</v>
      </c>
      <c r="EX18">
        <v>2177</v>
      </c>
      <c r="EY18">
        <v>1</v>
      </c>
      <c r="EZ18">
        <v>25</v>
      </c>
      <c r="FA18">
        <v>9.2</v>
      </c>
      <c r="FB18">
        <v>9.3</v>
      </c>
      <c r="FC18">
        <v>2</v>
      </c>
      <c r="FD18">
        <v>493.686</v>
      </c>
      <c r="FE18">
        <v>468.508</v>
      </c>
      <c r="FF18">
        <v>22.8723</v>
      </c>
      <c r="FG18">
        <v>32.7723</v>
      </c>
      <c r="FH18">
        <v>29.9999</v>
      </c>
      <c r="FI18">
        <v>32.694</v>
      </c>
      <c r="FJ18">
        <v>32.6467</v>
      </c>
      <c r="FK18">
        <v>5.11862</v>
      </c>
      <c r="FL18">
        <v>14.7719</v>
      </c>
      <c r="FM18">
        <v>18.3197</v>
      </c>
      <c r="FN18">
        <v>22.8762</v>
      </c>
      <c r="FO18">
        <v>49.6312</v>
      </c>
      <c r="FP18">
        <v>20.0537</v>
      </c>
      <c r="FQ18">
        <v>101.023</v>
      </c>
      <c r="FR18">
        <v>100.464</v>
      </c>
    </row>
    <row r="19" spans="1:174">
      <c r="A19">
        <v>3</v>
      </c>
      <c r="B19">
        <v>1608247206.1</v>
      </c>
      <c r="C19">
        <v>176</v>
      </c>
      <c r="D19" t="s">
        <v>302</v>
      </c>
      <c r="E19" t="s">
        <v>303</v>
      </c>
      <c r="F19" t="s">
        <v>289</v>
      </c>
      <c r="G19" t="s">
        <v>290</v>
      </c>
      <c r="H19">
        <v>1608247198.35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2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291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304</v>
      </c>
      <c r="AR19">
        <v>15332.4</v>
      </c>
      <c r="AS19">
        <v>727.13804</v>
      </c>
      <c r="AT19">
        <v>771.25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305</v>
      </c>
      <c r="BD19">
        <v>553.7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294</v>
      </c>
      <c r="BS19">
        <v>2</v>
      </c>
      <c r="BT19">
        <v>1608247198.35</v>
      </c>
      <c r="BU19">
        <v>79.94756</v>
      </c>
      <c r="BV19">
        <v>79.7339333333333</v>
      </c>
      <c r="BW19">
        <v>20.0663766666667</v>
      </c>
      <c r="BX19">
        <v>20.07113</v>
      </c>
      <c r="BY19">
        <v>80.71956</v>
      </c>
      <c r="BZ19">
        <v>20.0743766666667</v>
      </c>
      <c r="CA19">
        <v>500.2264</v>
      </c>
      <c r="CB19">
        <v>101.645433333333</v>
      </c>
      <c r="CC19">
        <v>0.0999851033333333</v>
      </c>
      <c r="CD19">
        <v>27.9947066666667</v>
      </c>
      <c r="CE19">
        <v>28.2575533333333</v>
      </c>
      <c r="CF19">
        <v>999.9</v>
      </c>
      <c r="CG19">
        <v>0</v>
      </c>
      <c r="CH19">
        <v>0</v>
      </c>
      <c r="CI19">
        <v>10003.5636666667</v>
      </c>
      <c r="CJ19">
        <v>0</v>
      </c>
      <c r="CK19">
        <v>162.533833333333</v>
      </c>
      <c r="CL19">
        <v>1400.01866666667</v>
      </c>
      <c r="CM19">
        <v>0.8999968</v>
      </c>
      <c r="CN19">
        <v>0.100003386666667</v>
      </c>
      <c r="CO19">
        <v>0</v>
      </c>
      <c r="CP19">
        <v>727.139833333333</v>
      </c>
      <c r="CQ19">
        <v>4.99979</v>
      </c>
      <c r="CR19">
        <v>10188.1333333333</v>
      </c>
      <c r="CS19">
        <v>11904.82</v>
      </c>
      <c r="CT19">
        <v>48.5351333333333</v>
      </c>
      <c r="CU19">
        <v>50.8078666666666</v>
      </c>
      <c r="CV19">
        <v>49.687</v>
      </c>
      <c r="CW19">
        <v>49.5</v>
      </c>
      <c r="CX19">
        <v>49.625</v>
      </c>
      <c r="CY19">
        <v>1255.51433333333</v>
      </c>
      <c r="CZ19">
        <v>139.504333333333</v>
      </c>
      <c r="DA19">
        <v>0</v>
      </c>
      <c r="DB19">
        <v>71</v>
      </c>
      <c r="DC19">
        <v>0</v>
      </c>
      <c r="DD19">
        <v>727.13804</v>
      </c>
      <c r="DE19">
        <v>-1.28738463288509</v>
      </c>
      <c r="DF19">
        <v>-28.7076922043709</v>
      </c>
      <c r="DG19">
        <v>10187.812</v>
      </c>
      <c r="DH19">
        <v>15</v>
      </c>
      <c r="DI19">
        <v>1608247230.1</v>
      </c>
      <c r="DJ19" t="s">
        <v>306</v>
      </c>
      <c r="DK19">
        <v>1608247230.1</v>
      </c>
      <c r="DL19">
        <v>1608247222.1</v>
      </c>
      <c r="DM19">
        <v>34</v>
      </c>
      <c r="DN19">
        <v>0.491</v>
      </c>
      <c r="DO19">
        <v>0.003</v>
      </c>
      <c r="DP19">
        <v>-0.772</v>
      </c>
      <c r="DQ19">
        <v>-0.008</v>
      </c>
      <c r="DR19">
        <v>80</v>
      </c>
      <c r="DS19">
        <v>20</v>
      </c>
      <c r="DT19">
        <v>0.36</v>
      </c>
      <c r="DU19">
        <v>0.14</v>
      </c>
      <c r="DV19">
        <v>0.236300333999719</v>
      </c>
      <c r="DW19">
        <v>-0.176341025469715</v>
      </c>
      <c r="DX19">
        <v>0.0227271812966465</v>
      </c>
      <c r="DY19">
        <v>1</v>
      </c>
      <c r="DZ19">
        <v>-0.279531933333333</v>
      </c>
      <c r="EA19">
        <v>0.127774398220244</v>
      </c>
      <c r="EB19">
        <v>0.0211698454693358</v>
      </c>
      <c r="EC19">
        <v>1</v>
      </c>
      <c r="ED19">
        <v>-0.00928249065333333</v>
      </c>
      <c r="EE19">
        <v>0.187443754667853</v>
      </c>
      <c r="EF19">
        <v>0.013663712715305</v>
      </c>
      <c r="EG19">
        <v>1</v>
      </c>
      <c r="EH19">
        <v>3</v>
      </c>
      <c r="EI19">
        <v>3</v>
      </c>
      <c r="EJ19" t="s">
        <v>301</v>
      </c>
      <c r="EK19">
        <v>100</v>
      </c>
      <c r="EL19">
        <v>100</v>
      </c>
      <c r="EM19">
        <v>-0.772</v>
      </c>
      <c r="EN19">
        <v>-0.008</v>
      </c>
      <c r="EO19">
        <v>-1.32334437946235</v>
      </c>
      <c r="EP19">
        <v>0.000815476741614031</v>
      </c>
      <c r="EQ19">
        <v>-7.50717249551838e-07</v>
      </c>
      <c r="ER19">
        <v>1.84432784397856e-10</v>
      </c>
      <c r="ES19">
        <v>-0.163295476801763</v>
      </c>
      <c r="ET19">
        <v>-0.0138481432109286</v>
      </c>
      <c r="EU19">
        <v>0.00144553185324755</v>
      </c>
      <c r="EV19">
        <v>-1.88220190754585e-05</v>
      </c>
      <c r="EW19">
        <v>6</v>
      </c>
      <c r="EX19">
        <v>2177</v>
      </c>
      <c r="EY19">
        <v>1</v>
      </c>
      <c r="EZ19">
        <v>25</v>
      </c>
      <c r="FA19">
        <v>10.4</v>
      </c>
      <c r="FB19">
        <v>10.5</v>
      </c>
      <c r="FC19">
        <v>2</v>
      </c>
      <c r="FD19">
        <v>493.934</v>
      </c>
      <c r="FE19">
        <v>468.756</v>
      </c>
      <c r="FF19">
        <v>22.7616</v>
      </c>
      <c r="FG19">
        <v>32.7607</v>
      </c>
      <c r="FH19">
        <v>30</v>
      </c>
      <c r="FI19">
        <v>32.6911</v>
      </c>
      <c r="FJ19">
        <v>32.6438</v>
      </c>
      <c r="FK19">
        <v>6.43822</v>
      </c>
      <c r="FL19">
        <v>14.3769</v>
      </c>
      <c r="FM19">
        <v>18.3197</v>
      </c>
      <c r="FN19">
        <v>22.7666</v>
      </c>
      <c r="FO19">
        <v>79.9724</v>
      </c>
      <c r="FP19">
        <v>20.0885</v>
      </c>
      <c r="FQ19">
        <v>101.023</v>
      </c>
      <c r="FR19">
        <v>100.467</v>
      </c>
    </row>
    <row r="20" spans="1:174">
      <c r="A20">
        <v>4</v>
      </c>
      <c r="B20">
        <v>1608247303.1</v>
      </c>
      <c r="C20">
        <v>273</v>
      </c>
      <c r="D20" t="s">
        <v>307</v>
      </c>
      <c r="E20" t="s">
        <v>308</v>
      </c>
      <c r="F20" t="s">
        <v>289</v>
      </c>
      <c r="G20" t="s">
        <v>290</v>
      </c>
      <c r="H20">
        <v>1608247295.1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1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291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309</v>
      </c>
      <c r="AR20">
        <v>15332</v>
      </c>
      <c r="AS20">
        <v>725.1184</v>
      </c>
      <c r="AT20">
        <v>767.79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310</v>
      </c>
      <c r="BD20">
        <v>553.19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294</v>
      </c>
      <c r="BS20">
        <v>2</v>
      </c>
      <c r="BT20">
        <v>1608247295.1</v>
      </c>
      <c r="BU20">
        <v>99.6472290322581</v>
      </c>
      <c r="BV20">
        <v>99.4755967741935</v>
      </c>
      <c r="BW20">
        <v>20.1617096774194</v>
      </c>
      <c r="BX20">
        <v>20.1214483870968</v>
      </c>
      <c r="BY20">
        <v>100.405612903226</v>
      </c>
      <c r="BZ20">
        <v>20.167564516129</v>
      </c>
      <c r="CA20">
        <v>500.225258064516</v>
      </c>
      <c r="CB20">
        <v>101.648258064516</v>
      </c>
      <c r="CC20">
        <v>0.0999803225806452</v>
      </c>
      <c r="CD20">
        <v>27.9828258064516</v>
      </c>
      <c r="CE20">
        <v>28.2530096774193</v>
      </c>
      <c r="CF20">
        <v>999.9</v>
      </c>
      <c r="CG20">
        <v>0</v>
      </c>
      <c r="CH20">
        <v>0</v>
      </c>
      <c r="CI20">
        <v>10002.7019354839</v>
      </c>
      <c r="CJ20">
        <v>0</v>
      </c>
      <c r="CK20">
        <v>162.699548387097</v>
      </c>
      <c r="CL20">
        <v>1399.95</v>
      </c>
      <c r="CM20">
        <v>0.899999225806452</v>
      </c>
      <c r="CN20">
        <v>0.10000095483871</v>
      </c>
      <c r="CO20">
        <v>0</v>
      </c>
      <c r="CP20">
        <v>725.155548387097</v>
      </c>
      <c r="CQ20">
        <v>4.99979</v>
      </c>
      <c r="CR20">
        <v>10143.2483870968</v>
      </c>
      <c r="CS20">
        <v>11904.2451612903</v>
      </c>
      <c r="CT20">
        <v>48.562</v>
      </c>
      <c r="CU20">
        <v>50.816064516129</v>
      </c>
      <c r="CV20">
        <v>49.75</v>
      </c>
      <c r="CW20">
        <v>49.544</v>
      </c>
      <c r="CX20">
        <v>49.679</v>
      </c>
      <c r="CY20">
        <v>1255.45290322581</v>
      </c>
      <c r="CZ20">
        <v>139.497096774194</v>
      </c>
      <c r="DA20">
        <v>0</v>
      </c>
      <c r="DB20">
        <v>96.2000000476837</v>
      </c>
      <c r="DC20">
        <v>0</v>
      </c>
      <c r="DD20">
        <v>725.1184</v>
      </c>
      <c r="DE20">
        <v>-2.06130769699403</v>
      </c>
      <c r="DF20">
        <v>-24.9230769919235</v>
      </c>
      <c r="DG20">
        <v>10143.236</v>
      </c>
      <c r="DH20">
        <v>15</v>
      </c>
      <c r="DI20">
        <v>1608247230.1</v>
      </c>
      <c r="DJ20" t="s">
        <v>306</v>
      </c>
      <c r="DK20">
        <v>1608247230.1</v>
      </c>
      <c r="DL20">
        <v>1608247222.1</v>
      </c>
      <c r="DM20">
        <v>34</v>
      </c>
      <c r="DN20">
        <v>0.491</v>
      </c>
      <c r="DO20">
        <v>0.003</v>
      </c>
      <c r="DP20">
        <v>-0.772</v>
      </c>
      <c r="DQ20">
        <v>-0.008</v>
      </c>
      <c r="DR20">
        <v>80</v>
      </c>
      <c r="DS20">
        <v>20</v>
      </c>
      <c r="DT20">
        <v>0.36</v>
      </c>
      <c r="DU20">
        <v>0.14</v>
      </c>
      <c r="DV20">
        <v>-0.141830757368301</v>
      </c>
      <c r="DW20">
        <v>-0.250123665256775</v>
      </c>
      <c r="DX20">
        <v>0.0294094903045594</v>
      </c>
      <c r="DY20">
        <v>1</v>
      </c>
      <c r="DZ20">
        <v>0.171666633333333</v>
      </c>
      <c r="EA20">
        <v>0.183085855394883</v>
      </c>
      <c r="EB20">
        <v>0.027794086968854</v>
      </c>
      <c r="EC20">
        <v>1</v>
      </c>
      <c r="ED20">
        <v>0.0400717433333333</v>
      </c>
      <c r="EE20">
        <v>0.0502864898776418</v>
      </c>
      <c r="EF20">
        <v>0.00365042777526902</v>
      </c>
      <c r="EG20">
        <v>1</v>
      </c>
      <c r="EH20">
        <v>3</v>
      </c>
      <c r="EI20">
        <v>3</v>
      </c>
      <c r="EJ20" t="s">
        <v>301</v>
      </c>
      <c r="EK20">
        <v>100</v>
      </c>
      <c r="EL20">
        <v>100</v>
      </c>
      <c r="EM20">
        <v>-0.759</v>
      </c>
      <c r="EN20">
        <v>-0.0058</v>
      </c>
      <c r="EO20">
        <v>-0.83284425303212</v>
      </c>
      <c r="EP20">
        <v>0.000815476741614031</v>
      </c>
      <c r="EQ20">
        <v>-7.50717249551838e-07</v>
      </c>
      <c r="ER20">
        <v>1.84432784397856e-10</v>
      </c>
      <c r="ES20">
        <v>-0.160127213583747</v>
      </c>
      <c r="ET20">
        <v>-0.0138481432109286</v>
      </c>
      <c r="EU20">
        <v>0.00144553185324755</v>
      </c>
      <c r="EV20">
        <v>-1.88220190754585e-05</v>
      </c>
      <c r="EW20">
        <v>6</v>
      </c>
      <c r="EX20">
        <v>2177</v>
      </c>
      <c r="EY20">
        <v>1</v>
      </c>
      <c r="EZ20">
        <v>25</v>
      </c>
      <c r="FA20">
        <v>1.2</v>
      </c>
      <c r="FB20">
        <v>1.4</v>
      </c>
      <c r="FC20">
        <v>2</v>
      </c>
      <c r="FD20">
        <v>494.202</v>
      </c>
      <c r="FE20">
        <v>468.84</v>
      </c>
      <c r="FF20">
        <v>22.8011</v>
      </c>
      <c r="FG20">
        <v>32.7578</v>
      </c>
      <c r="FH20">
        <v>29.9999</v>
      </c>
      <c r="FI20">
        <v>32.689</v>
      </c>
      <c r="FJ20">
        <v>32.6438</v>
      </c>
      <c r="FK20">
        <v>7.30737</v>
      </c>
      <c r="FL20">
        <v>14.1046</v>
      </c>
      <c r="FM20">
        <v>18.3197</v>
      </c>
      <c r="FN20">
        <v>22.8115</v>
      </c>
      <c r="FO20">
        <v>99.6333</v>
      </c>
      <c r="FP20">
        <v>20.1534</v>
      </c>
      <c r="FQ20">
        <v>101.023</v>
      </c>
      <c r="FR20">
        <v>100.468</v>
      </c>
    </row>
    <row r="21" spans="1:174">
      <c r="A21">
        <v>5</v>
      </c>
      <c r="B21">
        <v>1608247376.1</v>
      </c>
      <c r="C21">
        <v>346</v>
      </c>
      <c r="D21" t="s">
        <v>311</v>
      </c>
      <c r="E21" t="s">
        <v>312</v>
      </c>
      <c r="F21" t="s">
        <v>289</v>
      </c>
      <c r="G21" t="s">
        <v>290</v>
      </c>
      <c r="H21">
        <v>1608247368.35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2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291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313</v>
      </c>
      <c r="AR21">
        <v>15331.4</v>
      </c>
      <c r="AS21">
        <v>723.62104</v>
      </c>
      <c r="AT21">
        <v>765.86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314</v>
      </c>
      <c r="BD21">
        <v>550.15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294</v>
      </c>
      <c r="BS21">
        <v>2</v>
      </c>
      <c r="BT21">
        <v>1608247368.35</v>
      </c>
      <c r="BU21">
        <v>149.207433333333</v>
      </c>
      <c r="BV21">
        <v>149.267366666667</v>
      </c>
      <c r="BW21">
        <v>20.1042766666667</v>
      </c>
      <c r="BX21">
        <v>20.08988</v>
      </c>
      <c r="BY21">
        <v>149.934233333333</v>
      </c>
      <c r="BZ21">
        <v>20.1113333333333</v>
      </c>
      <c r="CA21">
        <v>500.208766666667</v>
      </c>
      <c r="CB21">
        <v>101.651</v>
      </c>
      <c r="CC21">
        <v>0.0999505433333333</v>
      </c>
      <c r="CD21">
        <v>27.9835</v>
      </c>
      <c r="CE21">
        <v>28.2444966666667</v>
      </c>
      <c r="CF21">
        <v>999.9</v>
      </c>
      <c r="CG21">
        <v>0</v>
      </c>
      <c r="CH21">
        <v>0</v>
      </c>
      <c r="CI21">
        <v>10007.0803333333</v>
      </c>
      <c r="CJ21">
        <v>0</v>
      </c>
      <c r="CK21">
        <v>162.983633333333</v>
      </c>
      <c r="CL21">
        <v>1400.005</v>
      </c>
      <c r="CM21">
        <v>0.8999996</v>
      </c>
      <c r="CN21">
        <v>0.10000072</v>
      </c>
      <c r="CO21">
        <v>0</v>
      </c>
      <c r="CP21">
        <v>723.620933333333</v>
      </c>
      <c r="CQ21">
        <v>4.99979</v>
      </c>
      <c r="CR21">
        <v>10122.2666666667</v>
      </c>
      <c r="CS21">
        <v>11904.7033333333</v>
      </c>
      <c r="CT21">
        <v>48.625</v>
      </c>
      <c r="CU21">
        <v>50.875</v>
      </c>
      <c r="CV21">
        <v>49.812</v>
      </c>
      <c r="CW21">
        <v>49.562</v>
      </c>
      <c r="CX21">
        <v>49.6912</v>
      </c>
      <c r="CY21">
        <v>1255.506</v>
      </c>
      <c r="CZ21">
        <v>139.499</v>
      </c>
      <c r="DA21">
        <v>0</v>
      </c>
      <c r="DB21">
        <v>72.2000000476837</v>
      </c>
      <c r="DC21">
        <v>0</v>
      </c>
      <c r="DD21">
        <v>723.62104</v>
      </c>
      <c r="DE21">
        <v>-1.49738460161832</v>
      </c>
      <c r="DF21">
        <v>-19.6846153140319</v>
      </c>
      <c r="DG21">
        <v>10122.056</v>
      </c>
      <c r="DH21">
        <v>15</v>
      </c>
      <c r="DI21">
        <v>1608247230.1</v>
      </c>
      <c r="DJ21" t="s">
        <v>306</v>
      </c>
      <c r="DK21">
        <v>1608247230.1</v>
      </c>
      <c r="DL21">
        <v>1608247222.1</v>
      </c>
      <c r="DM21">
        <v>34</v>
      </c>
      <c r="DN21">
        <v>0.491</v>
      </c>
      <c r="DO21">
        <v>0.003</v>
      </c>
      <c r="DP21">
        <v>-0.772</v>
      </c>
      <c r="DQ21">
        <v>-0.008</v>
      </c>
      <c r="DR21">
        <v>80</v>
      </c>
      <c r="DS21">
        <v>20</v>
      </c>
      <c r="DT21">
        <v>0.36</v>
      </c>
      <c r="DU21">
        <v>0.14</v>
      </c>
      <c r="DV21">
        <v>0.0549445161522019</v>
      </c>
      <c r="DW21">
        <v>-0.210924935774093</v>
      </c>
      <c r="DX21">
        <v>0.0304097059587213</v>
      </c>
      <c r="DY21">
        <v>1</v>
      </c>
      <c r="DZ21">
        <v>-0.0631632323333333</v>
      </c>
      <c r="EA21">
        <v>0.158749843381535</v>
      </c>
      <c r="EB21">
        <v>0.0295425650621176</v>
      </c>
      <c r="EC21">
        <v>1</v>
      </c>
      <c r="ED21">
        <v>0.0129873234666667</v>
      </c>
      <c r="EE21">
        <v>0.165756219070078</v>
      </c>
      <c r="EF21">
        <v>0.0120836849310048</v>
      </c>
      <c r="EG21">
        <v>1</v>
      </c>
      <c r="EH21">
        <v>3</v>
      </c>
      <c r="EI21">
        <v>3</v>
      </c>
      <c r="EJ21" t="s">
        <v>301</v>
      </c>
      <c r="EK21">
        <v>100</v>
      </c>
      <c r="EL21">
        <v>100</v>
      </c>
      <c r="EM21">
        <v>-0.727</v>
      </c>
      <c r="EN21">
        <v>-0.0068</v>
      </c>
      <c r="EO21">
        <v>-0.83284425303212</v>
      </c>
      <c r="EP21">
        <v>0.000815476741614031</v>
      </c>
      <c r="EQ21">
        <v>-7.50717249551838e-07</v>
      </c>
      <c r="ER21">
        <v>1.84432784397856e-10</v>
      </c>
      <c r="ES21">
        <v>-0.160127213583747</v>
      </c>
      <c r="ET21">
        <v>-0.0138481432109286</v>
      </c>
      <c r="EU21">
        <v>0.00144553185324755</v>
      </c>
      <c r="EV21">
        <v>-1.88220190754585e-05</v>
      </c>
      <c r="EW21">
        <v>6</v>
      </c>
      <c r="EX21">
        <v>2177</v>
      </c>
      <c r="EY21">
        <v>1</v>
      </c>
      <c r="EZ21">
        <v>25</v>
      </c>
      <c r="FA21">
        <v>2.4</v>
      </c>
      <c r="FB21">
        <v>2.6</v>
      </c>
      <c r="FC21">
        <v>2</v>
      </c>
      <c r="FD21">
        <v>494.332</v>
      </c>
      <c r="FE21">
        <v>468.998</v>
      </c>
      <c r="FF21">
        <v>22.8348</v>
      </c>
      <c r="FG21">
        <v>32.7491</v>
      </c>
      <c r="FH21">
        <v>30</v>
      </c>
      <c r="FI21">
        <v>32.6853</v>
      </c>
      <c r="FJ21">
        <v>32.6381</v>
      </c>
      <c r="FK21">
        <v>9.53603</v>
      </c>
      <c r="FL21">
        <v>14.4311</v>
      </c>
      <c r="FM21">
        <v>18.3197</v>
      </c>
      <c r="FN21">
        <v>22.8493</v>
      </c>
      <c r="FO21">
        <v>149.668</v>
      </c>
      <c r="FP21">
        <v>20.1462</v>
      </c>
      <c r="FQ21">
        <v>101.023</v>
      </c>
      <c r="FR21">
        <v>100.466</v>
      </c>
    </row>
    <row r="22" spans="1:174">
      <c r="A22">
        <v>6</v>
      </c>
      <c r="B22">
        <v>1608247447.5</v>
      </c>
      <c r="C22">
        <v>417.400000095367</v>
      </c>
      <c r="D22" t="s">
        <v>315</v>
      </c>
      <c r="E22" t="s">
        <v>316</v>
      </c>
      <c r="F22" t="s">
        <v>289</v>
      </c>
      <c r="G22" t="s">
        <v>290</v>
      </c>
      <c r="H22">
        <v>1608247439.5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1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291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317</v>
      </c>
      <c r="AR22">
        <v>15331</v>
      </c>
      <c r="AS22">
        <v>722.24308</v>
      </c>
      <c r="AT22">
        <v>764.18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318</v>
      </c>
      <c r="BD22">
        <v>551.12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294</v>
      </c>
      <c r="BS22">
        <v>2</v>
      </c>
      <c r="BT22">
        <v>1608247439.5</v>
      </c>
      <c r="BU22">
        <v>199.131161290323</v>
      </c>
      <c r="BV22">
        <v>199.182709677419</v>
      </c>
      <c r="BW22">
        <v>20.0117548387097</v>
      </c>
      <c r="BX22">
        <v>19.9693612903226</v>
      </c>
      <c r="BY22">
        <v>199.829516129032</v>
      </c>
      <c r="BZ22">
        <v>20.020764516129</v>
      </c>
      <c r="CA22">
        <v>500.215903225806</v>
      </c>
      <c r="CB22">
        <v>101.651225806452</v>
      </c>
      <c r="CC22">
        <v>0.0999872322580645</v>
      </c>
      <c r="CD22">
        <v>27.9858741935484</v>
      </c>
      <c r="CE22">
        <v>28.224235483871</v>
      </c>
      <c r="CF22">
        <v>999.9</v>
      </c>
      <c r="CG22">
        <v>0</v>
      </c>
      <c r="CH22">
        <v>0</v>
      </c>
      <c r="CI22">
        <v>10000.7309677419</v>
      </c>
      <c r="CJ22">
        <v>0</v>
      </c>
      <c r="CK22">
        <v>162.932967741935</v>
      </c>
      <c r="CL22">
        <v>1400.01225806452</v>
      </c>
      <c r="CM22">
        <v>0.900002</v>
      </c>
      <c r="CN22">
        <v>0.0999984</v>
      </c>
      <c r="CO22">
        <v>0</v>
      </c>
      <c r="CP22">
        <v>722.272838709677</v>
      </c>
      <c r="CQ22">
        <v>4.99979</v>
      </c>
      <c r="CR22">
        <v>10101.7193548387</v>
      </c>
      <c r="CS22">
        <v>11904.7709677419</v>
      </c>
      <c r="CT22">
        <v>48.687</v>
      </c>
      <c r="CU22">
        <v>50.875</v>
      </c>
      <c r="CV22">
        <v>49.812</v>
      </c>
      <c r="CW22">
        <v>49.562</v>
      </c>
      <c r="CX22">
        <v>49.75</v>
      </c>
      <c r="CY22">
        <v>1255.51225806452</v>
      </c>
      <c r="CZ22">
        <v>139.5</v>
      </c>
      <c r="DA22">
        <v>0</v>
      </c>
      <c r="DB22">
        <v>71</v>
      </c>
      <c r="DC22">
        <v>0</v>
      </c>
      <c r="DD22">
        <v>722.24308</v>
      </c>
      <c r="DE22">
        <v>-0.697153842570799</v>
      </c>
      <c r="DF22">
        <v>-26.876923075075</v>
      </c>
      <c r="DG22">
        <v>10101.272</v>
      </c>
      <c r="DH22">
        <v>15</v>
      </c>
      <c r="DI22">
        <v>1608247230.1</v>
      </c>
      <c r="DJ22" t="s">
        <v>306</v>
      </c>
      <c r="DK22">
        <v>1608247230.1</v>
      </c>
      <c r="DL22">
        <v>1608247222.1</v>
      </c>
      <c r="DM22">
        <v>34</v>
      </c>
      <c r="DN22">
        <v>0.491</v>
      </c>
      <c r="DO22">
        <v>0.003</v>
      </c>
      <c r="DP22">
        <v>-0.772</v>
      </c>
      <c r="DQ22">
        <v>-0.008</v>
      </c>
      <c r="DR22">
        <v>80</v>
      </c>
      <c r="DS22">
        <v>20</v>
      </c>
      <c r="DT22">
        <v>0.36</v>
      </c>
      <c r="DU22">
        <v>0.14</v>
      </c>
      <c r="DV22">
        <v>0.0434786939347624</v>
      </c>
      <c r="DW22">
        <v>-0.239009439933314</v>
      </c>
      <c r="DX22">
        <v>0.046964463939325</v>
      </c>
      <c r="DY22">
        <v>1</v>
      </c>
      <c r="DZ22">
        <v>-0.050789383</v>
      </c>
      <c r="EA22">
        <v>0.0483449259176863</v>
      </c>
      <c r="EB22">
        <v>0.0408144034855701</v>
      </c>
      <c r="EC22">
        <v>1</v>
      </c>
      <c r="ED22">
        <v>0.04215284</v>
      </c>
      <c r="EE22">
        <v>0.0647230505005562</v>
      </c>
      <c r="EF22">
        <v>0.00473895658892686</v>
      </c>
      <c r="EG22">
        <v>1</v>
      </c>
      <c r="EH22">
        <v>3</v>
      </c>
      <c r="EI22">
        <v>3</v>
      </c>
      <c r="EJ22" t="s">
        <v>301</v>
      </c>
      <c r="EK22">
        <v>100</v>
      </c>
      <c r="EL22">
        <v>100</v>
      </c>
      <c r="EM22">
        <v>-0.699</v>
      </c>
      <c r="EN22">
        <v>-0.0088</v>
      </c>
      <c r="EO22">
        <v>-0.83284425303212</v>
      </c>
      <c r="EP22">
        <v>0.000815476741614031</v>
      </c>
      <c r="EQ22">
        <v>-7.50717249551838e-07</v>
      </c>
      <c r="ER22">
        <v>1.84432784397856e-10</v>
      </c>
      <c r="ES22">
        <v>-0.160127213583747</v>
      </c>
      <c r="ET22">
        <v>-0.0138481432109286</v>
      </c>
      <c r="EU22">
        <v>0.00144553185324755</v>
      </c>
      <c r="EV22">
        <v>-1.88220190754585e-05</v>
      </c>
      <c r="EW22">
        <v>6</v>
      </c>
      <c r="EX22">
        <v>2177</v>
      </c>
      <c r="EY22">
        <v>1</v>
      </c>
      <c r="EZ22">
        <v>25</v>
      </c>
      <c r="FA22">
        <v>3.6</v>
      </c>
      <c r="FB22">
        <v>3.8</v>
      </c>
      <c r="FC22">
        <v>2</v>
      </c>
      <c r="FD22">
        <v>494.278</v>
      </c>
      <c r="FE22">
        <v>469.049</v>
      </c>
      <c r="FF22">
        <v>22.8549</v>
      </c>
      <c r="FG22">
        <v>32.7396</v>
      </c>
      <c r="FH22">
        <v>30</v>
      </c>
      <c r="FI22">
        <v>32.6737</v>
      </c>
      <c r="FJ22">
        <v>32.6294</v>
      </c>
      <c r="FK22">
        <v>11.7477</v>
      </c>
      <c r="FL22">
        <v>14.7963</v>
      </c>
      <c r="FM22">
        <v>18.3197</v>
      </c>
      <c r="FN22">
        <v>22.8635</v>
      </c>
      <c r="FO22">
        <v>199.602</v>
      </c>
      <c r="FP22">
        <v>20.0375</v>
      </c>
      <c r="FQ22">
        <v>101.027</v>
      </c>
      <c r="FR22">
        <v>100.466</v>
      </c>
    </row>
    <row r="23" spans="1:174">
      <c r="A23">
        <v>7</v>
      </c>
      <c r="B23">
        <v>1608247518.5</v>
      </c>
      <c r="C23">
        <v>488.400000095367</v>
      </c>
      <c r="D23" t="s">
        <v>319</v>
      </c>
      <c r="E23" t="s">
        <v>320</v>
      </c>
      <c r="F23" t="s">
        <v>289</v>
      </c>
      <c r="G23" t="s">
        <v>290</v>
      </c>
      <c r="H23">
        <v>1608247510.75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1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291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321</v>
      </c>
      <c r="AR23">
        <v>15330.7</v>
      </c>
      <c r="AS23">
        <v>720.89572</v>
      </c>
      <c r="AT23">
        <v>763.15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322</v>
      </c>
      <c r="BD23">
        <v>549.4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294</v>
      </c>
      <c r="BS23">
        <v>2</v>
      </c>
      <c r="BT23">
        <v>1608247510.75</v>
      </c>
      <c r="BU23">
        <v>249.0983</v>
      </c>
      <c r="BV23">
        <v>249.278533333333</v>
      </c>
      <c r="BW23">
        <v>19.9270366666667</v>
      </c>
      <c r="BX23">
        <v>19.8493733333333</v>
      </c>
      <c r="BY23">
        <v>249.7714</v>
      </c>
      <c r="BZ23">
        <v>19.9378233333333</v>
      </c>
      <c r="CA23">
        <v>500.2206</v>
      </c>
      <c r="CB23">
        <v>101.655033333333</v>
      </c>
      <c r="CC23">
        <v>0.09998381</v>
      </c>
      <c r="CD23">
        <v>27.9692166666667</v>
      </c>
      <c r="CE23">
        <v>28.2049266666667</v>
      </c>
      <c r="CF23">
        <v>999.9</v>
      </c>
      <c r="CG23">
        <v>0</v>
      </c>
      <c r="CH23">
        <v>0</v>
      </c>
      <c r="CI23">
        <v>10011.185</v>
      </c>
      <c r="CJ23">
        <v>0</v>
      </c>
      <c r="CK23">
        <v>164.950266666667</v>
      </c>
      <c r="CL23">
        <v>1399.99766666667</v>
      </c>
      <c r="CM23">
        <v>0.899994466666667</v>
      </c>
      <c r="CN23">
        <v>0.10000572</v>
      </c>
      <c r="CO23">
        <v>0</v>
      </c>
      <c r="CP23">
        <v>720.9184</v>
      </c>
      <c r="CQ23">
        <v>4.99979</v>
      </c>
      <c r="CR23">
        <v>10087.9333333333</v>
      </c>
      <c r="CS23">
        <v>11904.6233333333</v>
      </c>
      <c r="CT23">
        <v>48.6954</v>
      </c>
      <c r="CU23">
        <v>50.8977333333333</v>
      </c>
      <c r="CV23">
        <v>49.875</v>
      </c>
      <c r="CW23">
        <v>49.562</v>
      </c>
      <c r="CX23">
        <v>49.75</v>
      </c>
      <c r="CY23">
        <v>1255.49266666667</v>
      </c>
      <c r="CZ23">
        <v>139.505</v>
      </c>
      <c r="DA23">
        <v>0</v>
      </c>
      <c r="DB23">
        <v>70.3000001907349</v>
      </c>
      <c r="DC23">
        <v>0</v>
      </c>
      <c r="DD23">
        <v>720.89572</v>
      </c>
      <c r="DE23">
        <v>-1.05892308529913</v>
      </c>
      <c r="DF23">
        <v>-6.24615390163298</v>
      </c>
      <c r="DG23">
        <v>10087.856</v>
      </c>
      <c r="DH23">
        <v>15</v>
      </c>
      <c r="DI23">
        <v>1608247230.1</v>
      </c>
      <c r="DJ23" t="s">
        <v>306</v>
      </c>
      <c r="DK23">
        <v>1608247230.1</v>
      </c>
      <c r="DL23">
        <v>1608247222.1</v>
      </c>
      <c r="DM23">
        <v>34</v>
      </c>
      <c r="DN23">
        <v>0.491</v>
      </c>
      <c r="DO23">
        <v>0.003</v>
      </c>
      <c r="DP23">
        <v>-0.772</v>
      </c>
      <c r="DQ23">
        <v>-0.008</v>
      </c>
      <c r="DR23">
        <v>80</v>
      </c>
      <c r="DS23">
        <v>20</v>
      </c>
      <c r="DT23">
        <v>0.36</v>
      </c>
      <c r="DU23">
        <v>0.14</v>
      </c>
      <c r="DV23">
        <v>0.143802821000741</v>
      </c>
      <c r="DW23">
        <v>-0.193531371796674</v>
      </c>
      <c r="DX23">
        <v>0.0599936014940214</v>
      </c>
      <c r="DY23">
        <v>1</v>
      </c>
      <c r="DZ23">
        <v>-0.185747783333333</v>
      </c>
      <c r="EA23">
        <v>0.132698149054504</v>
      </c>
      <c r="EB23">
        <v>0.0661057610742265</v>
      </c>
      <c r="EC23">
        <v>1</v>
      </c>
      <c r="ED23">
        <v>0.07778301</v>
      </c>
      <c r="EE23">
        <v>-0.0124801147942157</v>
      </c>
      <c r="EF23">
        <v>0.00124967662466469</v>
      </c>
      <c r="EG23">
        <v>1</v>
      </c>
      <c r="EH23">
        <v>3</v>
      </c>
      <c r="EI23">
        <v>3</v>
      </c>
      <c r="EJ23" t="s">
        <v>301</v>
      </c>
      <c r="EK23">
        <v>100</v>
      </c>
      <c r="EL23">
        <v>100</v>
      </c>
      <c r="EM23">
        <v>-0.673</v>
      </c>
      <c r="EN23">
        <v>-0.0108</v>
      </c>
      <c r="EO23">
        <v>-0.83284425303212</v>
      </c>
      <c r="EP23">
        <v>0.000815476741614031</v>
      </c>
      <c r="EQ23">
        <v>-7.50717249551838e-07</v>
      </c>
      <c r="ER23">
        <v>1.84432784397856e-10</v>
      </c>
      <c r="ES23">
        <v>-0.160127213583747</v>
      </c>
      <c r="ET23">
        <v>-0.0138481432109286</v>
      </c>
      <c r="EU23">
        <v>0.00144553185324755</v>
      </c>
      <c r="EV23">
        <v>-1.88220190754585e-05</v>
      </c>
      <c r="EW23">
        <v>6</v>
      </c>
      <c r="EX23">
        <v>2177</v>
      </c>
      <c r="EY23">
        <v>1</v>
      </c>
      <c r="EZ23">
        <v>25</v>
      </c>
      <c r="FA23">
        <v>4.8</v>
      </c>
      <c r="FB23">
        <v>4.9</v>
      </c>
      <c r="FC23">
        <v>2</v>
      </c>
      <c r="FD23">
        <v>494.478</v>
      </c>
      <c r="FE23">
        <v>469.073</v>
      </c>
      <c r="FF23">
        <v>22.8904</v>
      </c>
      <c r="FG23">
        <v>32.7229</v>
      </c>
      <c r="FH23">
        <v>29.9999</v>
      </c>
      <c r="FI23">
        <v>32.6601</v>
      </c>
      <c r="FJ23">
        <v>32.6151</v>
      </c>
      <c r="FK23">
        <v>13.9237</v>
      </c>
      <c r="FL23">
        <v>15.9293</v>
      </c>
      <c r="FM23">
        <v>18.3197</v>
      </c>
      <c r="FN23">
        <v>22.9019</v>
      </c>
      <c r="FO23">
        <v>249.672</v>
      </c>
      <c r="FP23">
        <v>19.8687</v>
      </c>
      <c r="FQ23">
        <v>101.032</v>
      </c>
      <c r="FR23">
        <v>100.473</v>
      </c>
    </row>
    <row r="24" spans="1:174">
      <c r="A24">
        <v>8</v>
      </c>
      <c r="B24">
        <v>1608247637.5</v>
      </c>
      <c r="C24">
        <v>607.400000095367</v>
      </c>
      <c r="D24" t="s">
        <v>323</v>
      </c>
      <c r="E24" t="s">
        <v>324</v>
      </c>
      <c r="F24" t="s">
        <v>289</v>
      </c>
      <c r="G24" t="s">
        <v>290</v>
      </c>
      <c r="H24">
        <v>1608247629.75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1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291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325</v>
      </c>
      <c r="AR24">
        <v>15331.3</v>
      </c>
      <c r="AS24">
        <v>718.3085</v>
      </c>
      <c r="AT24">
        <v>761.79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326</v>
      </c>
      <c r="BD24">
        <v>544.77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294</v>
      </c>
      <c r="BS24">
        <v>2</v>
      </c>
      <c r="BT24">
        <v>1608247629.75</v>
      </c>
      <c r="BU24">
        <v>399.771766666667</v>
      </c>
      <c r="BV24">
        <v>399.942466666667</v>
      </c>
      <c r="BW24">
        <v>20.0975233333333</v>
      </c>
      <c r="BX24">
        <v>20.0426233333333</v>
      </c>
      <c r="BY24">
        <v>400.3865</v>
      </c>
      <c r="BZ24">
        <v>20.1047233333333</v>
      </c>
      <c r="CA24">
        <v>500.2146</v>
      </c>
      <c r="CB24">
        <v>101.657666666667</v>
      </c>
      <c r="CC24">
        <v>0.09999266</v>
      </c>
      <c r="CD24">
        <v>27.9974366666667</v>
      </c>
      <c r="CE24">
        <v>28.2322566666667</v>
      </c>
      <c r="CF24">
        <v>999.9</v>
      </c>
      <c r="CG24">
        <v>0</v>
      </c>
      <c r="CH24">
        <v>0</v>
      </c>
      <c r="CI24">
        <v>10003.6163333333</v>
      </c>
      <c r="CJ24">
        <v>0</v>
      </c>
      <c r="CK24">
        <v>166.0689</v>
      </c>
      <c r="CL24">
        <v>1400.02033333333</v>
      </c>
      <c r="CM24">
        <v>0.899999966666667</v>
      </c>
      <c r="CN24">
        <v>0.100000313333333</v>
      </c>
      <c r="CO24">
        <v>0</v>
      </c>
      <c r="CP24">
        <v>718.3356</v>
      </c>
      <c r="CQ24">
        <v>4.99979</v>
      </c>
      <c r="CR24">
        <v>10080.84</v>
      </c>
      <c r="CS24">
        <v>11904.8466666667</v>
      </c>
      <c r="CT24">
        <v>48.687</v>
      </c>
      <c r="CU24">
        <v>50.937</v>
      </c>
      <c r="CV24">
        <v>49.875</v>
      </c>
      <c r="CW24">
        <v>49.5704</v>
      </c>
      <c r="CX24">
        <v>49.75</v>
      </c>
      <c r="CY24">
        <v>1255.51733333333</v>
      </c>
      <c r="CZ24">
        <v>139.503</v>
      </c>
      <c r="DA24">
        <v>0</v>
      </c>
      <c r="DB24">
        <v>118.5</v>
      </c>
      <c r="DC24">
        <v>0</v>
      </c>
      <c r="DD24">
        <v>718.3085</v>
      </c>
      <c r="DE24">
        <v>-1.49972649166845</v>
      </c>
      <c r="DF24">
        <v>-28.5094017183043</v>
      </c>
      <c r="DG24">
        <v>10080.7807692308</v>
      </c>
      <c r="DH24">
        <v>15</v>
      </c>
      <c r="DI24">
        <v>1608247230.1</v>
      </c>
      <c r="DJ24" t="s">
        <v>306</v>
      </c>
      <c r="DK24">
        <v>1608247230.1</v>
      </c>
      <c r="DL24">
        <v>1608247222.1</v>
      </c>
      <c r="DM24">
        <v>34</v>
      </c>
      <c r="DN24">
        <v>0.491</v>
      </c>
      <c r="DO24">
        <v>0.003</v>
      </c>
      <c r="DP24">
        <v>-0.772</v>
      </c>
      <c r="DQ24">
        <v>-0.008</v>
      </c>
      <c r="DR24">
        <v>80</v>
      </c>
      <c r="DS24">
        <v>20</v>
      </c>
      <c r="DT24">
        <v>0.36</v>
      </c>
      <c r="DU24">
        <v>0.14</v>
      </c>
      <c r="DV24">
        <v>0.129639012998388</v>
      </c>
      <c r="DW24">
        <v>-0.170030756035251</v>
      </c>
      <c r="DX24">
        <v>0.0352631493513756</v>
      </c>
      <c r="DY24">
        <v>1</v>
      </c>
      <c r="DZ24">
        <v>-0.1750835</v>
      </c>
      <c r="EA24">
        <v>0.146271136818688</v>
      </c>
      <c r="EB24">
        <v>0.040229650151557</v>
      </c>
      <c r="EC24">
        <v>1</v>
      </c>
      <c r="ED24">
        <v>0.0548460666666667</v>
      </c>
      <c r="EE24">
        <v>0.00797440177975529</v>
      </c>
      <c r="EF24">
        <v>0.000728630400744362</v>
      </c>
      <c r="EG24">
        <v>1</v>
      </c>
      <c r="EH24">
        <v>3</v>
      </c>
      <c r="EI24">
        <v>3</v>
      </c>
      <c r="EJ24" t="s">
        <v>301</v>
      </c>
      <c r="EK24">
        <v>100</v>
      </c>
      <c r="EL24">
        <v>100</v>
      </c>
      <c r="EM24">
        <v>-0.615</v>
      </c>
      <c r="EN24">
        <v>-0.0071</v>
      </c>
      <c r="EO24">
        <v>-0.83284425303212</v>
      </c>
      <c r="EP24">
        <v>0.000815476741614031</v>
      </c>
      <c r="EQ24">
        <v>-7.50717249551838e-07</v>
      </c>
      <c r="ER24">
        <v>1.84432784397856e-10</v>
      </c>
      <c r="ES24">
        <v>-0.160127213583747</v>
      </c>
      <c r="ET24">
        <v>-0.0138481432109286</v>
      </c>
      <c r="EU24">
        <v>0.00144553185324755</v>
      </c>
      <c r="EV24">
        <v>-1.88220190754585e-05</v>
      </c>
      <c r="EW24">
        <v>6</v>
      </c>
      <c r="EX24">
        <v>2177</v>
      </c>
      <c r="EY24">
        <v>1</v>
      </c>
      <c r="EZ24">
        <v>25</v>
      </c>
      <c r="FA24">
        <v>6.8</v>
      </c>
      <c r="FB24">
        <v>6.9</v>
      </c>
      <c r="FC24">
        <v>2</v>
      </c>
      <c r="FD24">
        <v>495.027</v>
      </c>
      <c r="FE24">
        <v>469.601</v>
      </c>
      <c r="FF24">
        <v>22.9569</v>
      </c>
      <c r="FG24">
        <v>32.688</v>
      </c>
      <c r="FH24">
        <v>30.0001</v>
      </c>
      <c r="FI24">
        <v>32.6362</v>
      </c>
      <c r="FJ24">
        <v>32.5917</v>
      </c>
      <c r="FK24">
        <v>20.1857</v>
      </c>
      <c r="FL24">
        <v>14.8111</v>
      </c>
      <c r="FM24">
        <v>18.3197</v>
      </c>
      <c r="FN24">
        <v>22.9571</v>
      </c>
      <c r="FO24">
        <v>400.092</v>
      </c>
      <c r="FP24">
        <v>20.003</v>
      </c>
      <c r="FQ24">
        <v>101.035</v>
      </c>
      <c r="FR24">
        <v>100.472</v>
      </c>
    </row>
    <row r="25" spans="1:174">
      <c r="A25">
        <v>9</v>
      </c>
      <c r="B25">
        <v>1608247737.5</v>
      </c>
      <c r="C25">
        <v>707.400000095367</v>
      </c>
      <c r="D25" t="s">
        <v>327</v>
      </c>
      <c r="E25" t="s">
        <v>328</v>
      </c>
      <c r="F25" t="s">
        <v>289</v>
      </c>
      <c r="G25" t="s">
        <v>290</v>
      </c>
      <c r="H25">
        <v>1608247729.75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1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291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329</v>
      </c>
      <c r="AR25">
        <v>15331.3</v>
      </c>
      <c r="AS25">
        <v>716.6885</v>
      </c>
      <c r="AT25">
        <v>759.76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330</v>
      </c>
      <c r="BD25">
        <v>542.33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294</v>
      </c>
      <c r="BS25">
        <v>2</v>
      </c>
      <c r="BT25">
        <v>1608247729.75</v>
      </c>
      <c r="BU25">
        <v>499.5486</v>
      </c>
      <c r="BV25">
        <v>499.895266666667</v>
      </c>
      <c r="BW25">
        <v>20.0184</v>
      </c>
      <c r="BX25">
        <v>19.9623166666667</v>
      </c>
      <c r="BY25">
        <v>500.138333333333</v>
      </c>
      <c r="BZ25">
        <v>20.0272633333333</v>
      </c>
      <c r="CA25">
        <v>500.2221</v>
      </c>
      <c r="CB25">
        <v>101.657566666667</v>
      </c>
      <c r="CC25">
        <v>0.0999892466666667</v>
      </c>
      <c r="CD25">
        <v>27.9790733333333</v>
      </c>
      <c r="CE25">
        <v>28.22013</v>
      </c>
      <c r="CF25">
        <v>999.9</v>
      </c>
      <c r="CG25">
        <v>0</v>
      </c>
      <c r="CH25">
        <v>0</v>
      </c>
      <c r="CI25">
        <v>10001.0466666667</v>
      </c>
      <c r="CJ25">
        <v>0</v>
      </c>
      <c r="CK25">
        <v>252.086766666667</v>
      </c>
      <c r="CL25">
        <v>1400.00933333333</v>
      </c>
      <c r="CM25">
        <v>0.900000433333333</v>
      </c>
      <c r="CN25">
        <v>0.0999999</v>
      </c>
      <c r="CO25">
        <v>0</v>
      </c>
      <c r="CP25">
        <v>716.7246</v>
      </c>
      <c r="CQ25">
        <v>4.99979</v>
      </c>
      <c r="CR25">
        <v>10035.9166666667</v>
      </c>
      <c r="CS25">
        <v>11904.75</v>
      </c>
      <c r="CT25">
        <v>48.6787333333333</v>
      </c>
      <c r="CU25">
        <v>50.937</v>
      </c>
      <c r="CV25">
        <v>49.8666</v>
      </c>
      <c r="CW25">
        <v>49.5788</v>
      </c>
      <c r="CX25">
        <v>49.75</v>
      </c>
      <c r="CY25">
        <v>1255.51033333333</v>
      </c>
      <c r="CZ25">
        <v>139.499</v>
      </c>
      <c r="DA25">
        <v>0</v>
      </c>
      <c r="DB25">
        <v>99.6000001430511</v>
      </c>
      <c r="DC25">
        <v>0</v>
      </c>
      <c r="DD25">
        <v>716.6885</v>
      </c>
      <c r="DE25">
        <v>-0.589230761539372</v>
      </c>
      <c r="DF25">
        <v>-17.4188034200096</v>
      </c>
      <c r="DG25">
        <v>10035.7653846154</v>
      </c>
      <c r="DH25">
        <v>15</v>
      </c>
      <c r="DI25">
        <v>1608247230.1</v>
      </c>
      <c r="DJ25" t="s">
        <v>306</v>
      </c>
      <c r="DK25">
        <v>1608247230.1</v>
      </c>
      <c r="DL25">
        <v>1608247222.1</v>
      </c>
      <c r="DM25">
        <v>34</v>
      </c>
      <c r="DN25">
        <v>0.491</v>
      </c>
      <c r="DO25">
        <v>0.003</v>
      </c>
      <c r="DP25">
        <v>-0.772</v>
      </c>
      <c r="DQ25">
        <v>-0.008</v>
      </c>
      <c r="DR25">
        <v>80</v>
      </c>
      <c r="DS25">
        <v>20</v>
      </c>
      <c r="DT25">
        <v>0.36</v>
      </c>
      <c r="DU25">
        <v>0.14</v>
      </c>
      <c r="DV25">
        <v>0.269935832209761</v>
      </c>
      <c r="DW25">
        <v>-0.241770156759173</v>
      </c>
      <c r="DX25">
        <v>0.0343267454318649</v>
      </c>
      <c r="DY25">
        <v>1</v>
      </c>
      <c r="DZ25">
        <v>-0.349391633333333</v>
      </c>
      <c r="EA25">
        <v>0.188267666295884</v>
      </c>
      <c r="EB25">
        <v>0.0369272513016998</v>
      </c>
      <c r="EC25">
        <v>1</v>
      </c>
      <c r="ED25">
        <v>0.0557889233333333</v>
      </c>
      <c r="EE25">
        <v>0.0402590015572858</v>
      </c>
      <c r="EF25">
        <v>0.00299093254094029</v>
      </c>
      <c r="EG25">
        <v>1</v>
      </c>
      <c r="EH25">
        <v>3</v>
      </c>
      <c r="EI25">
        <v>3</v>
      </c>
      <c r="EJ25" t="s">
        <v>301</v>
      </c>
      <c r="EK25">
        <v>100</v>
      </c>
      <c r="EL25">
        <v>100</v>
      </c>
      <c r="EM25">
        <v>-0.589</v>
      </c>
      <c r="EN25">
        <v>-0.0088</v>
      </c>
      <c r="EO25">
        <v>-0.83284425303212</v>
      </c>
      <c r="EP25">
        <v>0.000815476741614031</v>
      </c>
      <c r="EQ25">
        <v>-7.50717249551838e-07</v>
      </c>
      <c r="ER25">
        <v>1.84432784397856e-10</v>
      </c>
      <c r="ES25">
        <v>-0.160127213583747</v>
      </c>
      <c r="ET25">
        <v>-0.0138481432109286</v>
      </c>
      <c r="EU25">
        <v>0.00144553185324755</v>
      </c>
      <c r="EV25">
        <v>-1.88220190754585e-05</v>
      </c>
      <c r="EW25">
        <v>6</v>
      </c>
      <c r="EX25">
        <v>2177</v>
      </c>
      <c r="EY25">
        <v>1</v>
      </c>
      <c r="EZ25">
        <v>25</v>
      </c>
      <c r="FA25">
        <v>8.5</v>
      </c>
      <c r="FB25">
        <v>8.6</v>
      </c>
      <c r="FC25">
        <v>2</v>
      </c>
      <c r="FD25">
        <v>495.246</v>
      </c>
      <c r="FE25">
        <v>469.926</v>
      </c>
      <c r="FF25">
        <v>22.9094</v>
      </c>
      <c r="FG25">
        <v>32.6678</v>
      </c>
      <c r="FH25">
        <v>30.0002</v>
      </c>
      <c r="FI25">
        <v>32.6189</v>
      </c>
      <c r="FJ25">
        <v>32.5749</v>
      </c>
      <c r="FK25">
        <v>24.143</v>
      </c>
      <c r="FL25">
        <v>15.2432</v>
      </c>
      <c r="FM25">
        <v>18.3197</v>
      </c>
      <c r="FN25">
        <v>22.9231</v>
      </c>
      <c r="FO25">
        <v>500.15</v>
      </c>
      <c r="FP25">
        <v>19.9937</v>
      </c>
      <c r="FQ25">
        <v>101.039</v>
      </c>
      <c r="FR25">
        <v>100.472</v>
      </c>
    </row>
    <row r="26" spans="1:174">
      <c r="A26">
        <v>10</v>
      </c>
      <c r="B26">
        <v>1608247858</v>
      </c>
      <c r="C26">
        <v>827.900000095367</v>
      </c>
      <c r="D26" t="s">
        <v>331</v>
      </c>
      <c r="E26" t="s">
        <v>332</v>
      </c>
      <c r="F26" t="s">
        <v>289</v>
      </c>
      <c r="G26" t="s">
        <v>290</v>
      </c>
      <c r="H26">
        <v>1608247850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1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291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333</v>
      </c>
      <c r="AR26">
        <v>15331.6</v>
      </c>
      <c r="AS26">
        <v>714.876692307692</v>
      </c>
      <c r="AT26">
        <v>759.52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334</v>
      </c>
      <c r="BD26">
        <v>542.11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294</v>
      </c>
      <c r="BS26">
        <v>2</v>
      </c>
      <c r="BT26">
        <v>1608247850</v>
      </c>
      <c r="BU26">
        <v>599.582032258064</v>
      </c>
      <c r="BV26">
        <v>600.238612903226</v>
      </c>
      <c r="BW26">
        <v>20.0062677419355</v>
      </c>
      <c r="BX26">
        <v>19.9431032258064</v>
      </c>
      <c r="BY26">
        <v>600.427032258065</v>
      </c>
      <c r="BZ26">
        <v>20.0162677419355</v>
      </c>
      <c r="CA26">
        <v>500.229258064516</v>
      </c>
      <c r="CB26">
        <v>101.657903225806</v>
      </c>
      <c r="CC26">
        <v>0.1000019</v>
      </c>
      <c r="CD26">
        <v>27.9866322580645</v>
      </c>
      <c r="CE26">
        <v>28.2306032258064</v>
      </c>
      <c r="CF26">
        <v>999.9</v>
      </c>
      <c r="CG26">
        <v>0</v>
      </c>
      <c r="CH26">
        <v>0</v>
      </c>
      <c r="CI26">
        <v>9996.79580645161</v>
      </c>
      <c r="CJ26">
        <v>0</v>
      </c>
      <c r="CK26">
        <v>172.791548387097</v>
      </c>
      <c r="CL26">
        <v>1400.01677419355</v>
      </c>
      <c r="CM26">
        <v>0.900000064516129</v>
      </c>
      <c r="CN26">
        <v>0.100000232258065</v>
      </c>
      <c r="CO26">
        <v>0</v>
      </c>
      <c r="CP26">
        <v>714.891161290323</v>
      </c>
      <c r="CQ26">
        <v>4.99979</v>
      </c>
      <c r="CR26">
        <v>10002.0841935484</v>
      </c>
      <c r="CS26">
        <v>11904.8161290323</v>
      </c>
      <c r="CT26">
        <v>48.625</v>
      </c>
      <c r="CU26">
        <v>50.915</v>
      </c>
      <c r="CV26">
        <v>49.820129032258</v>
      </c>
      <c r="CW26">
        <v>49.562</v>
      </c>
      <c r="CX26">
        <v>49.691064516129</v>
      </c>
      <c r="CY26">
        <v>1255.51387096774</v>
      </c>
      <c r="CZ26">
        <v>139.502903225806</v>
      </c>
      <c r="DA26">
        <v>0</v>
      </c>
      <c r="DB26">
        <v>120</v>
      </c>
      <c r="DC26">
        <v>0</v>
      </c>
      <c r="DD26">
        <v>714.876692307692</v>
      </c>
      <c r="DE26">
        <v>-0.790222221846823</v>
      </c>
      <c r="DF26">
        <v>-15.1846153972588</v>
      </c>
      <c r="DG26">
        <v>10001.8126923077</v>
      </c>
      <c r="DH26">
        <v>15</v>
      </c>
      <c r="DI26">
        <v>1608247878</v>
      </c>
      <c r="DJ26" t="s">
        <v>335</v>
      </c>
      <c r="DK26">
        <v>1608247878</v>
      </c>
      <c r="DL26">
        <v>1608247874.5</v>
      </c>
      <c r="DM26">
        <v>35</v>
      </c>
      <c r="DN26">
        <v>-0.271</v>
      </c>
      <c r="DO26">
        <v>0.001</v>
      </c>
      <c r="DP26">
        <v>-0.845</v>
      </c>
      <c r="DQ26">
        <v>-0.01</v>
      </c>
      <c r="DR26">
        <v>600</v>
      </c>
      <c r="DS26">
        <v>20</v>
      </c>
      <c r="DT26">
        <v>0.29</v>
      </c>
      <c r="DU26">
        <v>0.26</v>
      </c>
      <c r="DV26">
        <v>0.288306758325919</v>
      </c>
      <c r="DW26">
        <v>-0.202904284571864</v>
      </c>
      <c r="DX26">
        <v>0.0328844050632335</v>
      </c>
      <c r="DY26">
        <v>1</v>
      </c>
      <c r="DZ26">
        <v>-0.3851623</v>
      </c>
      <c r="EA26">
        <v>0.22126998887653</v>
      </c>
      <c r="EB26">
        <v>0.0393780481665864</v>
      </c>
      <c r="EC26">
        <v>0</v>
      </c>
      <c r="ED26">
        <v>0.06407745</v>
      </c>
      <c r="EE26">
        <v>-0.00034798398220259</v>
      </c>
      <c r="EF26">
        <v>0.000646137303133012</v>
      </c>
      <c r="EG26">
        <v>1</v>
      </c>
      <c r="EH26">
        <v>2</v>
      </c>
      <c r="EI26">
        <v>3</v>
      </c>
      <c r="EJ26" t="s">
        <v>336</v>
      </c>
      <c r="EK26">
        <v>100</v>
      </c>
      <c r="EL26">
        <v>100</v>
      </c>
      <c r="EM26">
        <v>-0.845</v>
      </c>
      <c r="EN26">
        <v>-0.01</v>
      </c>
      <c r="EO26">
        <v>-0.83284425303212</v>
      </c>
      <c r="EP26">
        <v>0.000815476741614031</v>
      </c>
      <c r="EQ26">
        <v>-7.50717249551838e-07</v>
      </c>
      <c r="ER26">
        <v>1.84432784397856e-10</v>
      </c>
      <c r="ES26">
        <v>-0.160127213583747</v>
      </c>
      <c r="ET26">
        <v>-0.0138481432109286</v>
      </c>
      <c r="EU26">
        <v>0.00144553185324755</v>
      </c>
      <c r="EV26">
        <v>-1.88220190754585e-05</v>
      </c>
      <c r="EW26">
        <v>6</v>
      </c>
      <c r="EX26">
        <v>2177</v>
      </c>
      <c r="EY26">
        <v>1</v>
      </c>
      <c r="EZ26">
        <v>25</v>
      </c>
      <c r="FA26">
        <v>10.5</v>
      </c>
      <c r="FB26">
        <v>10.6</v>
      </c>
      <c r="FC26">
        <v>2</v>
      </c>
      <c r="FD26">
        <v>495.251</v>
      </c>
      <c r="FE26">
        <v>470.024</v>
      </c>
      <c r="FF26">
        <v>23.046</v>
      </c>
      <c r="FG26">
        <v>32.6388</v>
      </c>
      <c r="FH26">
        <v>29.9999</v>
      </c>
      <c r="FI26">
        <v>32.592</v>
      </c>
      <c r="FJ26">
        <v>32.5463</v>
      </c>
      <c r="FK26">
        <v>27.9682</v>
      </c>
      <c r="FL26">
        <v>15.5695</v>
      </c>
      <c r="FM26">
        <v>18.3197</v>
      </c>
      <c r="FN26">
        <v>23.0508</v>
      </c>
      <c r="FO26">
        <v>600.314</v>
      </c>
      <c r="FP26">
        <v>19.9727</v>
      </c>
      <c r="FQ26">
        <v>101.046</v>
      </c>
      <c r="FR26">
        <v>100.477</v>
      </c>
    </row>
    <row r="27" spans="1:174">
      <c r="A27">
        <v>11</v>
      </c>
      <c r="B27">
        <v>1608247990.5</v>
      </c>
      <c r="C27">
        <v>960.400000095367</v>
      </c>
      <c r="D27" t="s">
        <v>337</v>
      </c>
      <c r="E27" t="s">
        <v>338</v>
      </c>
      <c r="F27" t="s">
        <v>289</v>
      </c>
      <c r="G27" t="s">
        <v>290</v>
      </c>
      <c r="H27">
        <v>1608247982.75</v>
      </c>
      <c r="I27">
        <f>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((R27-I27/2)*K27-J27)/(R27+I27/2)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I27*(1000-(1000*0.61365*exp(17.502*U27/(240.97+U27))/(CB27+CC27)+BW27)/2)/(1000*0.61365*exp(17.502*U27/(240.97+U27))/(CB27+CC27)-BW27)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(BM27*BO27)</f>
        <v>0</v>
      </c>
      <c r="T27">
        <f>(CD27+(S27+2*0.95*5.67E-8*(((CD27+$B$7)+273)^4-(CD27+273)^4)-44100*I27)/(1.84*29.3*P27+8*0.95*5.67E-8*(CD27+273)^3))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(-I27*44100)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1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291</v>
      </c>
      <c r="AK27">
        <v>15552.9</v>
      </c>
      <c r="AL27">
        <v>715.476923076923</v>
      </c>
      <c r="AM27">
        <v>3262.08</v>
      </c>
      <c r="AN27">
        <f>AM27-AL27</f>
        <v>0</v>
      </c>
      <c r="AO27">
        <f>AN27/AM27</f>
        <v>0</v>
      </c>
      <c r="AP27">
        <v>-0.577747479816223</v>
      </c>
      <c r="AQ27" t="s">
        <v>339</v>
      </c>
      <c r="AR27">
        <v>15332.2</v>
      </c>
      <c r="AS27">
        <v>713.07124</v>
      </c>
      <c r="AT27">
        <v>757.05</v>
      </c>
      <c r="AU27">
        <f>1-AS27/AT27</f>
        <v>0</v>
      </c>
      <c r="AV27">
        <v>0.5</v>
      </c>
      <c r="AW27">
        <f>BM27</f>
        <v>0</v>
      </c>
      <c r="AX27">
        <f>J27</f>
        <v>0</v>
      </c>
      <c r="AY27">
        <f>AU27*AV27*AW27</f>
        <v>0</v>
      </c>
      <c r="AZ27">
        <f>BE27/AT27</f>
        <v>0</v>
      </c>
      <c r="BA27">
        <f>(AX27-AP27)/AW27</f>
        <v>0</v>
      </c>
      <c r="BB27">
        <f>(AM27-AT27)/AT27</f>
        <v>0</v>
      </c>
      <c r="BC27" t="s">
        <v>340</v>
      </c>
      <c r="BD27">
        <v>541.81</v>
      </c>
      <c r="BE27">
        <f>AT27-BD27</f>
        <v>0</v>
      </c>
      <c r="BF27">
        <f>(AT27-AS27)/(AT27-BD27)</f>
        <v>0</v>
      </c>
      <c r="BG27">
        <f>(AM27-AT27)/(AM27-BD27)</f>
        <v>0</v>
      </c>
      <c r="BH27">
        <f>(AT27-AS27)/(AT27-AL27)</f>
        <v>0</v>
      </c>
      <c r="BI27">
        <f>(AM27-AT27)/(AM27-AL27)</f>
        <v>0</v>
      </c>
      <c r="BJ27">
        <f>(BF27*BD27/AS27)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294</v>
      </c>
      <c r="BS27">
        <v>2</v>
      </c>
      <c r="BT27">
        <v>1608247982.75</v>
      </c>
      <c r="BU27">
        <v>699.721933333333</v>
      </c>
      <c r="BV27">
        <v>700.5607</v>
      </c>
      <c r="BW27">
        <v>20.12158</v>
      </c>
      <c r="BX27">
        <v>20.0609766666667</v>
      </c>
      <c r="BY27">
        <v>700.559766666667</v>
      </c>
      <c r="BZ27">
        <v>20.1276533333333</v>
      </c>
      <c r="CA27">
        <v>500.2215</v>
      </c>
      <c r="CB27">
        <v>101.663666666667</v>
      </c>
      <c r="CC27">
        <v>0.09996755</v>
      </c>
      <c r="CD27">
        <v>27.9949166666667</v>
      </c>
      <c r="CE27">
        <v>28.23332</v>
      </c>
      <c r="CF27">
        <v>999.9</v>
      </c>
      <c r="CG27">
        <v>0</v>
      </c>
      <c r="CH27">
        <v>0</v>
      </c>
      <c r="CI27">
        <v>9994.99966666667</v>
      </c>
      <c r="CJ27">
        <v>0</v>
      </c>
      <c r="CK27">
        <v>182.219066666667</v>
      </c>
      <c r="CL27">
        <v>1400.01766666667</v>
      </c>
      <c r="CM27">
        <v>0.8999981</v>
      </c>
      <c r="CN27">
        <v>0.1000021</v>
      </c>
      <c r="CO27">
        <v>0</v>
      </c>
      <c r="CP27">
        <v>713.1203</v>
      </c>
      <c r="CQ27">
        <v>4.99979</v>
      </c>
      <c r="CR27">
        <v>9971.67133333333</v>
      </c>
      <c r="CS27">
        <v>11904.8266666667</v>
      </c>
      <c r="CT27">
        <v>48.562</v>
      </c>
      <c r="CU27">
        <v>50.875</v>
      </c>
      <c r="CV27">
        <v>49.7727333333333</v>
      </c>
      <c r="CW27">
        <v>49.5</v>
      </c>
      <c r="CX27">
        <v>49.6394666666667</v>
      </c>
      <c r="CY27">
        <v>1255.51466666667</v>
      </c>
      <c r="CZ27">
        <v>139.503</v>
      </c>
      <c r="DA27">
        <v>0</v>
      </c>
      <c r="DB27">
        <v>132.100000143051</v>
      </c>
      <c r="DC27">
        <v>0</v>
      </c>
      <c r="DD27">
        <v>713.07124</v>
      </c>
      <c r="DE27">
        <v>-2.25599999819058</v>
      </c>
      <c r="DF27">
        <v>-18.3769230469781</v>
      </c>
      <c r="DG27">
        <v>9971.4924</v>
      </c>
      <c r="DH27">
        <v>15</v>
      </c>
      <c r="DI27">
        <v>1608247878</v>
      </c>
      <c r="DJ27" t="s">
        <v>335</v>
      </c>
      <c r="DK27">
        <v>1608247878</v>
      </c>
      <c r="DL27">
        <v>1608247874.5</v>
      </c>
      <c r="DM27">
        <v>35</v>
      </c>
      <c r="DN27">
        <v>-0.271</v>
      </c>
      <c r="DO27">
        <v>0.001</v>
      </c>
      <c r="DP27">
        <v>-0.845</v>
      </c>
      <c r="DQ27">
        <v>-0.01</v>
      </c>
      <c r="DR27">
        <v>600</v>
      </c>
      <c r="DS27">
        <v>20</v>
      </c>
      <c r="DT27">
        <v>0.29</v>
      </c>
      <c r="DU27">
        <v>0.26</v>
      </c>
      <c r="DV27">
        <v>0.666561798085061</v>
      </c>
      <c r="DW27">
        <v>-0.182453495149675</v>
      </c>
      <c r="DX27">
        <v>0.0367742550393538</v>
      </c>
      <c r="DY27">
        <v>1</v>
      </c>
      <c r="DZ27">
        <v>-0.840144933333333</v>
      </c>
      <c r="EA27">
        <v>0.186818242491656</v>
      </c>
      <c r="EB27">
        <v>0.0435965237856822</v>
      </c>
      <c r="EC27">
        <v>1</v>
      </c>
      <c r="ED27">
        <v>0.0607757633333333</v>
      </c>
      <c r="EE27">
        <v>-0.0259694229143492</v>
      </c>
      <c r="EF27">
        <v>0.00193370308897778</v>
      </c>
      <c r="EG27">
        <v>1</v>
      </c>
      <c r="EH27">
        <v>3</v>
      </c>
      <c r="EI27">
        <v>3</v>
      </c>
      <c r="EJ27" t="s">
        <v>301</v>
      </c>
      <c r="EK27">
        <v>100</v>
      </c>
      <c r="EL27">
        <v>100</v>
      </c>
      <c r="EM27">
        <v>-0.838</v>
      </c>
      <c r="EN27">
        <v>-0.0061</v>
      </c>
      <c r="EO27">
        <v>-1.10399720543576</v>
      </c>
      <c r="EP27">
        <v>0.000815476741614031</v>
      </c>
      <c r="EQ27">
        <v>-7.50717249551838e-07</v>
      </c>
      <c r="ER27">
        <v>1.84432784397856e-10</v>
      </c>
      <c r="ES27">
        <v>-0.159483531497805</v>
      </c>
      <c r="ET27">
        <v>-0.0138481432109286</v>
      </c>
      <c r="EU27">
        <v>0.00144553185324755</v>
      </c>
      <c r="EV27">
        <v>-1.88220190754585e-05</v>
      </c>
      <c r="EW27">
        <v>6</v>
      </c>
      <c r="EX27">
        <v>2177</v>
      </c>
      <c r="EY27">
        <v>1</v>
      </c>
      <c r="EZ27">
        <v>25</v>
      </c>
      <c r="FA27">
        <v>1.9</v>
      </c>
      <c r="FB27">
        <v>1.9</v>
      </c>
      <c r="FC27">
        <v>2</v>
      </c>
      <c r="FD27">
        <v>495.305</v>
      </c>
      <c r="FE27">
        <v>470.545</v>
      </c>
      <c r="FF27">
        <v>23.129</v>
      </c>
      <c r="FG27">
        <v>32.5716</v>
      </c>
      <c r="FH27">
        <v>29.9999</v>
      </c>
      <c r="FI27">
        <v>32.5377</v>
      </c>
      <c r="FJ27">
        <v>32.4938</v>
      </c>
      <c r="FK27">
        <v>31.7143</v>
      </c>
      <c r="FL27">
        <v>15.0022</v>
      </c>
      <c r="FM27">
        <v>18.3197</v>
      </c>
      <c r="FN27">
        <v>23.1285</v>
      </c>
      <c r="FO27">
        <v>700.668</v>
      </c>
      <c r="FP27">
        <v>20.0337</v>
      </c>
      <c r="FQ27">
        <v>101.057</v>
      </c>
      <c r="FR27">
        <v>100.485</v>
      </c>
    </row>
    <row r="28" spans="1:174">
      <c r="A28">
        <v>12</v>
      </c>
      <c r="B28">
        <v>1608248083.5</v>
      </c>
      <c r="C28">
        <v>1053.40000009537</v>
      </c>
      <c r="D28" t="s">
        <v>341</v>
      </c>
      <c r="E28" t="s">
        <v>342</v>
      </c>
      <c r="F28" t="s">
        <v>289</v>
      </c>
      <c r="G28" t="s">
        <v>290</v>
      </c>
      <c r="H28">
        <v>1608248075.75</v>
      </c>
      <c r="I28">
        <f>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((R28-I28/2)*K28-J28)/(R28+I28/2)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I28*(1000-(1000*0.61365*exp(17.502*U28/(240.97+U28))/(CB28+CC28)+BW28)/2)/(1000*0.61365*exp(17.502*U28/(240.97+U28))/(CB28+CC28)-BW28)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(BM28*BO28)</f>
        <v>0</v>
      </c>
      <c r="T28">
        <f>(CD28+(S28+2*0.95*5.67E-8*(((CD28+$B$7)+273)^4-(CD28+273)^4)-44100*I28)/(1.84*29.3*P28+8*0.95*5.67E-8*(CD28+273)^3))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(-I28*44100)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1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291</v>
      </c>
      <c r="AK28">
        <v>15552.9</v>
      </c>
      <c r="AL28">
        <v>715.476923076923</v>
      </c>
      <c r="AM28">
        <v>3262.08</v>
      </c>
      <c r="AN28">
        <f>AM28-AL28</f>
        <v>0</v>
      </c>
      <c r="AO28">
        <f>AN28/AM28</f>
        <v>0</v>
      </c>
      <c r="AP28">
        <v>-0.577747479816223</v>
      </c>
      <c r="AQ28" t="s">
        <v>343</v>
      </c>
      <c r="AR28">
        <v>15332.2</v>
      </c>
      <c r="AS28">
        <v>711.927884615385</v>
      </c>
      <c r="AT28">
        <v>758.59</v>
      </c>
      <c r="AU28">
        <f>1-AS28/AT28</f>
        <v>0</v>
      </c>
      <c r="AV28">
        <v>0.5</v>
      </c>
      <c r="AW28">
        <f>BM28</f>
        <v>0</v>
      </c>
      <c r="AX28">
        <f>J28</f>
        <v>0</v>
      </c>
      <c r="AY28">
        <f>AU28*AV28*AW28</f>
        <v>0</v>
      </c>
      <c r="AZ28">
        <f>BE28/AT28</f>
        <v>0</v>
      </c>
      <c r="BA28">
        <f>(AX28-AP28)/AW28</f>
        <v>0</v>
      </c>
      <c r="BB28">
        <f>(AM28-AT28)/AT28</f>
        <v>0</v>
      </c>
      <c r="BC28" t="s">
        <v>344</v>
      </c>
      <c r="BD28">
        <v>541.19</v>
      </c>
      <c r="BE28">
        <f>AT28-BD28</f>
        <v>0</v>
      </c>
      <c r="BF28">
        <f>(AT28-AS28)/(AT28-BD28)</f>
        <v>0</v>
      </c>
      <c r="BG28">
        <f>(AM28-AT28)/(AM28-BD28)</f>
        <v>0</v>
      </c>
      <c r="BH28">
        <f>(AT28-AS28)/(AT28-AL28)</f>
        <v>0</v>
      </c>
      <c r="BI28">
        <f>(AM28-AT28)/(AM28-AL28)</f>
        <v>0</v>
      </c>
      <c r="BJ28">
        <f>(BF28*BD28/AS28)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294</v>
      </c>
      <c r="BS28">
        <v>2</v>
      </c>
      <c r="BT28">
        <v>1608248075.75</v>
      </c>
      <c r="BU28">
        <v>799.335566666667</v>
      </c>
      <c r="BV28">
        <v>800.339866666667</v>
      </c>
      <c r="BW28">
        <v>19.9408533333333</v>
      </c>
      <c r="BX28">
        <v>19.87319</v>
      </c>
      <c r="BY28">
        <v>800.1732</v>
      </c>
      <c r="BZ28">
        <v>19.95071</v>
      </c>
      <c r="CA28">
        <v>500.2157</v>
      </c>
      <c r="CB28">
        <v>101.6692</v>
      </c>
      <c r="CC28">
        <v>0.0999819733333333</v>
      </c>
      <c r="CD28">
        <v>27.9777066666667</v>
      </c>
      <c r="CE28">
        <v>28.21039</v>
      </c>
      <c r="CF28">
        <v>999.9</v>
      </c>
      <c r="CG28">
        <v>0</v>
      </c>
      <c r="CH28">
        <v>0</v>
      </c>
      <c r="CI28">
        <v>9995.062</v>
      </c>
      <c r="CJ28">
        <v>0</v>
      </c>
      <c r="CK28">
        <v>191.555433333333</v>
      </c>
      <c r="CL28">
        <v>1399.99066666667</v>
      </c>
      <c r="CM28">
        <v>0.9000001</v>
      </c>
      <c r="CN28">
        <v>0.100000126666667</v>
      </c>
      <c r="CO28">
        <v>0</v>
      </c>
      <c r="CP28">
        <v>711.930033333333</v>
      </c>
      <c r="CQ28">
        <v>4.99979</v>
      </c>
      <c r="CR28">
        <v>9962.863</v>
      </c>
      <c r="CS28">
        <v>11904.58</v>
      </c>
      <c r="CT28">
        <v>48.562</v>
      </c>
      <c r="CU28">
        <v>50.8204</v>
      </c>
      <c r="CV28">
        <v>49.75</v>
      </c>
      <c r="CW28">
        <v>49.4454</v>
      </c>
      <c r="CX28">
        <v>49.6291333333333</v>
      </c>
      <c r="CY28">
        <v>1255.49166666667</v>
      </c>
      <c r="CZ28">
        <v>139.499</v>
      </c>
      <c r="DA28">
        <v>0</v>
      </c>
      <c r="DB28">
        <v>92.3999998569489</v>
      </c>
      <c r="DC28">
        <v>0</v>
      </c>
      <c r="DD28">
        <v>711.927884615385</v>
      </c>
      <c r="DE28">
        <v>0.100205119969667</v>
      </c>
      <c r="DF28">
        <v>3.46461542777962</v>
      </c>
      <c r="DG28">
        <v>9962.84230769231</v>
      </c>
      <c r="DH28">
        <v>15</v>
      </c>
      <c r="DI28">
        <v>1608247878</v>
      </c>
      <c r="DJ28" t="s">
        <v>335</v>
      </c>
      <c r="DK28">
        <v>1608247878</v>
      </c>
      <c r="DL28">
        <v>1608247874.5</v>
      </c>
      <c r="DM28">
        <v>35</v>
      </c>
      <c r="DN28">
        <v>-0.271</v>
      </c>
      <c r="DO28">
        <v>0.001</v>
      </c>
      <c r="DP28">
        <v>-0.845</v>
      </c>
      <c r="DQ28">
        <v>-0.01</v>
      </c>
      <c r="DR28">
        <v>600</v>
      </c>
      <c r="DS28">
        <v>20</v>
      </c>
      <c r="DT28">
        <v>0.29</v>
      </c>
      <c r="DU28">
        <v>0.26</v>
      </c>
      <c r="DV28">
        <v>0.797977604035928</v>
      </c>
      <c r="DW28">
        <v>-0.197852276209049</v>
      </c>
      <c r="DX28">
        <v>0.0409574284218442</v>
      </c>
      <c r="DY28">
        <v>1</v>
      </c>
      <c r="DZ28">
        <v>-1.0077194</v>
      </c>
      <c r="EA28">
        <v>0.140279065628476</v>
      </c>
      <c r="EB28">
        <v>0.0437447038787554</v>
      </c>
      <c r="EC28">
        <v>1</v>
      </c>
      <c r="ED28">
        <v>0.06751308</v>
      </c>
      <c r="EE28">
        <v>0.0182469090100111</v>
      </c>
      <c r="EF28">
        <v>0.00141569101416941</v>
      </c>
      <c r="EG28">
        <v>1</v>
      </c>
      <c r="EH28">
        <v>3</v>
      </c>
      <c r="EI28">
        <v>3</v>
      </c>
      <c r="EJ28" t="s">
        <v>301</v>
      </c>
      <c r="EK28">
        <v>100</v>
      </c>
      <c r="EL28">
        <v>100</v>
      </c>
      <c r="EM28">
        <v>-0.838</v>
      </c>
      <c r="EN28">
        <v>-0.0098</v>
      </c>
      <c r="EO28">
        <v>-1.10399720543576</v>
      </c>
      <c r="EP28">
        <v>0.000815476741614031</v>
      </c>
      <c r="EQ28">
        <v>-7.50717249551838e-07</v>
      </c>
      <c r="ER28">
        <v>1.84432784397856e-10</v>
      </c>
      <c r="ES28">
        <v>-0.159483531497805</v>
      </c>
      <c r="ET28">
        <v>-0.0138481432109286</v>
      </c>
      <c r="EU28">
        <v>0.00144553185324755</v>
      </c>
      <c r="EV28">
        <v>-1.88220190754585e-05</v>
      </c>
      <c r="EW28">
        <v>6</v>
      </c>
      <c r="EX28">
        <v>2177</v>
      </c>
      <c r="EY28">
        <v>1</v>
      </c>
      <c r="EZ28">
        <v>25</v>
      </c>
      <c r="FA28">
        <v>3.4</v>
      </c>
      <c r="FB28">
        <v>3.5</v>
      </c>
      <c r="FC28">
        <v>2</v>
      </c>
      <c r="FD28">
        <v>495.517</v>
      </c>
      <c r="FE28">
        <v>470.805</v>
      </c>
      <c r="FF28">
        <v>23.0147</v>
      </c>
      <c r="FG28">
        <v>32.5081</v>
      </c>
      <c r="FH28">
        <v>29.9998</v>
      </c>
      <c r="FI28">
        <v>32.4836</v>
      </c>
      <c r="FJ28">
        <v>32.4407</v>
      </c>
      <c r="FK28">
        <v>35.3539</v>
      </c>
      <c r="FL28">
        <v>16.3633</v>
      </c>
      <c r="FM28">
        <v>18.3197</v>
      </c>
      <c r="FN28">
        <v>23.0233</v>
      </c>
      <c r="FO28">
        <v>800.715</v>
      </c>
      <c r="FP28">
        <v>19.9098</v>
      </c>
      <c r="FQ28">
        <v>101.074</v>
      </c>
      <c r="FR28">
        <v>100.494</v>
      </c>
    </row>
    <row r="29" spans="1:174">
      <c r="A29">
        <v>13</v>
      </c>
      <c r="B29">
        <v>1608248200.5</v>
      </c>
      <c r="C29">
        <v>1170.40000009537</v>
      </c>
      <c r="D29" t="s">
        <v>345</v>
      </c>
      <c r="E29" t="s">
        <v>346</v>
      </c>
      <c r="F29" t="s">
        <v>289</v>
      </c>
      <c r="G29" t="s">
        <v>290</v>
      </c>
      <c r="H29">
        <v>1608248192.75</v>
      </c>
      <c r="I29">
        <f>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((R29-I29/2)*K29-J29)/(R29+I29/2)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I29*(1000-(1000*0.61365*exp(17.502*U29/(240.97+U29))/(CB29+CC29)+BW29)/2)/(1000*0.61365*exp(17.502*U29/(240.97+U29))/(CB29+CC29)-BW29)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(BM29*BO29)</f>
        <v>0</v>
      </c>
      <c r="T29">
        <f>(CD29+(S29+2*0.95*5.67E-8*(((CD29+$B$7)+273)^4-(CD29+273)^4)-44100*I29)/(1.84*29.3*P29+8*0.95*5.67E-8*(CD29+273)^3))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(-I29*44100)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291</v>
      </c>
      <c r="AK29">
        <v>15552.9</v>
      </c>
      <c r="AL29">
        <v>715.476923076923</v>
      </c>
      <c r="AM29">
        <v>3262.08</v>
      </c>
      <c r="AN29">
        <f>AM29-AL29</f>
        <v>0</v>
      </c>
      <c r="AO29">
        <f>AN29/AM29</f>
        <v>0</v>
      </c>
      <c r="AP29">
        <v>-0.577747479816223</v>
      </c>
      <c r="AQ29" t="s">
        <v>347</v>
      </c>
      <c r="AR29">
        <v>15332.4</v>
      </c>
      <c r="AS29">
        <v>710.494884615385</v>
      </c>
      <c r="AT29">
        <v>757.68</v>
      </c>
      <c r="AU29">
        <f>1-AS29/AT29</f>
        <v>0</v>
      </c>
      <c r="AV29">
        <v>0.5</v>
      </c>
      <c r="AW29">
        <f>BM29</f>
        <v>0</v>
      </c>
      <c r="AX29">
        <f>J29</f>
        <v>0</v>
      </c>
      <c r="AY29">
        <f>AU29*AV29*AW29</f>
        <v>0</v>
      </c>
      <c r="AZ29">
        <f>BE29/AT29</f>
        <v>0</v>
      </c>
      <c r="BA29">
        <f>(AX29-AP29)/AW29</f>
        <v>0</v>
      </c>
      <c r="BB29">
        <f>(AM29-AT29)/AT29</f>
        <v>0</v>
      </c>
      <c r="BC29" t="s">
        <v>348</v>
      </c>
      <c r="BD29">
        <v>538.42</v>
      </c>
      <c r="BE29">
        <f>AT29-BD29</f>
        <v>0</v>
      </c>
      <c r="BF29">
        <f>(AT29-AS29)/(AT29-BD29)</f>
        <v>0</v>
      </c>
      <c r="BG29">
        <f>(AM29-AT29)/(AM29-BD29)</f>
        <v>0</v>
      </c>
      <c r="BH29">
        <f>(AT29-AS29)/(AT29-AL29)</f>
        <v>0</v>
      </c>
      <c r="BI29">
        <f>(AM29-AT29)/(AM29-AL29)</f>
        <v>0</v>
      </c>
      <c r="BJ29">
        <f>(BF29*BD29/AS29)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294</v>
      </c>
      <c r="BS29">
        <v>2</v>
      </c>
      <c r="BT29">
        <v>1608248192.75</v>
      </c>
      <c r="BU29">
        <v>899.792466666667</v>
      </c>
      <c r="BV29">
        <v>900.741033333333</v>
      </c>
      <c r="BW29">
        <v>19.9995933333333</v>
      </c>
      <c r="BX29">
        <v>19.9410066666667</v>
      </c>
      <c r="BY29">
        <v>900.636366666667</v>
      </c>
      <c r="BZ29">
        <v>20.0082233333333</v>
      </c>
      <c r="CA29">
        <v>500.220066666667</v>
      </c>
      <c r="CB29">
        <v>101.674733333333</v>
      </c>
      <c r="CC29">
        <v>0.0999622933333334</v>
      </c>
      <c r="CD29">
        <v>27.9967533333333</v>
      </c>
      <c r="CE29">
        <v>28.2278</v>
      </c>
      <c r="CF29">
        <v>999.9</v>
      </c>
      <c r="CG29">
        <v>0</v>
      </c>
      <c r="CH29">
        <v>0</v>
      </c>
      <c r="CI29">
        <v>10000.6016666667</v>
      </c>
      <c r="CJ29">
        <v>0</v>
      </c>
      <c r="CK29">
        <v>160.262766666667</v>
      </c>
      <c r="CL29">
        <v>1399.98933333333</v>
      </c>
      <c r="CM29">
        <v>0.899998633333334</v>
      </c>
      <c r="CN29">
        <v>0.100001553333333</v>
      </c>
      <c r="CO29">
        <v>0</v>
      </c>
      <c r="CP29">
        <v>710.498</v>
      </c>
      <c r="CQ29">
        <v>4.99979</v>
      </c>
      <c r="CR29">
        <v>9960.52066666667</v>
      </c>
      <c r="CS29">
        <v>11904.5633333333</v>
      </c>
      <c r="CT29">
        <v>48.5</v>
      </c>
      <c r="CU29">
        <v>50.8372</v>
      </c>
      <c r="CV29">
        <v>49.6996</v>
      </c>
      <c r="CW29">
        <v>49.4748</v>
      </c>
      <c r="CX29">
        <v>49.625</v>
      </c>
      <c r="CY29">
        <v>1255.49033333333</v>
      </c>
      <c r="CZ29">
        <v>139.499</v>
      </c>
      <c r="DA29">
        <v>0</v>
      </c>
      <c r="DB29">
        <v>116.5</v>
      </c>
      <c r="DC29">
        <v>0</v>
      </c>
      <c r="DD29">
        <v>710.494884615385</v>
      </c>
      <c r="DE29">
        <v>-1.03066668249317</v>
      </c>
      <c r="DF29">
        <v>-4.13401710593918</v>
      </c>
      <c r="DG29">
        <v>9960.60307692307</v>
      </c>
      <c r="DH29">
        <v>15</v>
      </c>
      <c r="DI29">
        <v>1608247878</v>
      </c>
      <c r="DJ29" t="s">
        <v>335</v>
      </c>
      <c r="DK29">
        <v>1608247878</v>
      </c>
      <c r="DL29">
        <v>1608247874.5</v>
      </c>
      <c r="DM29">
        <v>35</v>
      </c>
      <c r="DN29">
        <v>-0.271</v>
      </c>
      <c r="DO29">
        <v>0.001</v>
      </c>
      <c r="DP29">
        <v>-0.845</v>
      </c>
      <c r="DQ29">
        <v>-0.01</v>
      </c>
      <c r="DR29">
        <v>600</v>
      </c>
      <c r="DS29">
        <v>20</v>
      </c>
      <c r="DT29">
        <v>0.29</v>
      </c>
      <c r="DU29">
        <v>0.26</v>
      </c>
      <c r="DV29">
        <v>0.749612611488419</v>
      </c>
      <c r="DW29">
        <v>0.206600768037772</v>
      </c>
      <c r="DX29">
        <v>0.0554809508741238</v>
      </c>
      <c r="DY29">
        <v>1</v>
      </c>
      <c r="DZ29">
        <v>-0.951367433333333</v>
      </c>
      <c r="EA29">
        <v>-0.129991928809785</v>
      </c>
      <c r="EB29">
        <v>0.067819913070171</v>
      </c>
      <c r="EC29">
        <v>1</v>
      </c>
      <c r="ED29">
        <v>0.0585033433333333</v>
      </c>
      <c r="EE29">
        <v>0.003461016240267</v>
      </c>
      <c r="EF29">
        <v>0.00090752147768279</v>
      </c>
      <c r="EG29">
        <v>1</v>
      </c>
      <c r="EH29">
        <v>3</v>
      </c>
      <c r="EI29">
        <v>3</v>
      </c>
      <c r="EJ29" t="s">
        <v>301</v>
      </c>
      <c r="EK29">
        <v>100</v>
      </c>
      <c r="EL29">
        <v>100</v>
      </c>
      <c r="EM29">
        <v>-0.844</v>
      </c>
      <c r="EN29">
        <v>-0.0086</v>
      </c>
      <c r="EO29">
        <v>-1.10399720543576</v>
      </c>
      <c r="EP29">
        <v>0.000815476741614031</v>
      </c>
      <c r="EQ29">
        <v>-7.50717249551838e-07</v>
      </c>
      <c r="ER29">
        <v>1.84432784397856e-10</v>
      </c>
      <c r="ES29">
        <v>-0.159483531497805</v>
      </c>
      <c r="ET29">
        <v>-0.0138481432109286</v>
      </c>
      <c r="EU29">
        <v>0.00144553185324755</v>
      </c>
      <c r="EV29">
        <v>-1.88220190754585e-05</v>
      </c>
      <c r="EW29">
        <v>6</v>
      </c>
      <c r="EX29">
        <v>2177</v>
      </c>
      <c r="EY29">
        <v>1</v>
      </c>
      <c r="EZ29">
        <v>25</v>
      </c>
      <c r="FA29">
        <v>5.4</v>
      </c>
      <c r="FB29">
        <v>5.4</v>
      </c>
      <c r="FC29">
        <v>2</v>
      </c>
      <c r="FD29">
        <v>495.584</v>
      </c>
      <c r="FE29">
        <v>471.216</v>
      </c>
      <c r="FF29">
        <v>23.1037</v>
      </c>
      <c r="FG29">
        <v>32.4312</v>
      </c>
      <c r="FH29">
        <v>29.9999</v>
      </c>
      <c r="FI29">
        <v>32.4122</v>
      </c>
      <c r="FJ29">
        <v>32.3721</v>
      </c>
      <c r="FK29">
        <v>38.9358</v>
      </c>
      <c r="FL29">
        <v>15.8547</v>
      </c>
      <c r="FM29">
        <v>18.3197</v>
      </c>
      <c r="FN29">
        <v>23.1021</v>
      </c>
      <c r="FO29">
        <v>900.714</v>
      </c>
      <c r="FP29">
        <v>19.9579</v>
      </c>
      <c r="FQ29">
        <v>101.085</v>
      </c>
      <c r="FR29">
        <v>100.496</v>
      </c>
    </row>
    <row r="30" spans="1:174">
      <c r="A30">
        <v>14</v>
      </c>
      <c r="B30">
        <v>1608248321</v>
      </c>
      <c r="C30">
        <v>1290.90000009537</v>
      </c>
      <c r="D30" t="s">
        <v>349</v>
      </c>
      <c r="E30" t="s">
        <v>350</v>
      </c>
      <c r="F30" t="s">
        <v>289</v>
      </c>
      <c r="G30" t="s">
        <v>290</v>
      </c>
      <c r="H30">
        <v>1608248313</v>
      </c>
      <c r="I30">
        <f>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((R30-I30/2)*K30-J30)/(R30+I30/2)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I30*(1000-(1000*0.61365*exp(17.502*U30/(240.97+U30))/(CB30+CC30)+BW30)/2)/(1000*0.61365*exp(17.502*U30/(240.97+U30))/(CB30+CC30)-BW30)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(BM30*BO30)</f>
        <v>0</v>
      </c>
      <c r="T30">
        <f>(CD30+(S30+2*0.95*5.67E-8*(((CD30+$B$7)+273)^4-(CD30+273)^4)-44100*I30)/(1.84*29.3*P30+8*0.95*5.67E-8*(CD30+273)^3))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(-I30*44100)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1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291</v>
      </c>
      <c r="AK30">
        <v>15552.9</v>
      </c>
      <c r="AL30">
        <v>715.476923076923</v>
      </c>
      <c r="AM30">
        <v>3262.08</v>
      </c>
      <c r="AN30">
        <f>AM30-AL30</f>
        <v>0</v>
      </c>
      <c r="AO30">
        <f>AN30/AM30</f>
        <v>0</v>
      </c>
      <c r="AP30">
        <v>-0.577747479816223</v>
      </c>
      <c r="AQ30" t="s">
        <v>351</v>
      </c>
      <c r="AR30">
        <v>15332.7</v>
      </c>
      <c r="AS30">
        <v>708.850961538462</v>
      </c>
      <c r="AT30">
        <v>757.32</v>
      </c>
      <c r="AU30">
        <f>1-AS30/AT30</f>
        <v>0</v>
      </c>
      <c r="AV30">
        <v>0.5</v>
      </c>
      <c r="AW30">
        <f>BM30</f>
        <v>0</v>
      </c>
      <c r="AX30">
        <f>J30</f>
        <v>0</v>
      </c>
      <c r="AY30">
        <f>AU30*AV30*AW30</f>
        <v>0</v>
      </c>
      <c r="AZ30">
        <f>BE30/AT30</f>
        <v>0</v>
      </c>
      <c r="BA30">
        <f>(AX30-AP30)/AW30</f>
        <v>0</v>
      </c>
      <c r="BB30">
        <f>(AM30-AT30)/AT30</f>
        <v>0</v>
      </c>
      <c r="BC30" t="s">
        <v>352</v>
      </c>
      <c r="BD30">
        <v>538.79</v>
      </c>
      <c r="BE30">
        <f>AT30-BD30</f>
        <v>0</v>
      </c>
      <c r="BF30">
        <f>(AT30-AS30)/(AT30-BD30)</f>
        <v>0</v>
      </c>
      <c r="BG30">
        <f>(AM30-AT30)/(AM30-BD30)</f>
        <v>0</v>
      </c>
      <c r="BH30">
        <f>(AT30-AS30)/(AT30-AL30)</f>
        <v>0</v>
      </c>
      <c r="BI30">
        <f>(AM30-AT30)/(AM30-AL30)</f>
        <v>0</v>
      </c>
      <c r="BJ30">
        <f>(BF30*BD30/AS30)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294</v>
      </c>
      <c r="BS30">
        <v>2</v>
      </c>
      <c r="BT30">
        <v>1608248313</v>
      </c>
      <c r="BU30">
        <v>1199.45387096774</v>
      </c>
      <c r="BV30">
        <v>1200.90935483871</v>
      </c>
      <c r="BW30">
        <v>20.049364516129</v>
      </c>
      <c r="BX30">
        <v>19.9821064516129</v>
      </c>
      <c r="BY30">
        <v>1200.34193548387</v>
      </c>
      <c r="BZ30">
        <v>20.0569451612903</v>
      </c>
      <c r="CA30">
        <v>500.217903225806</v>
      </c>
      <c r="CB30">
        <v>101.677161290323</v>
      </c>
      <c r="CC30">
        <v>0.0999168548387097</v>
      </c>
      <c r="CD30">
        <v>27.9807870967742</v>
      </c>
      <c r="CE30">
        <v>28.2055903225806</v>
      </c>
      <c r="CF30">
        <v>999.9</v>
      </c>
      <c r="CG30">
        <v>0</v>
      </c>
      <c r="CH30">
        <v>0</v>
      </c>
      <c r="CI30">
        <v>10003.424516129</v>
      </c>
      <c r="CJ30">
        <v>0</v>
      </c>
      <c r="CK30">
        <v>155.135516129032</v>
      </c>
      <c r="CL30">
        <v>1400.01161290323</v>
      </c>
      <c r="CM30">
        <v>0.899998</v>
      </c>
      <c r="CN30">
        <v>0.100002167741935</v>
      </c>
      <c r="CO30">
        <v>0</v>
      </c>
      <c r="CP30">
        <v>708.870548387097</v>
      </c>
      <c r="CQ30">
        <v>4.99979</v>
      </c>
      <c r="CR30">
        <v>9927.42935483871</v>
      </c>
      <c r="CS30">
        <v>11904.7677419355</v>
      </c>
      <c r="CT30">
        <v>48.5</v>
      </c>
      <c r="CU30">
        <v>50.8607741935484</v>
      </c>
      <c r="CV30">
        <v>49.687</v>
      </c>
      <c r="CW30">
        <v>49.5</v>
      </c>
      <c r="CX30">
        <v>49.6168709677419</v>
      </c>
      <c r="CY30">
        <v>1255.50806451613</v>
      </c>
      <c r="CZ30">
        <v>139.503548387097</v>
      </c>
      <c r="DA30">
        <v>0</v>
      </c>
      <c r="DB30">
        <v>120.100000143051</v>
      </c>
      <c r="DC30">
        <v>0</v>
      </c>
      <c r="DD30">
        <v>708.850961538462</v>
      </c>
      <c r="DE30">
        <v>-0.984444444945464</v>
      </c>
      <c r="DF30">
        <v>-32.4516239833491</v>
      </c>
      <c r="DG30">
        <v>9926.92346153846</v>
      </c>
      <c r="DH30">
        <v>15</v>
      </c>
      <c r="DI30">
        <v>1608247878</v>
      </c>
      <c r="DJ30" t="s">
        <v>335</v>
      </c>
      <c r="DK30">
        <v>1608247878</v>
      </c>
      <c r="DL30">
        <v>1608247874.5</v>
      </c>
      <c r="DM30">
        <v>35</v>
      </c>
      <c r="DN30">
        <v>-0.271</v>
      </c>
      <c r="DO30">
        <v>0.001</v>
      </c>
      <c r="DP30">
        <v>-0.845</v>
      </c>
      <c r="DQ30">
        <v>-0.01</v>
      </c>
      <c r="DR30">
        <v>600</v>
      </c>
      <c r="DS30">
        <v>20</v>
      </c>
      <c r="DT30">
        <v>0.29</v>
      </c>
      <c r="DU30">
        <v>0.26</v>
      </c>
      <c r="DV30">
        <v>1.14890664803195</v>
      </c>
      <c r="DW30">
        <v>-0.275506086482164</v>
      </c>
      <c r="DX30">
        <v>0.0370570288068599</v>
      </c>
      <c r="DY30">
        <v>1</v>
      </c>
      <c r="DZ30">
        <v>-1.45296633333333</v>
      </c>
      <c r="EA30">
        <v>0.360721067853167</v>
      </c>
      <c r="EB30">
        <v>0.04965384936292</v>
      </c>
      <c r="EC30">
        <v>0</v>
      </c>
      <c r="ED30">
        <v>0.06735497</v>
      </c>
      <c r="EE30">
        <v>0.0284256614015572</v>
      </c>
      <c r="EF30">
        <v>0.00212034904770417</v>
      </c>
      <c r="EG30">
        <v>1</v>
      </c>
      <c r="EH30">
        <v>2</v>
      </c>
      <c r="EI30">
        <v>3</v>
      </c>
      <c r="EJ30" t="s">
        <v>336</v>
      </c>
      <c r="EK30">
        <v>100</v>
      </c>
      <c r="EL30">
        <v>100</v>
      </c>
      <c r="EM30">
        <v>-0.88</v>
      </c>
      <c r="EN30">
        <v>-0.0076</v>
      </c>
      <c r="EO30">
        <v>-1.10399720543576</v>
      </c>
      <c r="EP30">
        <v>0.000815476741614031</v>
      </c>
      <c r="EQ30">
        <v>-7.50717249551838e-07</v>
      </c>
      <c r="ER30">
        <v>1.84432784397856e-10</v>
      </c>
      <c r="ES30">
        <v>-0.159483531497805</v>
      </c>
      <c r="ET30">
        <v>-0.0138481432109286</v>
      </c>
      <c r="EU30">
        <v>0.00144553185324755</v>
      </c>
      <c r="EV30">
        <v>-1.88220190754585e-05</v>
      </c>
      <c r="EW30">
        <v>6</v>
      </c>
      <c r="EX30">
        <v>2177</v>
      </c>
      <c r="EY30">
        <v>1</v>
      </c>
      <c r="EZ30">
        <v>25</v>
      </c>
      <c r="FA30">
        <v>7.4</v>
      </c>
      <c r="FB30">
        <v>7.4</v>
      </c>
      <c r="FC30">
        <v>2</v>
      </c>
      <c r="FD30">
        <v>495.377</v>
      </c>
      <c r="FE30">
        <v>472.509</v>
      </c>
      <c r="FF30">
        <v>23.157</v>
      </c>
      <c r="FG30">
        <v>32.3441</v>
      </c>
      <c r="FH30">
        <v>29.9996</v>
      </c>
      <c r="FI30">
        <v>32.3319</v>
      </c>
      <c r="FJ30">
        <v>32.291</v>
      </c>
      <c r="FK30">
        <v>49.3665</v>
      </c>
      <c r="FL30">
        <v>15.5271</v>
      </c>
      <c r="FM30">
        <v>18.3197</v>
      </c>
      <c r="FN30">
        <v>23.1671</v>
      </c>
      <c r="FO30">
        <v>1201.2</v>
      </c>
      <c r="FP30">
        <v>20.021</v>
      </c>
      <c r="FQ30">
        <v>101.1</v>
      </c>
      <c r="FR30">
        <v>100.507</v>
      </c>
    </row>
    <row r="31" spans="1:174">
      <c r="A31">
        <v>15</v>
      </c>
      <c r="B31">
        <v>1608248420.5</v>
      </c>
      <c r="C31">
        <v>1390.40000009537</v>
      </c>
      <c r="D31" t="s">
        <v>353</v>
      </c>
      <c r="E31" t="s">
        <v>354</v>
      </c>
      <c r="F31" t="s">
        <v>289</v>
      </c>
      <c r="G31" t="s">
        <v>290</v>
      </c>
      <c r="H31">
        <v>1608248412.5</v>
      </c>
      <c r="I31">
        <f>CA31*AG31*(BW31-BX31)/(100*BP31*(1000-AG31*BW31))</f>
        <v>0</v>
      </c>
      <c r="J31">
        <f>CA31*AG31*(BV31-BU31*(1000-AG31*BX31)/(1000-AG31*BW31))/(100*BP31)</f>
        <v>0</v>
      </c>
      <c r="K31">
        <f>BU31 - IF(AG31&gt;1, J31*BP31*100.0/(AI31*CI31), 0)</f>
        <v>0</v>
      </c>
      <c r="L31">
        <f>((R31-I31/2)*K31-J31)/(R31+I31/2)</f>
        <v>0</v>
      </c>
      <c r="M31">
        <f>L31*(CB31+CC31)/1000.0</f>
        <v>0</v>
      </c>
      <c r="N31">
        <f>(BU31 - IF(AG31&gt;1, J31*BP31*100.0/(AI31*CI31), 0))*(CB31+CC31)/1000.0</f>
        <v>0</v>
      </c>
      <c r="O31">
        <f>2.0/((1/Q31-1/P31)+SIGN(Q31)*SQRT((1/Q31-1/P31)*(1/Q31-1/P31) + 4*BQ31/((BQ31+1)*(BQ31+1))*(2*1/Q31*1/P31-1/P31*1/P31)))</f>
        <v>0</v>
      </c>
      <c r="P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Q31">
        <f>I31*(1000-(1000*0.61365*exp(17.502*U31/(240.97+U31))/(CB31+CC31)+BW31)/2)/(1000*0.61365*exp(17.502*U31/(240.97+U31))/(CB31+CC31)-BW31)</f>
        <v>0</v>
      </c>
      <c r="R31">
        <f>1/((BQ31+1)/(O31/1.6)+1/(P31/1.37)) + BQ31/((BQ31+1)/(O31/1.6) + BQ31/(P31/1.37))</f>
        <v>0</v>
      </c>
      <c r="S31">
        <f>(BM31*BO31)</f>
        <v>0</v>
      </c>
      <c r="T31">
        <f>(CD31+(S31+2*0.95*5.67E-8*(((CD31+$B$7)+273)^4-(CD31+273)^4)-44100*I31)/(1.84*29.3*P31+8*0.95*5.67E-8*(CD31+273)^3))</f>
        <v>0</v>
      </c>
      <c r="U31">
        <f>($C$7*CE31+$D$7*CF31+$E$7*T31)</f>
        <v>0</v>
      </c>
      <c r="V31">
        <f>0.61365*exp(17.502*U31/(240.97+U31))</f>
        <v>0</v>
      </c>
      <c r="W31">
        <f>(X31/Y31*100)</f>
        <v>0</v>
      </c>
      <c r="X31">
        <f>BW31*(CB31+CC31)/1000</f>
        <v>0</v>
      </c>
      <c r="Y31">
        <f>0.61365*exp(17.502*CD31/(240.97+CD31))</f>
        <v>0</v>
      </c>
      <c r="Z31">
        <f>(V31-BW31*(CB31+CC31)/1000)</f>
        <v>0</v>
      </c>
      <c r="AA31">
        <f>(-I31*44100)</f>
        <v>0</v>
      </c>
      <c r="AB31">
        <f>2*29.3*P31*0.92*(CD31-U31)</f>
        <v>0</v>
      </c>
      <c r="AC31">
        <f>2*0.95*5.67E-8*(((CD31+$B$7)+273)^4-(U31+273)^4)</f>
        <v>0</v>
      </c>
      <c r="AD31">
        <f>S31+AC31+AA31+AB31</f>
        <v>0</v>
      </c>
      <c r="AE31">
        <v>1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MAX(0,($B$13+$C$13*CI31)/(1+$D$13*CI31)*CB31/(CD31+273)*$E$13)</f>
        <v>0</v>
      </c>
      <c r="AJ31" t="s">
        <v>291</v>
      </c>
      <c r="AK31">
        <v>15552.9</v>
      </c>
      <c r="AL31">
        <v>715.476923076923</v>
      </c>
      <c r="AM31">
        <v>3262.08</v>
      </c>
      <c r="AN31">
        <f>AM31-AL31</f>
        <v>0</v>
      </c>
      <c r="AO31">
        <f>AN31/AM31</f>
        <v>0</v>
      </c>
      <c r="AP31">
        <v>-0.577747479816223</v>
      </c>
      <c r="AQ31" t="s">
        <v>355</v>
      </c>
      <c r="AR31">
        <v>15332.7</v>
      </c>
      <c r="AS31">
        <v>707.65076</v>
      </c>
      <c r="AT31">
        <v>757.97</v>
      </c>
      <c r="AU31">
        <f>1-AS31/AT31</f>
        <v>0</v>
      </c>
      <c r="AV31">
        <v>0.5</v>
      </c>
      <c r="AW31">
        <f>BM31</f>
        <v>0</v>
      </c>
      <c r="AX31">
        <f>J31</f>
        <v>0</v>
      </c>
      <c r="AY31">
        <f>AU31*AV31*AW31</f>
        <v>0</v>
      </c>
      <c r="AZ31">
        <f>BE31/AT31</f>
        <v>0</v>
      </c>
      <c r="BA31">
        <f>(AX31-AP31)/AW31</f>
        <v>0</v>
      </c>
      <c r="BB31">
        <f>(AM31-AT31)/AT31</f>
        <v>0</v>
      </c>
      <c r="BC31" t="s">
        <v>356</v>
      </c>
      <c r="BD31">
        <v>535.5</v>
      </c>
      <c r="BE31">
        <f>AT31-BD31</f>
        <v>0</v>
      </c>
      <c r="BF31">
        <f>(AT31-AS31)/(AT31-BD31)</f>
        <v>0</v>
      </c>
      <c r="BG31">
        <f>(AM31-AT31)/(AM31-BD31)</f>
        <v>0</v>
      </c>
      <c r="BH31">
        <f>(AT31-AS31)/(AT31-AL31)</f>
        <v>0</v>
      </c>
      <c r="BI31">
        <f>(AM31-AT31)/(AM31-AL31)</f>
        <v>0</v>
      </c>
      <c r="BJ31">
        <f>(BF31*BD31/AS31)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294</v>
      </c>
      <c r="BS31">
        <v>2</v>
      </c>
      <c r="BT31">
        <v>1608248412.5</v>
      </c>
      <c r="BU31">
        <v>1398.97870967742</v>
      </c>
      <c r="BV31">
        <v>1400.6164516129</v>
      </c>
      <c r="BW31">
        <v>19.9448774193548</v>
      </c>
      <c r="BX31">
        <v>19.8857870967742</v>
      </c>
      <c r="BY31">
        <v>1399.90677419355</v>
      </c>
      <c r="BZ31">
        <v>19.9546580645161</v>
      </c>
      <c r="CA31">
        <v>500.207193548387</v>
      </c>
      <c r="CB31">
        <v>101.679290322581</v>
      </c>
      <c r="CC31">
        <v>0.0999452580645161</v>
      </c>
      <c r="CD31">
        <v>27.9864161290323</v>
      </c>
      <c r="CE31">
        <v>28.1984129032258</v>
      </c>
      <c r="CF31">
        <v>999.9</v>
      </c>
      <c r="CG31">
        <v>0</v>
      </c>
      <c r="CH31">
        <v>0</v>
      </c>
      <c r="CI31">
        <v>10007.1148387097</v>
      </c>
      <c r="CJ31">
        <v>0</v>
      </c>
      <c r="CK31">
        <v>151.769096774194</v>
      </c>
      <c r="CL31">
        <v>1400.00774193548</v>
      </c>
      <c r="CM31">
        <v>0.899996741935484</v>
      </c>
      <c r="CN31">
        <v>0.100003412903226</v>
      </c>
      <c r="CO31">
        <v>0</v>
      </c>
      <c r="CP31">
        <v>707.636935483871</v>
      </c>
      <c r="CQ31">
        <v>4.99979</v>
      </c>
      <c r="CR31">
        <v>9880.63290322581</v>
      </c>
      <c r="CS31">
        <v>11904.7258064516</v>
      </c>
      <c r="CT31">
        <v>48.5</v>
      </c>
      <c r="CU31">
        <v>50.8343548387097</v>
      </c>
      <c r="CV31">
        <v>49.687</v>
      </c>
      <c r="CW31">
        <v>49.495935483871</v>
      </c>
      <c r="CX31">
        <v>49.5843548387097</v>
      </c>
      <c r="CY31">
        <v>1255.50258064516</v>
      </c>
      <c r="CZ31">
        <v>139.505161290323</v>
      </c>
      <c r="DA31">
        <v>0</v>
      </c>
      <c r="DB31">
        <v>99.1000001430511</v>
      </c>
      <c r="DC31">
        <v>0</v>
      </c>
      <c r="DD31">
        <v>707.65076</v>
      </c>
      <c r="DE31">
        <v>-1.5674615379141</v>
      </c>
      <c r="DF31">
        <v>-20.9276923586206</v>
      </c>
      <c r="DG31">
        <v>9880.1608</v>
      </c>
      <c r="DH31">
        <v>15</v>
      </c>
      <c r="DI31">
        <v>1608247878</v>
      </c>
      <c r="DJ31" t="s">
        <v>335</v>
      </c>
      <c r="DK31">
        <v>1608247878</v>
      </c>
      <c r="DL31">
        <v>1608247874.5</v>
      </c>
      <c r="DM31">
        <v>35</v>
      </c>
      <c r="DN31">
        <v>-0.271</v>
      </c>
      <c r="DO31">
        <v>0.001</v>
      </c>
      <c r="DP31">
        <v>-0.845</v>
      </c>
      <c r="DQ31">
        <v>-0.01</v>
      </c>
      <c r="DR31">
        <v>600</v>
      </c>
      <c r="DS31">
        <v>20</v>
      </c>
      <c r="DT31">
        <v>0.29</v>
      </c>
      <c r="DU31">
        <v>0.26</v>
      </c>
      <c r="DV31">
        <v>1.31120542199466</v>
      </c>
      <c r="DW31">
        <v>-0.33038085135081</v>
      </c>
      <c r="DX31">
        <v>0.0743257046777974</v>
      </c>
      <c r="DY31">
        <v>1</v>
      </c>
      <c r="DZ31">
        <v>-1.642566</v>
      </c>
      <c r="EA31">
        <v>0.166518887652949</v>
      </c>
      <c r="EB31">
        <v>0.078263578102035</v>
      </c>
      <c r="EC31">
        <v>1</v>
      </c>
      <c r="ED31">
        <v>0.0589590766666667</v>
      </c>
      <c r="EE31">
        <v>0.0290734424916574</v>
      </c>
      <c r="EF31">
        <v>0.00244929104677025</v>
      </c>
      <c r="EG31">
        <v>1</v>
      </c>
      <c r="EH31">
        <v>3</v>
      </c>
      <c r="EI31">
        <v>3</v>
      </c>
      <c r="EJ31" t="s">
        <v>301</v>
      </c>
      <c r="EK31">
        <v>100</v>
      </c>
      <c r="EL31">
        <v>100</v>
      </c>
      <c r="EM31">
        <v>-0.93</v>
      </c>
      <c r="EN31">
        <v>-0.0097</v>
      </c>
      <c r="EO31">
        <v>-1.10399720543576</v>
      </c>
      <c r="EP31">
        <v>0.000815476741614031</v>
      </c>
      <c r="EQ31">
        <v>-7.50717249551838e-07</v>
      </c>
      <c r="ER31">
        <v>1.84432784397856e-10</v>
      </c>
      <c r="ES31">
        <v>-0.159483531497805</v>
      </c>
      <c r="ET31">
        <v>-0.0138481432109286</v>
      </c>
      <c r="EU31">
        <v>0.00144553185324755</v>
      </c>
      <c r="EV31">
        <v>-1.88220190754585e-05</v>
      </c>
      <c r="EW31">
        <v>6</v>
      </c>
      <c r="EX31">
        <v>2177</v>
      </c>
      <c r="EY31">
        <v>1</v>
      </c>
      <c r="EZ31">
        <v>25</v>
      </c>
      <c r="FA31">
        <v>9</v>
      </c>
      <c r="FB31">
        <v>9.1</v>
      </c>
      <c r="FC31">
        <v>2</v>
      </c>
      <c r="FD31">
        <v>495.462</v>
      </c>
      <c r="FE31">
        <v>472.897</v>
      </c>
      <c r="FF31">
        <v>23.1754</v>
      </c>
      <c r="FG31">
        <v>32.2695</v>
      </c>
      <c r="FH31">
        <v>29.9999</v>
      </c>
      <c r="FI31">
        <v>32.2632</v>
      </c>
      <c r="FJ31">
        <v>32.2242</v>
      </c>
      <c r="FK31">
        <v>56.048</v>
      </c>
      <c r="FL31">
        <v>15.9417</v>
      </c>
      <c r="FM31">
        <v>18.3197</v>
      </c>
      <c r="FN31">
        <v>23.1757</v>
      </c>
      <c r="FO31">
        <v>1401.05</v>
      </c>
      <c r="FP31">
        <v>19.9308</v>
      </c>
      <c r="FQ31">
        <v>101.114</v>
      </c>
      <c r="FR31">
        <v>100.518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2020-12-17T15:44:25Z</dcterms:created>
  <dcterms:modified xsi:type="dcterms:W3CDTF">2020-12-17T15:44:25Z</dcterms:modified>
</cp:coreProperties>
</file>