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redo/"/>
    </mc:Choice>
  </mc:AlternateContent>
  <xr:revisionPtr revIDLastSave="0" documentId="13_ncr:1_{D4E2DD69-4208-1F40-8671-3192975D970B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4" i="1" l="1"/>
  <c r="BJ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X24" i="1"/>
  <c r="P24" i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AH23" i="1" s="1"/>
  <c r="Y23" i="1"/>
  <c r="X23" i="1"/>
  <c r="W23" i="1" s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N22" i="1" s="1"/>
  <c r="Y22" i="1"/>
  <c r="X22" i="1"/>
  <c r="W22" i="1" s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N21" i="1" s="1"/>
  <c r="Y21" i="1"/>
  <c r="X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AH20" i="1" s="1"/>
  <c r="Y20" i="1"/>
  <c r="X20" i="1"/>
  <c r="P20" i="1"/>
  <c r="BK19" i="1"/>
  <c r="BJ19" i="1"/>
  <c r="BH19" i="1"/>
  <c r="BI19" i="1" s="1"/>
  <c r="S19" i="1" s="1"/>
  <c r="BG19" i="1"/>
  <c r="BF19" i="1"/>
  <c r="BE19" i="1"/>
  <c r="BD19" i="1"/>
  <c r="BC19" i="1"/>
  <c r="AX19" i="1" s="1"/>
  <c r="AZ19" i="1"/>
  <c r="AS19" i="1"/>
  <c r="AN19" i="1"/>
  <c r="AM19" i="1"/>
  <c r="AI19" i="1"/>
  <c r="AG19" i="1" s="1"/>
  <c r="I19" i="1" s="1"/>
  <c r="Y19" i="1"/>
  <c r="X19" i="1"/>
  <c r="P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M18" i="1"/>
  <c r="AN18" i="1" s="1"/>
  <c r="AI18" i="1"/>
  <c r="AG18" i="1" s="1"/>
  <c r="Y18" i="1"/>
  <c r="X18" i="1"/>
  <c r="W18" i="1"/>
  <c r="P18" i="1"/>
  <c r="BK17" i="1"/>
  <c r="BJ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P17" i="1"/>
  <c r="BI17" i="1" l="1"/>
  <c r="W17" i="1"/>
  <c r="BI21" i="1"/>
  <c r="S21" i="1" s="1"/>
  <c r="W19" i="1"/>
  <c r="W24" i="1"/>
  <c r="BI24" i="1"/>
  <c r="W20" i="1"/>
  <c r="W21" i="1"/>
  <c r="I23" i="1"/>
  <c r="AA23" i="1" s="1"/>
  <c r="K24" i="1"/>
  <c r="N24" i="1"/>
  <c r="AH18" i="1"/>
  <c r="N18" i="1"/>
  <c r="BI23" i="1"/>
  <c r="S23" i="1" s="1"/>
  <c r="J19" i="1"/>
  <c r="AV19" i="1" s="1"/>
  <c r="K19" i="1"/>
  <c r="AU19" i="1"/>
  <c r="AW19" i="1" s="1"/>
  <c r="N19" i="1"/>
  <c r="BI22" i="1"/>
  <c r="AU22" i="1" s="1"/>
  <c r="AW22" i="1" s="1"/>
  <c r="K17" i="1"/>
  <c r="J17" i="1"/>
  <c r="AV17" i="1" s="1"/>
  <c r="N17" i="1"/>
  <c r="AH17" i="1"/>
  <c r="I17" i="1"/>
  <c r="AU17" i="1"/>
  <c r="AW17" i="1" s="1"/>
  <c r="S17" i="1"/>
  <c r="T19" i="1"/>
  <c r="U19" i="1" s="1"/>
  <c r="Q19" i="1" s="1"/>
  <c r="O19" i="1" s="1"/>
  <c r="R19" i="1" s="1"/>
  <c r="AU20" i="1"/>
  <c r="AW20" i="1" s="1"/>
  <c r="S20" i="1"/>
  <c r="J20" i="1"/>
  <c r="AV20" i="1" s="1"/>
  <c r="K18" i="1"/>
  <c r="J18" i="1"/>
  <c r="AV18" i="1" s="1"/>
  <c r="I18" i="1"/>
  <c r="I20" i="1"/>
  <c r="N20" i="1"/>
  <c r="K20" i="1"/>
  <c r="S22" i="1"/>
  <c r="K21" i="1"/>
  <c r="J21" i="1"/>
  <c r="AV21" i="1" s="1"/>
  <c r="AH21" i="1"/>
  <c r="I21" i="1"/>
  <c r="T21" i="1" s="1"/>
  <c r="U21" i="1" s="1"/>
  <c r="N23" i="1"/>
  <c r="J23" i="1"/>
  <c r="AV23" i="1" s="1"/>
  <c r="K23" i="1"/>
  <c r="AA19" i="1"/>
  <c r="K22" i="1"/>
  <c r="I22" i="1"/>
  <c r="AH22" i="1"/>
  <c r="J22" i="1"/>
  <c r="AV22" i="1" s="1"/>
  <c r="S18" i="1"/>
  <c r="AU18" i="1"/>
  <c r="AW18" i="1" s="1"/>
  <c r="AU21" i="1"/>
  <c r="AW21" i="1" s="1"/>
  <c r="I24" i="1"/>
  <c r="AH24" i="1"/>
  <c r="AH19" i="1"/>
  <c r="J24" i="1"/>
  <c r="AV24" i="1" s="1"/>
  <c r="AU23" i="1" l="1"/>
  <c r="AW23" i="1" s="1"/>
  <c r="L19" i="1"/>
  <c r="M19" i="1" s="1"/>
  <c r="AY19" i="1"/>
  <c r="S24" i="1"/>
  <c r="AU24" i="1"/>
  <c r="AW24" i="1" s="1"/>
  <c r="AY24" i="1"/>
  <c r="AY18" i="1"/>
  <c r="AY22" i="1"/>
  <c r="AA20" i="1"/>
  <c r="T22" i="1"/>
  <c r="U22" i="1" s="1"/>
  <c r="AA22" i="1"/>
  <c r="V21" i="1"/>
  <c r="Z21" i="1" s="1"/>
  <c r="AC21" i="1"/>
  <c r="AA18" i="1"/>
  <c r="T23" i="1"/>
  <c r="U23" i="1" s="1"/>
  <c r="AA21" i="1"/>
  <c r="Q21" i="1"/>
  <c r="O21" i="1" s="1"/>
  <c r="R21" i="1" s="1"/>
  <c r="L21" i="1" s="1"/>
  <c r="M21" i="1" s="1"/>
  <c r="T20" i="1"/>
  <c r="U20" i="1" s="1"/>
  <c r="Q20" i="1" s="1"/>
  <c r="O20" i="1" s="1"/>
  <c r="R20" i="1" s="1"/>
  <c r="L20" i="1" s="1"/>
  <c r="M20" i="1" s="1"/>
  <c r="AA17" i="1"/>
  <c r="AY23" i="1"/>
  <c r="T18" i="1"/>
  <c r="U18" i="1" s="1"/>
  <c r="Q18" i="1" s="1"/>
  <c r="O18" i="1" s="1"/>
  <c r="R18" i="1" s="1"/>
  <c r="L18" i="1" s="1"/>
  <c r="M18" i="1" s="1"/>
  <c r="AY21" i="1"/>
  <c r="AY20" i="1"/>
  <c r="V19" i="1"/>
  <c r="Z19" i="1" s="1"/>
  <c r="AC19" i="1"/>
  <c r="AB19" i="1"/>
  <c r="AY17" i="1"/>
  <c r="AA24" i="1"/>
  <c r="T24" i="1"/>
  <c r="U24" i="1" s="1"/>
  <c r="AB21" i="1"/>
  <c r="T17" i="1"/>
  <c r="U17" i="1" s="1"/>
  <c r="Q17" i="1" s="1"/>
  <c r="O17" i="1" s="1"/>
  <c r="R17" i="1" s="1"/>
  <c r="L17" i="1" s="1"/>
  <c r="M17" i="1" s="1"/>
  <c r="AC22" i="1" l="1"/>
  <c r="V22" i="1"/>
  <c r="Z22" i="1" s="1"/>
  <c r="AB22" i="1"/>
  <c r="AD21" i="1"/>
  <c r="V23" i="1"/>
  <c r="Z23" i="1" s="1"/>
  <c r="AC23" i="1"/>
  <c r="Q23" i="1"/>
  <c r="O23" i="1" s="1"/>
  <c r="R23" i="1" s="1"/>
  <c r="L23" i="1" s="1"/>
  <c r="M23" i="1" s="1"/>
  <c r="AB23" i="1"/>
  <c r="AC24" i="1"/>
  <c r="V24" i="1"/>
  <c r="Z24" i="1" s="1"/>
  <c r="AB24" i="1"/>
  <c r="Q22" i="1"/>
  <c r="O22" i="1" s="1"/>
  <c r="R22" i="1" s="1"/>
  <c r="L22" i="1" s="1"/>
  <c r="M22" i="1" s="1"/>
  <c r="Q24" i="1"/>
  <c r="O24" i="1" s="1"/>
  <c r="R24" i="1" s="1"/>
  <c r="L24" i="1" s="1"/>
  <c r="M24" i="1" s="1"/>
  <c r="AC18" i="1"/>
  <c r="AD18" i="1" s="1"/>
  <c r="V18" i="1"/>
  <c r="Z18" i="1" s="1"/>
  <c r="AB18" i="1"/>
  <c r="AD19" i="1"/>
  <c r="V20" i="1"/>
  <c r="Z20" i="1" s="1"/>
  <c r="AC20" i="1"/>
  <c r="AB20" i="1"/>
  <c r="AC17" i="1"/>
  <c r="V17" i="1"/>
  <c r="Z17" i="1" s="1"/>
  <c r="AB17" i="1"/>
  <c r="AD24" i="1" l="1"/>
  <c r="AD20" i="1"/>
  <c r="AD23" i="1"/>
  <c r="AD17" i="1"/>
  <c r="AD22" i="1"/>
</calcChain>
</file>

<file path=xl/sharedStrings.xml><?xml version="1.0" encoding="utf-8"?>
<sst xmlns="http://schemas.openxmlformats.org/spreadsheetml/2006/main" count="623" uniqueCount="325">
  <si>
    <t>File opened</t>
  </si>
  <si>
    <t>2020-12-17 10:23:40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</si>
  <si>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</si>
  <si>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</si>
  <si>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</si>
  <si>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</si>
  <si>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</si>
  <si>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</si>
  <si>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</si>
  <si>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</si>
  <si>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</si>
  <si>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</si>
  <si>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</si>
  <si>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</si>
  <si>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</si>
  <si>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</si>
  <si>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</si>
  <si>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</si>
  <si>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</si>
  <si>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</si>
  <si>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</si>
  <si>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</si>
  <si>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</si>
  <si>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10:23:40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</si>
  <si>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</si>
  <si>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</si>
  <si>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</si>
  <si>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</si>
  <si>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</si>
  <si>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</si>
  <si>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</si>
  <si>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</si>
  <si>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</si>
  <si>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</si>
  <si>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</si>
  <si>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</si>
  <si>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</si>
  <si>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</si>
  <si>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</si>
  <si>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</si>
  <si>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</si>
  <si>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</si>
  <si>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</si>
  <si>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</si>
  <si>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</si>
  <si>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</si>
  <si>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</si>
  <si>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</si>
  <si>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</si>
  <si>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</si>
  <si>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</si>
  <si>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</si>
  <si>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</si>
  <si>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</si>
  <si>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</si>
  <si>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</si>
  <si>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</si>
  <si>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</si>
  <si>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</si>
  <si>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</si>
  <si>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</si>
  <si>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</si>
  <si>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</si>
  <si>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</si>
  <si>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</si>
  <si>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</si>
  <si>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</si>
  <si>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</si>
  <si>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</si>
  <si>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</si>
  <si>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</si>
  <si>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</si>
  <si>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</si>
  <si>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</si>
  <si>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</si>
  <si>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</si>
  <si>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</si>
  <si>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</si>
  <si>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</si>
  <si>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</si>
  <si>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</si>
  <si>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</si>
  <si>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</si>
  <si>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</si>
  <si>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</si>
  <si>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</si>
  <si>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</si>
  <si>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</si>
  <si>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</si>
  <si>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</si>
  <si>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</si>
  <si>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</si>
  <si>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</si>
  <si>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</si>
  <si>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</si>
  <si>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</si>
  <si>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</si>
  <si>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</si>
  <si>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</si>
  <si>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</si>
  <si>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</si>
  <si>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</si>
  <si>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</si>
  <si>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</si>
  <si>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</si>
  <si>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</si>
  <si>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</si>
  <si>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</si>
  <si>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</si>
  <si>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</si>
  <si>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</si>
  <si>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</si>
  <si>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</si>
  <si>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</si>
  <si>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</si>
  <si>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</si>
  <si>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</si>
  <si>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</si>
  <si>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</si>
  <si>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</si>
  <si>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</si>
  <si>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</si>
  <si>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</si>
  <si>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</si>
  <si>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</si>
  <si>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</si>
  <si>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</si>
  <si>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</si>
  <si>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</si>
  <si>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</si>
  <si>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</si>
  <si>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</si>
  <si>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</si>
  <si>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</si>
  <si>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</si>
  <si>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</si>
  <si>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</si>
  <si>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</si>
  <si>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</si>
  <si>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</si>
  <si>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</si>
  <si>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</si>
  <si>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</si>
  <si>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</si>
  <si>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</si>
  <si>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</si>
  <si>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</si>
  <si>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</si>
  <si>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</si>
  <si>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</si>
  <si>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</si>
  <si>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</si>
  <si>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</si>
  <si>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</si>
  <si>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</si>
  <si>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</si>
  <si>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</si>
  <si>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</si>
  <si>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</si>
  <si>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</si>
  <si>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</si>
  <si>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</si>
  <si>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</si>
  <si>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</si>
  <si>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</si>
  <si>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</si>
  <si>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</si>
  <si>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</si>
  <si>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</si>
  <si>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</si>
  <si>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</si>
  <si>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</si>
  <si>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</si>
  <si>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</si>
  <si>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</si>
  <si>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</si>
  <si>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</si>
  <si>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</si>
  <si>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</si>
  <si>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</si>
  <si>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</si>
  <si>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</si>
  <si>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</si>
  <si>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</si>
  <si>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</si>
  <si>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</si>
  <si>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</si>
  <si>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</si>
  <si>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</si>
  <si>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</si>
  <si>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</si>
  <si>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</si>
  <si>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</si>
  <si>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</si>
  <si>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</si>
  <si>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</si>
  <si>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</si>
  <si>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</si>
  <si>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</si>
  <si>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</si>
  <si>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</si>
  <si>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</si>
  <si>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</si>
  <si>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</si>
  <si>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</si>
  <si>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</si>
  <si>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</si>
  <si>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</si>
  <si>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</si>
  <si>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</si>
  <si>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</si>
  <si>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</si>
  <si>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</si>
  <si>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</si>
  <si>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</si>
  <si>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</si>
  <si>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</si>
  <si>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</si>
  <si>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</si>
  <si>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</si>
  <si>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</si>
  <si>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</si>
  <si>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</si>
  <si>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</si>
  <si>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</si>
  <si>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</si>
  <si>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</si>
  <si>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</si>
  <si>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</si>
  <si>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</si>
  <si>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</si>
  <si>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</si>
  <si>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</si>
  <si>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</si>
  <si>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</si>
  <si>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</si>
  <si>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</si>
  <si>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</si>
  <si>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</si>
  <si>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</si>
  <si>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</si>
  <si>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</si>
  <si>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</si>
  <si>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</si>
  <si>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</si>
  <si>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</si>
  <si>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</si>
  <si>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</si>
  <si>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</si>
  <si>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</si>
  <si>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</si>
  <si>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</si>
  <si>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</si>
  <si>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</si>
  <si>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</si>
  <si>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</si>
  <si>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</si>
  <si>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</si>
  <si>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</si>
  <si>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</si>
  <si>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</si>
  <si>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</si>
  <si>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</si>
  <si>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</si>
  <si>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</si>
  <si>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</si>
  <si>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</si>
  <si>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</si>
  <si>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</si>
  <si>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</si>
  <si>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</si>
  <si>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</si>
  <si>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</si>
  <si>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</si>
  <si>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</si>
  <si>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</si>
  <si>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</si>
  <si>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</si>
  <si>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</si>
  <si>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</si>
  <si>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</si>
  <si>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</si>
  <si>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</si>
  <si>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10:34:25</t>
  </si>
  <si>
    <t>10:34:25</t>
  </si>
  <si>
    <t>1149</t>
  </si>
  <si>
    <t>_1</t>
  </si>
  <si>
    <t>RECT-4143-20200907-06_33_50</t>
  </si>
  <si>
    <t>RECT-8259-20201217-10_34_29</t>
  </si>
  <si>
    <t>DARK-8260-20201217-10_34_31</t>
  </si>
  <si>
    <t>0: Broadleaf</t>
  </si>
  <si>
    <t>10:34:49</t>
  </si>
  <si>
    <t>1/3</t>
  </si>
  <si>
    <t>3/3</t>
  </si>
  <si>
    <t>20201217 10:39:27</t>
  </si>
  <si>
    <t>10:39:27</t>
  </si>
  <si>
    <t>RECT-8265-20201217-10_39_30</t>
  </si>
  <si>
    <t>DARK-8266-20201217-10_39_32</t>
  </si>
  <si>
    <t>20201217 10:40:57</t>
  </si>
  <si>
    <t>10:40:57</t>
  </si>
  <si>
    <t>RECT-8267-20201217-10_41_00</t>
  </si>
  <si>
    <t>DARK-8268-20201217-10_41_02</t>
  </si>
  <si>
    <t>20201217 10:42:11</t>
  </si>
  <si>
    <t>10:42:11</t>
  </si>
  <si>
    <t>RECT-8269-20201217-10_42_14</t>
  </si>
  <si>
    <t>DARK-8270-20201217-10_42_16</t>
  </si>
  <si>
    <t>20201217 10:43:30</t>
  </si>
  <si>
    <t>10:43:30</t>
  </si>
  <si>
    <t>RECT-8271-20201217-10_43_33</t>
  </si>
  <si>
    <t>DARK-8272-20201217-10_43_35</t>
  </si>
  <si>
    <t>10:45:52</t>
  </si>
  <si>
    <t>0/3</t>
  </si>
  <si>
    <t>20201217 10:53:51</t>
  </si>
  <si>
    <t>10:53:51</t>
  </si>
  <si>
    <t>RECT-8281-20201217-10_53_55</t>
  </si>
  <si>
    <t>DARK-8282-20201217-10_53_57</t>
  </si>
  <si>
    <t>20201217 10:57:38</t>
  </si>
  <si>
    <t>10:57:38</t>
  </si>
  <si>
    <t>RECT-8285-20201217-10_57_41</t>
  </si>
  <si>
    <t>DARK-8286-20201217-10_57_43</t>
  </si>
  <si>
    <t>10:58:08</t>
  </si>
  <si>
    <t>20201217 11:00:09</t>
  </si>
  <si>
    <t>11:00:09</t>
  </si>
  <si>
    <t>RECT-8287-20201217-11_00_12</t>
  </si>
  <si>
    <t>DARK-8288-20201217-11_00_14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</si>
</sst>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4"/>
  <sheetViews>
    <sheetView tabSelected="1" workbookViewId="0">
      <selection activeCell="H20" sqref="H20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1608230065.5999999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1608230057.8499999</v>
      </c>
      <c r="I17">
        <f t="shared" ref="I17:I24" si="0">BW17*AG17*(BS17-BT17)/(100*BL17*(1000-AG17*BS17))</f>
        <v>2.9892046787773676E-4</v>
      </c>
      <c r="J17">
        <f t="shared" ref="J17:J24" si="1">BW17*AG17*(BR17-BQ17*(1000-AG17*BT17)/(1000-AG17*BS17))/(100*BL17)</f>
        <v>1.9440107096759627</v>
      </c>
      <c r="K17">
        <f t="shared" ref="K17:K24" si="2">BQ17 - IF(AG17&gt;1, J17*BL17*100/(AI17*CE17), 0)</f>
        <v>399.45416666666699</v>
      </c>
      <c r="L17">
        <f t="shared" ref="L17:L24" si="3">((R17-I17/2)*K17-J17)/(R17+I17/2)</f>
        <v>199.88255977523528</v>
      </c>
      <c r="M17">
        <f t="shared" ref="M17:M24" si="4">L17*(BX17+BY17)/1000</f>
        <v>20.349327961742649</v>
      </c>
      <c r="N17">
        <f t="shared" ref="N17:N24" si="5">(BQ17 - IF(AG17&gt;1, J17*BL17*100/(AI17*CE17), 0))*(BX17+BY17)/1000</f>
        <v>40.666998923393422</v>
      </c>
      <c r="O17">
        <f t="shared" ref="O17:O24" si="6">2/((1/Q17-1/P17)+SIGN(Q17)*SQRT((1/Q17-1/P17)*(1/Q17-1/P17) + 4*BM17/((BM17+1)*(BM17+1))*(2*1/Q17*1/P17-1/P17*1/P17)))</f>
        <v>1.6346430274176028E-2</v>
      </c>
      <c r="P17">
        <f t="shared" ref="P17:P24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2.9609559591114314</v>
      </c>
      <c r="Q17">
        <f t="shared" ref="Q17:Q24" si="8">I17*(1000-(1000*0.61365*EXP(17.502*U17/(240.97+U17))/(BX17+BY17)+BS17)/2)/(1000*0.61365*EXP(17.502*U17/(240.97+U17))/(BX17+BY17)-BS17)</f>
        <v>1.629646072217476E-2</v>
      </c>
      <c r="R17">
        <f t="shared" ref="R17:R24" si="9">1/((BM17+1)/(O17/1.6)+1/(P17/1.37)) + BM17/((BM17+1)/(O17/1.6) + BM17/(P17/1.37))</f>
        <v>1.0189764709989084E-2</v>
      </c>
      <c r="S17">
        <f t="shared" ref="S17:S24" si="10">(BI17*BK17)</f>
        <v>231.29086207509053</v>
      </c>
      <c r="T17">
        <f t="shared" ref="T17:T24" si="11">(BZ17+(S17+2*0.95*0.0000000567*(((BZ17+$B$7)+273)^4-(BZ17+273)^4)-44100*I17)/(1.84*29.3*P17+8*0.95*0.0000000567*(BZ17+273)^3))</f>
        <v>29.268777126283727</v>
      </c>
      <c r="U17">
        <f t="shared" ref="U17:U24" si="12">($C$7*CA17+$D$7*CB17+$E$7*T17)</f>
        <v>29.167359999999999</v>
      </c>
      <c r="V17">
        <f t="shared" ref="V17:V24" si="13">0.61365*EXP(17.502*U17/(240.97+U17))</f>
        <v>4.0608859419346803</v>
      </c>
      <c r="W17">
        <f t="shared" ref="W17:W24" si="14">(X17/Y17*100)</f>
        <v>59.34070460781453</v>
      </c>
      <c r="X17">
        <f t="shared" ref="X17:X24" si="15">BS17*(BX17+BY17)/1000</f>
        <v>2.2513770495445353</v>
      </c>
      <c r="Y17">
        <f t="shared" ref="Y17:Y24" si="16">0.61365*EXP(17.502*BZ17/(240.97+BZ17))</f>
        <v>3.7939843559728361</v>
      </c>
      <c r="Z17">
        <f t="shared" ref="Z17:Z24" si="17">(V17-BS17*(BX17+BY17)/1000)</f>
        <v>1.809508892390145</v>
      </c>
      <c r="AA17">
        <f t="shared" ref="AA17:AA24" si="18">(-I17*44100)</f>
        <v>-13.182392633408192</v>
      </c>
      <c r="AB17">
        <f t="shared" ref="AB17:AB24" si="19">2*29.3*P17*0.92*(BZ17-U17)</f>
        <v>-186.96415156852072</v>
      </c>
      <c r="AC17">
        <f t="shared" ref="AC17:AC24" si="20">2*0.95*0.0000000567*(((BZ17+$B$7)+273)^4-(U17+273)^4)</f>
        <v>-13.843770696351035</v>
      </c>
      <c r="AD17">
        <f t="shared" ref="AD17:AD24" si="21">S17+AC17+AA17+AB17</f>
        <v>17.300547176810568</v>
      </c>
      <c r="AE17">
        <v>0</v>
      </c>
      <c r="AF17">
        <v>0</v>
      </c>
      <c r="AG17">
        <f t="shared" ref="AG17:AG24" si="22">IF(AE17*$H$13&gt;=AI17,1,(AI17/(AI17-AE17*$H$13)))</f>
        <v>1</v>
      </c>
      <c r="AH17">
        <f t="shared" ref="AH17:AH24" si="23">(AG17-1)*100</f>
        <v>0</v>
      </c>
      <c r="AI17">
        <f t="shared" ref="AI17:AI24" si="24">MAX(0,($B$13+$C$13*CE17)/(1+$D$13*CE17)*BX17/(BZ17+273)*$E$13)</f>
        <v>53650.594265084808</v>
      </c>
      <c r="AJ17" t="s">
        <v>287</v>
      </c>
      <c r="AK17">
        <v>715.47692307692296</v>
      </c>
      <c r="AL17">
        <v>3262.08</v>
      </c>
      <c r="AM17">
        <f t="shared" ref="AM17:AM24" si="25">AL17-AK17</f>
        <v>2546.603076923077</v>
      </c>
      <c r="AN17">
        <f t="shared" ref="AN17:AN24" si="26">AM17/AL17</f>
        <v>0.78066849277855754</v>
      </c>
      <c r="AO17">
        <v>-0.57774747981622299</v>
      </c>
      <c r="AP17" t="s">
        <v>288</v>
      </c>
      <c r="AQ17">
        <v>931.23288461538505</v>
      </c>
      <c r="AR17">
        <v>1060</v>
      </c>
      <c r="AS17">
        <f t="shared" ref="AS17:AS24" si="27">1-AQ17/AR17</f>
        <v>0.12147841074020282</v>
      </c>
      <c r="AT17">
        <v>0.5</v>
      </c>
      <c r="AU17">
        <f t="shared" ref="AU17:AU24" si="28">BI17</f>
        <v>1180.1846907473191</v>
      </c>
      <c r="AV17">
        <f t="shared" ref="AV17:AV24" si="29">J17</f>
        <v>1.9440107096759627</v>
      </c>
      <c r="AW17">
        <f t="shared" ref="AW17:AW24" si="30">AS17*AT17*AU17</f>
        <v>71.683480305951036</v>
      </c>
      <c r="AX17">
        <f t="shared" ref="AX17:AX24" si="31">BC17/AR17</f>
        <v>0.40016037735849053</v>
      </c>
      <c r="AY17">
        <f t="shared" ref="AY17:AY24" si="32">(AV17-AO17)/AU17</f>
        <v>2.1367487726818017E-3</v>
      </c>
      <c r="AZ17">
        <f t="shared" ref="AZ17:AZ24" si="33">(AL17-AR17)/AR17</f>
        <v>2.0774339622641507</v>
      </c>
      <c r="BA17" t="s">
        <v>289</v>
      </c>
      <c r="BB17">
        <v>635.83000000000004</v>
      </c>
      <c r="BC17">
        <f t="shared" ref="BC17:BC24" si="34">AR17-BB17</f>
        <v>424.16999999999996</v>
      </c>
      <c r="BD17">
        <f t="shared" ref="BD17:BD24" si="35">(AR17-AQ17)/(AR17-BB17)</f>
        <v>0.30357431073535368</v>
      </c>
      <c r="BE17">
        <f t="shared" ref="BE17:BE24" si="36">(AL17-AR17)/(AL17-BB17)</f>
        <v>0.83848833888624463</v>
      </c>
      <c r="BF17">
        <f t="shared" ref="BF17:BF24" si="37">(AR17-AQ17)/(AR17-AK17)</f>
        <v>0.37375468875591539</v>
      </c>
      <c r="BG17">
        <f t="shared" ref="BG17:BG24" si="38">(AL17-AR17)/(AL17-AK17)</f>
        <v>0.86471269117472926</v>
      </c>
      <c r="BH17">
        <f t="shared" ref="BH17:BH24" si="39">$B$11*CF17+$C$11*CG17+$F$11*CH17*(1-CK17)</f>
        <v>1399.99966666667</v>
      </c>
      <c r="BI17">
        <f t="shared" ref="BI17:BI24" si="40">BH17*BJ17</f>
        <v>1180.1846907473191</v>
      </c>
      <c r="BJ17">
        <f t="shared" ref="BJ17:BJ24" si="41">($B$11*$D$9+$C$11*$D$9+$F$11*((CU17+CM17)/MAX(CU17+CM17+CV17, 0.1)*$I$9+CV17/MAX(CU17+CM17+CV17, 0.1)*$J$9))/($B$11+$C$11+$F$11)</f>
        <v>0.84298926553124154</v>
      </c>
      <c r="BK17">
        <f t="shared" ref="BK17:BK24" si="42">($B$11*$K$9+$C$11*$K$9+$F$11*((CU17+CM17)/MAX(CU17+CM17+CV17, 0.1)*$P$9+CV17/MAX(CU17+CM17+CV17, 0.1)*$Q$9))/($B$11+$C$11+$F$11)</f>
        <v>0.19597853106248314</v>
      </c>
      <c r="BL17">
        <v>6</v>
      </c>
      <c r="BM17">
        <v>0.5</v>
      </c>
      <c r="BN17" t="s">
        <v>290</v>
      </c>
      <c r="BO17">
        <v>2</v>
      </c>
      <c r="BP17">
        <v>1608230057.8499999</v>
      </c>
      <c r="BQ17">
        <v>399.45416666666699</v>
      </c>
      <c r="BR17">
        <v>401.930133333333</v>
      </c>
      <c r="BS17">
        <v>22.1142933333333</v>
      </c>
      <c r="BT17">
        <v>21.763539999999999</v>
      </c>
      <c r="BU17">
        <v>396.56716666666699</v>
      </c>
      <c r="BV17">
        <v>21.874293333333299</v>
      </c>
      <c r="BW17">
        <v>500.02670000000001</v>
      </c>
      <c r="BX17">
        <v>101.7578</v>
      </c>
      <c r="BY17">
        <v>4.8620653333333298E-2</v>
      </c>
      <c r="BZ17">
        <v>27.996133333333301</v>
      </c>
      <c r="CA17">
        <v>29.167359999999999</v>
      </c>
      <c r="CB17">
        <v>999.9</v>
      </c>
      <c r="CC17">
        <v>0</v>
      </c>
      <c r="CD17">
        <v>0</v>
      </c>
      <c r="CE17">
        <v>10004.281000000001</v>
      </c>
      <c r="CF17">
        <v>0</v>
      </c>
      <c r="CG17">
        <v>533.48236666666696</v>
      </c>
      <c r="CH17">
        <v>1399.99966666667</v>
      </c>
      <c r="CI17">
        <v>0.90000069999999999</v>
      </c>
      <c r="CJ17">
        <v>9.9999103333333297E-2</v>
      </c>
      <c r="CK17">
        <v>0</v>
      </c>
      <c r="CL17">
        <v>931.28743333333398</v>
      </c>
      <c r="CM17">
        <v>4.9997499999999997</v>
      </c>
      <c r="CN17">
        <v>12899.04</v>
      </c>
      <c r="CO17">
        <v>12178.0566666667</v>
      </c>
      <c r="CP17">
        <v>49.3791333333333</v>
      </c>
      <c r="CQ17">
        <v>51.220599999999997</v>
      </c>
      <c r="CR17">
        <v>50.445399999999999</v>
      </c>
      <c r="CS17">
        <v>50.582999999999998</v>
      </c>
      <c r="CT17">
        <v>50.322499999999998</v>
      </c>
      <c r="CU17">
        <v>1255.50066666667</v>
      </c>
      <c r="CV17">
        <v>139.499</v>
      </c>
      <c r="CW17">
        <v>0</v>
      </c>
      <c r="CX17">
        <v>1001.70000004768</v>
      </c>
      <c r="CY17">
        <v>0</v>
      </c>
      <c r="CZ17">
        <v>931.23288461538505</v>
      </c>
      <c r="DA17">
        <v>-5.7336410474172501</v>
      </c>
      <c r="DB17">
        <v>-87.251282121704705</v>
      </c>
      <c r="DC17">
        <v>12898.25</v>
      </c>
      <c r="DD17">
        <v>15</v>
      </c>
      <c r="DE17">
        <v>1608230089.5999999</v>
      </c>
      <c r="DF17" t="s">
        <v>291</v>
      </c>
      <c r="DG17">
        <v>1608230089.5999999</v>
      </c>
      <c r="DH17">
        <v>1608230082.5999999</v>
      </c>
      <c r="DI17">
        <v>8</v>
      </c>
      <c r="DJ17">
        <v>-2.1080000000000001</v>
      </c>
      <c r="DK17">
        <v>-1.0999999999999999E-2</v>
      </c>
      <c r="DL17">
        <v>2.887</v>
      </c>
      <c r="DM17">
        <v>0.24</v>
      </c>
      <c r="DN17">
        <v>402</v>
      </c>
      <c r="DO17">
        <v>22</v>
      </c>
      <c r="DP17">
        <v>0.39</v>
      </c>
      <c r="DQ17">
        <v>0.14000000000000001</v>
      </c>
      <c r="DR17">
        <v>0.16068469228887899</v>
      </c>
      <c r="DS17">
        <v>2.4831146267091202</v>
      </c>
      <c r="DT17">
        <v>0.17959152523351499</v>
      </c>
      <c r="DU17">
        <v>0</v>
      </c>
      <c r="DV17">
        <v>-0.36738897833333301</v>
      </c>
      <c r="DW17">
        <v>-2.9306450229143501</v>
      </c>
      <c r="DX17">
        <v>0.21180920089139599</v>
      </c>
      <c r="DY17">
        <v>0</v>
      </c>
      <c r="DZ17">
        <v>0.36094189999999998</v>
      </c>
      <c r="EA17">
        <v>-3.13476040044499E-2</v>
      </c>
      <c r="EB17">
        <v>2.4375195636821699E-3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2.887</v>
      </c>
      <c r="EJ17">
        <v>0.24</v>
      </c>
      <c r="EK17">
        <v>4.9954999999995398</v>
      </c>
      <c r="EL17">
        <v>0</v>
      </c>
      <c r="EM17">
        <v>0</v>
      </c>
      <c r="EN17">
        <v>0</v>
      </c>
      <c r="EO17">
        <v>0.250195000000001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18.7</v>
      </c>
      <c r="EX17">
        <v>19</v>
      </c>
      <c r="EY17">
        <v>2</v>
      </c>
      <c r="EZ17">
        <v>513.37199999999996</v>
      </c>
      <c r="FA17">
        <v>488.24099999999999</v>
      </c>
      <c r="FB17">
        <v>23.554600000000001</v>
      </c>
      <c r="FC17">
        <v>34.331899999999997</v>
      </c>
      <c r="FD17">
        <v>30.000399999999999</v>
      </c>
      <c r="FE17">
        <v>34.260899999999999</v>
      </c>
      <c r="FF17">
        <v>34.2288</v>
      </c>
      <c r="FG17">
        <v>22.162500000000001</v>
      </c>
      <c r="FH17">
        <v>19.062899999999999</v>
      </c>
      <c r="FI17">
        <v>38.617199999999997</v>
      </c>
      <c r="FJ17">
        <v>23.555900000000001</v>
      </c>
      <c r="FK17">
        <v>401.62599999999998</v>
      </c>
      <c r="FL17">
        <v>21.7348</v>
      </c>
      <c r="FM17">
        <v>101.205</v>
      </c>
      <c r="FN17">
        <v>100.556</v>
      </c>
    </row>
    <row r="18" spans="1:170" x14ac:dyDescent="0.2">
      <c r="A18">
        <v>4</v>
      </c>
      <c r="B18">
        <v>1608230367.0999999</v>
      </c>
      <c r="C18">
        <v>301.5</v>
      </c>
      <c r="D18" t="s">
        <v>294</v>
      </c>
      <c r="E18" t="s">
        <v>295</v>
      </c>
      <c r="F18" t="s">
        <v>285</v>
      </c>
      <c r="G18" t="s">
        <v>286</v>
      </c>
      <c r="H18">
        <v>1608230359.3499999</v>
      </c>
      <c r="I18">
        <f t="shared" si="0"/>
        <v>7.8619134826869133E-4</v>
      </c>
      <c r="J18">
        <f t="shared" si="1"/>
        <v>-0.34675774770629858</v>
      </c>
      <c r="K18">
        <f t="shared" si="2"/>
        <v>99.645376666666706</v>
      </c>
      <c r="L18">
        <f t="shared" si="3"/>
        <v>109.50949275674563</v>
      </c>
      <c r="M18">
        <f t="shared" si="4"/>
        <v>11.149783882508762</v>
      </c>
      <c r="N18">
        <f t="shared" si="5"/>
        <v>10.145462158175119</v>
      </c>
      <c r="O18">
        <f t="shared" si="6"/>
        <v>4.3207126458878392E-2</v>
      </c>
      <c r="P18">
        <f t="shared" si="7"/>
        <v>2.961094007055042</v>
      </c>
      <c r="Q18">
        <f t="shared" si="8"/>
        <v>4.285990864194255E-2</v>
      </c>
      <c r="R18">
        <f t="shared" si="9"/>
        <v>2.6818406322071633E-2</v>
      </c>
      <c r="S18">
        <f t="shared" si="10"/>
        <v>231.29290832504401</v>
      </c>
      <c r="T18">
        <f t="shared" si="11"/>
        <v>29.144643871390056</v>
      </c>
      <c r="U18">
        <f t="shared" si="12"/>
        <v>29.111636666666701</v>
      </c>
      <c r="V18">
        <f t="shared" si="13"/>
        <v>4.0478263514995652</v>
      </c>
      <c r="W18">
        <f t="shared" si="14"/>
        <v>58.979533111861649</v>
      </c>
      <c r="X18">
        <f t="shared" si="15"/>
        <v>2.2378425487038269</v>
      </c>
      <c r="Y18">
        <f t="shared" si="16"/>
        <v>3.7942696909103946</v>
      </c>
      <c r="Z18">
        <f t="shared" si="17"/>
        <v>1.8099838027957382</v>
      </c>
      <c r="AA18">
        <f t="shared" si="18"/>
        <v>-34.671038458649285</v>
      </c>
      <c r="AB18">
        <f t="shared" si="19"/>
        <v>-177.87134533407107</v>
      </c>
      <c r="AC18">
        <f t="shared" si="20"/>
        <v>-13.166309363392534</v>
      </c>
      <c r="AD18">
        <f t="shared" si="21"/>
        <v>5.5842151689311095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53654.596406016193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910.66415384615402</v>
      </c>
      <c r="AR18">
        <v>1001.73</v>
      </c>
      <c r="AS18">
        <f t="shared" si="27"/>
        <v>9.0908574320271884E-2</v>
      </c>
      <c r="AT18">
        <v>0.5</v>
      </c>
      <c r="AU18">
        <f t="shared" si="28"/>
        <v>1180.1908127404859</v>
      </c>
      <c r="AV18">
        <f t="shared" si="29"/>
        <v>-0.34675774770629858</v>
      </c>
      <c r="AW18">
        <f t="shared" si="30"/>
        <v>53.644732106060268</v>
      </c>
      <c r="AX18">
        <f t="shared" si="31"/>
        <v>0.3803619737853513</v>
      </c>
      <c r="AY18">
        <f t="shared" si="32"/>
        <v>1.9572236083887997E-4</v>
      </c>
      <c r="AZ18">
        <f t="shared" si="33"/>
        <v>2.2564463478182741</v>
      </c>
      <c r="BA18" t="s">
        <v>297</v>
      </c>
      <c r="BB18">
        <v>620.71</v>
      </c>
      <c r="BC18">
        <f t="shared" si="34"/>
        <v>381.02</v>
      </c>
      <c r="BD18">
        <f t="shared" si="35"/>
        <v>0.23900542269131805</v>
      </c>
      <c r="BE18">
        <f t="shared" si="36"/>
        <v>0.85574909989891612</v>
      </c>
      <c r="BF18">
        <f t="shared" si="37"/>
        <v>0.31813054075334019</v>
      </c>
      <c r="BG18">
        <f t="shared" si="38"/>
        <v>0.88759415257247654</v>
      </c>
      <c r="BH18">
        <f t="shared" si="39"/>
        <v>1400.0063333333301</v>
      </c>
      <c r="BI18">
        <f t="shared" si="40"/>
        <v>1180.1908127404859</v>
      </c>
      <c r="BJ18">
        <f t="shared" si="41"/>
        <v>0.8429896241472874</v>
      </c>
      <c r="BK18">
        <f t="shared" si="42"/>
        <v>0.19597924829457505</v>
      </c>
      <c r="BL18">
        <v>6</v>
      </c>
      <c r="BM18">
        <v>0.5</v>
      </c>
      <c r="BN18" t="s">
        <v>290</v>
      </c>
      <c r="BO18">
        <v>2</v>
      </c>
      <c r="BP18">
        <v>1608230359.3499999</v>
      </c>
      <c r="BQ18">
        <v>99.645376666666706</v>
      </c>
      <c r="BR18">
        <v>99.323293333333297</v>
      </c>
      <c r="BS18">
        <v>21.97935</v>
      </c>
      <c r="BT18">
        <v>21.056706666666699</v>
      </c>
      <c r="BU18">
        <v>96.758306666666698</v>
      </c>
      <c r="BV18">
        <v>21.73978</v>
      </c>
      <c r="BW18">
        <v>500.027266666667</v>
      </c>
      <c r="BX18">
        <v>101.76730000000001</v>
      </c>
      <c r="BY18">
        <v>4.83837533333333E-2</v>
      </c>
      <c r="BZ18">
        <v>27.997423333333298</v>
      </c>
      <c r="CA18">
        <v>29.111636666666701</v>
      </c>
      <c r="CB18">
        <v>999.9</v>
      </c>
      <c r="CC18">
        <v>0</v>
      </c>
      <c r="CD18">
        <v>0</v>
      </c>
      <c r="CE18">
        <v>10004.129999999999</v>
      </c>
      <c r="CF18">
        <v>0</v>
      </c>
      <c r="CG18">
        <v>603.77493333333302</v>
      </c>
      <c r="CH18">
        <v>1400.0063333333301</v>
      </c>
      <c r="CI18">
        <v>0.899990333333333</v>
      </c>
      <c r="CJ18">
        <v>0.100009643333333</v>
      </c>
      <c r="CK18">
        <v>0</v>
      </c>
      <c r="CL18">
        <v>910.68583333333299</v>
      </c>
      <c r="CM18">
        <v>4.9997499999999997</v>
      </c>
      <c r="CN18">
        <v>12604.2266666667</v>
      </c>
      <c r="CO18">
        <v>12178.073333333299</v>
      </c>
      <c r="CP18">
        <v>49.520600000000002</v>
      </c>
      <c r="CQ18">
        <v>51.303733333333298</v>
      </c>
      <c r="CR18">
        <v>50.562066666666603</v>
      </c>
      <c r="CS18">
        <v>50.6374</v>
      </c>
      <c r="CT18">
        <v>50.453933333333303</v>
      </c>
      <c r="CU18">
        <v>1255.48933333333</v>
      </c>
      <c r="CV18">
        <v>139.51633333333299</v>
      </c>
      <c r="CW18">
        <v>0</v>
      </c>
      <c r="CX18">
        <v>73.200000047683702</v>
      </c>
      <c r="CY18">
        <v>0</v>
      </c>
      <c r="CZ18">
        <v>910.66415384615402</v>
      </c>
      <c r="DA18">
        <v>-4.8419145257510499</v>
      </c>
      <c r="DB18">
        <v>-60.594871836604902</v>
      </c>
      <c r="DC18">
        <v>12604.0769230769</v>
      </c>
      <c r="DD18">
        <v>15</v>
      </c>
      <c r="DE18">
        <v>1608230089.5999999</v>
      </c>
      <c r="DF18" t="s">
        <v>291</v>
      </c>
      <c r="DG18">
        <v>1608230089.5999999</v>
      </c>
      <c r="DH18">
        <v>1608230082.5999999</v>
      </c>
      <c r="DI18">
        <v>8</v>
      </c>
      <c r="DJ18">
        <v>-2.1080000000000001</v>
      </c>
      <c r="DK18">
        <v>-1.0999999999999999E-2</v>
      </c>
      <c r="DL18">
        <v>2.887</v>
      </c>
      <c r="DM18">
        <v>0.24</v>
      </c>
      <c r="DN18">
        <v>402</v>
      </c>
      <c r="DO18">
        <v>22</v>
      </c>
      <c r="DP18">
        <v>0.39</v>
      </c>
      <c r="DQ18">
        <v>0.14000000000000001</v>
      </c>
      <c r="DR18">
        <v>-0.35147510735676801</v>
      </c>
      <c r="DS18">
        <v>-0.123883894534601</v>
      </c>
      <c r="DT18">
        <v>1.7427008863208401E-2</v>
      </c>
      <c r="DU18">
        <v>1</v>
      </c>
      <c r="DV18">
        <v>0.32623013333333301</v>
      </c>
      <c r="DW18">
        <v>4.9512133481646299E-2</v>
      </c>
      <c r="DX18">
        <v>2.5128276068648699E-2</v>
      </c>
      <c r="DY18">
        <v>1</v>
      </c>
      <c r="DZ18">
        <v>0.92319490000000004</v>
      </c>
      <c r="EA18">
        <v>-6.7312631813126397E-2</v>
      </c>
      <c r="EB18">
        <v>4.8913476830692304E-3</v>
      </c>
      <c r="EC18">
        <v>1</v>
      </c>
      <c r="ED18">
        <v>3</v>
      </c>
      <c r="EE18">
        <v>3</v>
      </c>
      <c r="EF18" t="s">
        <v>293</v>
      </c>
      <c r="EG18">
        <v>100</v>
      </c>
      <c r="EH18">
        <v>100</v>
      </c>
      <c r="EI18">
        <v>2.887</v>
      </c>
      <c r="EJ18">
        <v>0.23960000000000001</v>
      </c>
      <c r="EK18">
        <v>2.8870500000000998</v>
      </c>
      <c r="EL18">
        <v>0</v>
      </c>
      <c r="EM18">
        <v>0</v>
      </c>
      <c r="EN18">
        <v>0</v>
      </c>
      <c r="EO18">
        <v>0.239570000000004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4.5999999999999996</v>
      </c>
      <c r="EX18">
        <v>4.7</v>
      </c>
      <c r="EY18">
        <v>2</v>
      </c>
      <c r="EZ18">
        <v>513.85599999999999</v>
      </c>
      <c r="FA18">
        <v>486.22300000000001</v>
      </c>
      <c r="FB18">
        <v>23.570699999999999</v>
      </c>
      <c r="FC18">
        <v>34.343499999999999</v>
      </c>
      <c r="FD18">
        <v>30.0002</v>
      </c>
      <c r="FE18">
        <v>34.293399999999998</v>
      </c>
      <c r="FF18">
        <v>34.264400000000002</v>
      </c>
      <c r="FG18">
        <v>8.83108</v>
      </c>
      <c r="FH18">
        <v>21.884599999999999</v>
      </c>
      <c r="FI18">
        <v>37.873100000000001</v>
      </c>
      <c r="FJ18">
        <v>23.572900000000001</v>
      </c>
      <c r="FK18">
        <v>99.384600000000006</v>
      </c>
      <c r="FL18">
        <v>21.0686</v>
      </c>
      <c r="FM18">
        <v>101.217</v>
      </c>
      <c r="FN18">
        <v>100.57</v>
      </c>
    </row>
    <row r="19" spans="1:170" x14ac:dyDescent="0.2">
      <c r="A19">
        <v>5</v>
      </c>
      <c r="B19">
        <v>1608230457.0999999</v>
      </c>
      <c r="C19">
        <v>391.5</v>
      </c>
      <c r="D19" t="s">
        <v>298</v>
      </c>
      <c r="E19" t="s">
        <v>299</v>
      </c>
      <c r="F19" t="s">
        <v>285</v>
      </c>
      <c r="G19" t="s">
        <v>286</v>
      </c>
      <c r="H19">
        <v>1608230449.3499999</v>
      </c>
      <c r="I19">
        <f t="shared" si="0"/>
        <v>1.0351195529126923E-3</v>
      </c>
      <c r="J19">
        <f t="shared" si="1"/>
        <v>1.0801174644216833</v>
      </c>
      <c r="K19">
        <f t="shared" si="2"/>
        <v>149.53223333333301</v>
      </c>
      <c r="L19">
        <f t="shared" si="3"/>
        <v>115.26884387828431</v>
      </c>
      <c r="M19">
        <f t="shared" si="4"/>
        <v>11.73641460389649</v>
      </c>
      <c r="N19">
        <f t="shared" si="5"/>
        <v>15.225035907358563</v>
      </c>
      <c r="O19">
        <f t="shared" si="6"/>
        <v>5.736146165223989E-2</v>
      </c>
      <c r="P19">
        <f t="shared" si="7"/>
        <v>2.9616364079435886</v>
      </c>
      <c r="Q19">
        <f t="shared" si="8"/>
        <v>5.6751333279600212E-2</v>
      </c>
      <c r="R19">
        <f t="shared" si="9"/>
        <v>3.552386001815646E-2</v>
      </c>
      <c r="S19">
        <f t="shared" si="10"/>
        <v>231.29044055599832</v>
      </c>
      <c r="T19">
        <f t="shared" si="11"/>
        <v>29.043527387170606</v>
      </c>
      <c r="U19">
        <f t="shared" si="12"/>
        <v>29.070623333333302</v>
      </c>
      <c r="V19">
        <f t="shared" si="13"/>
        <v>4.0382376777301863</v>
      </c>
      <c r="W19">
        <f t="shared" si="14"/>
        <v>59.120407213634508</v>
      </c>
      <c r="X19">
        <f t="shared" si="15"/>
        <v>2.2383675775336234</v>
      </c>
      <c r="Y19">
        <f t="shared" si="16"/>
        <v>3.7861166440298213</v>
      </c>
      <c r="Z19">
        <f t="shared" si="17"/>
        <v>1.7998701001965629</v>
      </c>
      <c r="AA19">
        <f t="shared" si="18"/>
        <v>-45.64877228344973</v>
      </c>
      <c r="AB19">
        <f t="shared" si="19"/>
        <v>-177.24609597039498</v>
      </c>
      <c r="AC19">
        <f t="shared" si="20"/>
        <v>-13.11254154283624</v>
      </c>
      <c r="AD19">
        <f t="shared" si="21"/>
        <v>-4.71696924068263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53677.044329075252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902.52661538461496</v>
      </c>
      <c r="AR19">
        <v>999.72</v>
      </c>
      <c r="AS19">
        <f t="shared" si="27"/>
        <v>9.7220606385172936E-2</v>
      </c>
      <c r="AT19">
        <v>0.5</v>
      </c>
      <c r="AU19">
        <f t="shared" si="28"/>
        <v>1180.1806907473574</v>
      </c>
      <c r="AV19">
        <f t="shared" si="29"/>
        <v>1.0801174644216833</v>
      </c>
      <c r="AW19">
        <f t="shared" si="30"/>
        <v>57.368941199265173</v>
      </c>
      <c r="AX19">
        <f t="shared" si="31"/>
        <v>0.39271996158924499</v>
      </c>
      <c r="AY19">
        <f t="shared" si="32"/>
        <v>1.4047551847234953E-3</v>
      </c>
      <c r="AZ19">
        <f t="shared" si="33"/>
        <v>2.2629936382187008</v>
      </c>
      <c r="BA19" t="s">
        <v>301</v>
      </c>
      <c r="BB19">
        <v>607.11</v>
      </c>
      <c r="BC19">
        <f t="shared" si="34"/>
        <v>392.61</v>
      </c>
      <c r="BD19">
        <f t="shared" si="35"/>
        <v>0.24755707856495013</v>
      </c>
      <c r="BE19">
        <f t="shared" si="36"/>
        <v>0.85212262285449547</v>
      </c>
      <c r="BF19">
        <f t="shared" si="37"/>
        <v>0.34193756156702426</v>
      </c>
      <c r="BG19">
        <f t="shared" si="38"/>
        <v>0.88838343929651065</v>
      </c>
      <c r="BH19">
        <f t="shared" si="39"/>
        <v>1399.9946666666699</v>
      </c>
      <c r="BI19">
        <f t="shared" si="40"/>
        <v>1180.1806907473574</v>
      </c>
      <c r="BJ19">
        <f t="shared" si="41"/>
        <v>0.84298941906494507</v>
      </c>
      <c r="BK19">
        <f t="shared" si="42"/>
        <v>0.19597883812989017</v>
      </c>
      <c r="BL19">
        <v>6</v>
      </c>
      <c r="BM19">
        <v>0.5</v>
      </c>
      <c r="BN19" t="s">
        <v>290</v>
      </c>
      <c r="BO19">
        <v>2</v>
      </c>
      <c r="BP19">
        <v>1608230449.3499999</v>
      </c>
      <c r="BQ19">
        <v>149.53223333333301</v>
      </c>
      <c r="BR19">
        <v>151.01406666666699</v>
      </c>
      <c r="BS19">
        <v>21.984059999999999</v>
      </c>
      <c r="BT19">
        <v>20.769263333333299</v>
      </c>
      <c r="BU19">
        <v>146.64519999999999</v>
      </c>
      <c r="BV19">
        <v>21.744506666666702</v>
      </c>
      <c r="BW19">
        <v>500.01623333333299</v>
      </c>
      <c r="BX19">
        <v>101.7694</v>
      </c>
      <c r="BY19">
        <v>4.8352386666666698E-2</v>
      </c>
      <c r="BZ19">
        <v>27.960529999999999</v>
      </c>
      <c r="CA19">
        <v>29.070623333333302</v>
      </c>
      <c r="CB19">
        <v>999.9</v>
      </c>
      <c r="CC19">
        <v>0</v>
      </c>
      <c r="CD19">
        <v>0</v>
      </c>
      <c r="CE19">
        <v>10007</v>
      </c>
      <c r="CF19">
        <v>0</v>
      </c>
      <c r="CG19">
        <v>458.30956666666702</v>
      </c>
      <c r="CH19">
        <v>1399.9946666666699</v>
      </c>
      <c r="CI19">
        <v>0.89999326666666601</v>
      </c>
      <c r="CJ19">
        <v>0.100006686666667</v>
      </c>
      <c r="CK19">
        <v>0</v>
      </c>
      <c r="CL19">
        <v>902.55753333333303</v>
      </c>
      <c r="CM19">
        <v>4.9997499999999997</v>
      </c>
      <c r="CN19">
        <v>12493.4766666667</v>
      </c>
      <c r="CO19">
        <v>12177.96</v>
      </c>
      <c r="CP19">
        <v>49.616533333333301</v>
      </c>
      <c r="CQ19">
        <v>51.3791333333333</v>
      </c>
      <c r="CR19">
        <v>50.643666666666697</v>
      </c>
      <c r="CS19">
        <v>50.7038333333333</v>
      </c>
      <c r="CT19">
        <v>50.520566666666703</v>
      </c>
      <c r="CU19">
        <v>1255.489</v>
      </c>
      <c r="CV19">
        <v>139.505666666667</v>
      </c>
      <c r="CW19">
        <v>0</v>
      </c>
      <c r="CX19">
        <v>89.600000143051105</v>
      </c>
      <c r="CY19">
        <v>0</v>
      </c>
      <c r="CZ19">
        <v>902.52661538461496</v>
      </c>
      <c r="DA19">
        <v>-3.435829056682</v>
      </c>
      <c r="DB19">
        <v>-50.974359055738503</v>
      </c>
      <c r="DC19">
        <v>12493.1307692308</v>
      </c>
      <c r="DD19">
        <v>15</v>
      </c>
      <c r="DE19">
        <v>1608230089.5999999</v>
      </c>
      <c r="DF19" t="s">
        <v>291</v>
      </c>
      <c r="DG19">
        <v>1608230089.5999999</v>
      </c>
      <c r="DH19">
        <v>1608230082.5999999</v>
      </c>
      <c r="DI19">
        <v>8</v>
      </c>
      <c r="DJ19">
        <v>-2.1080000000000001</v>
      </c>
      <c r="DK19">
        <v>-1.0999999999999999E-2</v>
      </c>
      <c r="DL19">
        <v>2.887</v>
      </c>
      <c r="DM19">
        <v>0.24</v>
      </c>
      <c r="DN19">
        <v>402</v>
      </c>
      <c r="DO19">
        <v>22</v>
      </c>
      <c r="DP19">
        <v>0.39</v>
      </c>
      <c r="DQ19">
        <v>0.14000000000000001</v>
      </c>
      <c r="DR19">
        <v>1.0789883395219599</v>
      </c>
      <c r="DS19">
        <v>0.135969970413338</v>
      </c>
      <c r="DT19">
        <v>4.58563114977227E-2</v>
      </c>
      <c r="DU19">
        <v>1</v>
      </c>
      <c r="DV19">
        <v>-1.48131566666667</v>
      </c>
      <c r="DW19">
        <v>-1.32173526140123E-3</v>
      </c>
      <c r="DX19">
        <v>5.3168979156605498E-2</v>
      </c>
      <c r="DY19">
        <v>1</v>
      </c>
      <c r="DZ19">
        <v>1.2143426666666699</v>
      </c>
      <c r="EA19">
        <v>2.3178286985539899E-2</v>
      </c>
      <c r="EB19">
        <v>2.50670824433603E-3</v>
      </c>
      <c r="EC19">
        <v>1</v>
      </c>
      <c r="ED19">
        <v>3</v>
      </c>
      <c r="EE19">
        <v>3</v>
      </c>
      <c r="EF19" t="s">
        <v>293</v>
      </c>
      <c r="EG19">
        <v>100</v>
      </c>
      <c r="EH19">
        <v>100</v>
      </c>
      <c r="EI19">
        <v>2.887</v>
      </c>
      <c r="EJ19">
        <v>0.23960000000000001</v>
      </c>
      <c r="EK19">
        <v>2.8870500000000998</v>
      </c>
      <c r="EL19">
        <v>0</v>
      </c>
      <c r="EM19">
        <v>0</v>
      </c>
      <c r="EN19">
        <v>0</v>
      </c>
      <c r="EO19">
        <v>0.239570000000004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6.1</v>
      </c>
      <c r="EX19">
        <v>6.2</v>
      </c>
      <c r="EY19">
        <v>2</v>
      </c>
      <c r="EZ19">
        <v>513.899</v>
      </c>
      <c r="FA19">
        <v>485.435</v>
      </c>
      <c r="FB19">
        <v>23.688700000000001</v>
      </c>
      <c r="FC19">
        <v>34.368400000000001</v>
      </c>
      <c r="FD19">
        <v>29.9999</v>
      </c>
      <c r="FE19">
        <v>34.315100000000001</v>
      </c>
      <c r="FF19">
        <v>34.286000000000001</v>
      </c>
      <c r="FG19">
        <v>11.2204</v>
      </c>
      <c r="FH19">
        <v>23.325099999999999</v>
      </c>
      <c r="FI19">
        <v>37.131399999999999</v>
      </c>
      <c r="FJ19">
        <v>23.7121</v>
      </c>
      <c r="FK19">
        <v>151.161</v>
      </c>
      <c r="FL19">
        <v>20.742799999999999</v>
      </c>
      <c r="FM19">
        <v>101.212</v>
      </c>
      <c r="FN19">
        <v>100.563</v>
      </c>
    </row>
    <row r="20" spans="1:170" x14ac:dyDescent="0.2">
      <c r="A20">
        <v>6</v>
      </c>
      <c r="B20">
        <v>1608230531.0999999</v>
      </c>
      <c r="C20">
        <v>465.5</v>
      </c>
      <c r="D20" t="s">
        <v>302</v>
      </c>
      <c r="E20" t="s">
        <v>303</v>
      </c>
      <c r="F20" t="s">
        <v>285</v>
      </c>
      <c r="G20" t="s">
        <v>286</v>
      </c>
      <c r="H20">
        <v>1608230523.3499999</v>
      </c>
      <c r="I20">
        <f t="shared" si="0"/>
        <v>1.0298455413493158E-3</v>
      </c>
      <c r="J20">
        <f t="shared" si="1"/>
        <v>2.5949581308489567</v>
      </c>
      <c r="K20">
        <f t="shared" si="2"/>
        <v>199.079466666667</v>
      </c>
      <c r="L20">
        <f t="shared" si="3"/>
        <v>120.57575290394297</v>
      </c>
      <c r="M20">
        <f t="shared" si="4"/>
        <v>12.276795169615175</v>
      </c>
      <c r="N20">
        <f t="shared" si="5"/>
        <v>20.26989486592689</v>
      </c>
      <c r="O20">
        <f t="shared" si="6"/>
        <v>5.6755673437698634E-2</v>
      </c>
      <c r="P20">
        <f t="shared" si="7"/>
        <v>2.9600918092270558</v>
      </c>
      <c r="Q20">
        <f t="shared" si="8"/>
        <v>5.615798344741707E-2</v>
      </c>
      <c r="R20">
        <f t="shared" si="9"/>
        <v>3.5151915112087248E-2</v>
      </c>
      <c r="S20">
        <f t="shared" si="10"/>
        <v>231.29652349637195</v>
      </c>
      <c r="T20">
        <f t="shared" si="11"/>
        <v>29.091942265263278</v>
      </c>
      <c r="U20">
        <f t="shared" si="12"/>
        <v>29.068439999999999</v>
      </c>
      <c r="V20">
        <f t="shared" si="13"/>
        <v>4.0377277830665239</v>
      </c>
      <c r="W20">
        <f t="shared" si="14"/>
        <v>58.68719803568078</v>
      </c>
      <c r="X20">
        <f t="shared" si="15"/>
        <v>2.2280018522133127</v>
      </c>
      <c r="Y20">
        <f t="shared" si="16"/>
        <v>3.7964018163871569</v>
      </c>
      <c r="Z20">
        <f t="shared" si="17"/>
        <v>1.8097259308532112</v>
      </c>
      <c r="AA20">
        <f t="shared" si="18"/>
        <v>-45.416188373504824</v>
      </c>
      <c r="AB20">
        <f t="shared" si="19"/>
        <v>-169.37976436426624</v>
      </c>
      <c r="AC20">
        <f t="shared" si="20"/>
        <v>-12.539896900978606</v>
      </c>
      <c r="AD20">
        <f t="shared" si="21"/>
        <v>3.9606738576222824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53623.701895846178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897.49267999999995</v>
      </c>
      <c r="AR20">
        <v>1001.4</v>
      </c>
      <c r="AS20">
        <f t="shared" si="27"/>
        <v>0.10376205312562414</v>
      </c>
      <c r="AT20">
        <v>0.5</v>
      </c>
      <c r="AU20">
        <f t="shared" si="28"/>
        <v>1180.2126207473389</v>
      </c>
      <c r="AV20">
        <f t="shared" si="29"/>
        <v>2.5949581308489567</v>
      </c>
      <c r="AW20">
        <f t="shared" si="30"/>
        <v>61.230642326758733</v>
      </c>
      <c r="AX20">
        <f t="shared" si="31"/>
        <v>0.39512682244857195</v>
      </c>
      <c r="AY20">
        <f t="shared" si="32"/>
        <v>2.6882491806062424E-3</v>
      </c>
      <c r="AZ20">
        <f t="shared" si="33"/>
        <v>2.2575194727381667</v>
      </c>
      <c r="BA20" t="s">
        <v>305</v>
      </c>
      <c r="BB20">
        <v>605.72</v>
      </c>
      <c r="BC20">
        <f t="shared" si="34"/>
        <v>395.67999999999995</v>
      </c>
      <c r="BD20">
        <f t="shared" si="35"/>
        <v>0.26260442782046106</v>
      </c>
      <c r="BE20">
        <f t="shared" si="36"/>
        <v>0.85104428616603178</v>
      </c>
      <c r="BF20">
        <f t="shared" si="37"/>
        <v>0.36341005111649177</v>
      </c>
      <c r="BG20">
        <f t="shared" si="38"/>
        <v>0.88772373696000451</v>
      </c>
      <c r="BH20">
        <f t="shared" si="39"/>
        <v>1400.0326666666699</v>
      </c>
      <c r="BI20">
        <f t="shared" si="40"/>
        <v>1180.2126207473389</v>
      </c>
      <c r="BJ20">
        <f t="shared" si="41"/>
        <v>0.84298934506814094</v>
      </c>
      <c r="BK20">
        <f t="shared" si="42"/>
        <v>0.19597869013628194</v>
      </c>
      <c r="BL20">
        <v>6</v>
      </c>
      <c r="BM20">
        <v>0.5</v>
      </c>
      <c r="BN20" t="s">
        <v>290</v>
      </c>
      <c r="BO20">
        <v>2</v>
      </c>
      <c r="BP20">
        <v>1608230523.3499999</v>
      </c>
      <c r="BQ20">
        <v>199.079466666667</v>
      </c>
      <c r="BR20">
        <v>202.439333333333</v>
      </c>
      <c r="BS20">
        <v>21.882176666666702</v>
      </c>
      <c r="BT20">
        <v>20.673443333333299</v>
      </c>
      <c r="BU20">
        <v>196.192366666667</v>
      </c>
      <c r="BV20">
        <v>21.642610000000001</v>
      </c>
      <c r="BW20">
        <v>500.01613333333302</v>
      </c>
      <c r="BX20">
        <v>101.7698</v>
      </c>
      <c r="BY20">
        <v>4.8309146666666698E-2</v>
      </c>
      <c r="BZ20">
        <v>28.007059999999999</v>
      </c>
      <c r="CA20">
        <v>29.068439999999999</v>
      </c>
      <c r="CB20">
        <v>999.9</v>
      </c>
      <c r="CC20">
        <v>0</v>
      </c>
      <c r="CD20">
        <v>0</v>
      </c>
      <c r="CE20">
        <v>9998.2016666666696</v>
      </c>
      <c r="CF20">
        <v>0</v>
      </c>
      <c r="CG20">
        <v>448.77793333333301</v>
      </c>
      <c r="CH20">
        <v>1400.0326666666699</v>
      </c>
      <c r="CI20">
        <v>0.89999676666666595</v>
      </c>
      <c r="CJ20">
        <v>0.10000315</v>
      </c>
      <c r="CK20">
        <v>0</v>
      </c>
      <c r="CL20">
        <v>897.52390000000003</v>
      </c>
      <c r="CM20">
        <v>4.9997499999999997</v>
      </c>
      <c r="CN20">
        <v>12432.6</v>
      </c>
      <c r="CO20">
        <v>12178.3166666667</v>
      </c>
      <c r="CP20">
        <v>49.682933333333303</v>
      </c>
      <c r="CQ20">
        <v>51.436999999999998</v>
      </c>
      <c r="CR20">
        <v>50.720599999999997</v>
      </c>
      <c r="CS20">
        <v>50.758200000000002</v>
      </c>
      <c r="CT20">
        <v>50.5955333333333</v>
      </c>
      <c r="CU20">
        <v>1255.5266666666701</v>
      </c>
      <c r="CV20">
        <v>139.506</v>
      </c>
      <c r="CW20">
        <v>0</v>
      </c>
      <c r="CX20">
        <v>73.400000095367403</v>
      </c>
      <c r="CY20">
        <v>0</v>
      </c>
      <c r="CZ20">
        <v>897.49267999999995</v>
      </c>
      <c r="DA20">
        <v>-3.7292307651216801</v>
      </c>
      <c r="DB20">
        <v>-56.630769325446401</v>
      </c>
      <c r="DC20">
        <v>12431.668</v>
      </c>
      <c r="DD20">
        <v>15</v>
      </c>
      <c r="DE20">
        <v>1608230089.5999999</v>
      </c>
      <c r="DF20" t="s">
        <v>291</v>
      </c>
      <c r="DG20">
        <v>1608230089.5999999</v>
      </c>
      <c r="DH20">
        <v>1608230082.5999999</v>
      </c>
      <c r="DI20">
        <v>8</v>
      </c>
      <c r="DJ20">
        <v>-2.1080000000000001</v>
      </c>
      <c r="DK20">
        <v>-1.0999999999999999E-2</v>
      </c>
      <c r="DL20">
        <v>2.887</v>
      </c>
      <c r="DM20">
        <v>0.24</v>
      </c>
      <c r="DN20">
        <v>402</v>
      </c>
      <c r="DO20">
        <v>22</v>
      </c>
      <c r="DP20">
        <v>0.39</v>
      </c>
      <c r="DQ20">
        <v>0.14000000000000001</v>
      </c>
      <c r="DR20">
        <v>2.5924994245941799</v>
      </c>
      <c r="DS20">
        <v>-3.3265952595958E-2</v>
      </c>
      <c r="DT20">
        <v>2.0601347304327E-2</v>
      </c>
      <c r="DU20">
        <v>1</v>
      </c>
      <c r="DV20">
        <v>-3.35822966666667</v>
      </c>
      <c r="DW20">
        <v>-5.7591724137933599E-2</v>
      </c>
      <c r="DX20">
        <v>2.2434855988444E-2</v>
      </c>
      <c r="DY20">
        <v>1</v>
      </c>
      <c r="DZ20">
        <v>1.2088030000000001</v>
      </c>
      <c r="EA20">
        <v>0.102526451612903</v>
      </c>
      <c r="EB20">
        <v>2.69492886919117E-2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2.887</v>
      </c>
      <c r="EJ20">
        <v>0.23949999999999999</v>
      </c>
      <c r="EK20">
        <v>2.8870500000000998</v>
      </c>
      <c r="EL20">
        <v>0</v>
      </c>
      <c r="EM20">
        <v>0</v>
      </c>
      <c r="EN20">
        <v>0</v>
      </c>
      <c r="EO20">
        <v>0.239570000000004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7.4</v>
      </c>
      <c r="EX20">
        <v>7.5</v>
      </c>
      <c r="EY20">
        <v>2</v>
      </c>
      <c r="EZ20">
        <v>514.02599999999995</v>
      </c>
      <c r="FA20">
        <v>485.15899999999999</v>
      </c>
      <c r="FB20">
        <v>23.5855</v>
      </c>
      <c r="FC20">
        <v>34.387099999999997</v>
      </c>
      <c r="FD20">
        <v>30.000299999999999</v>
      </c>
      <c r="FE20">
        <v>34.330500000000001</v>
      </c>
      <c r="FF20">
        <v>34.301400000000001</v>
      </c>
      <c r="FG20">
        <v>13.5776</v>
      </c>
      <c r="FH20">
        <v>22.543199999999999</v>
      </c>
      <c r="FI20">
        <v>36.385599999999997</v>
      </c>
      <c r="FJ20">
        <v>23.579000000000001</v>
      </c>
      <c r="FK20">
        <v>202.86</v>
      </c>
      <c r="FL20">
        <v>20.811900000000001</v>
      </c>
      <c r="FM20">
        <v>101.208</v>
      </c>
      <c r="FN20">
        <v>100.559</v>
      </c>
    </row>
    <row r="21" spans="1:170" x14ac:dyDescent="0.2">
      <c r="A21">
        <v>7</v>
      </c>
      <c r="B21">
        <v>1608230610.0999999</v>
      </c>
      <c r="C21">
        <v>544.5</v>
      </c>
      <c r="D21" t="s">
        <v>306</v>
      </c>
      <c r="E21" t="s">
        <v>307</v>
      </c>
      <c r="F21" t="s">
        <v>285</v>
      </c>
      <c r="G21" t="s">
        <v>286</v>
      </c>
      <c r="H21">
        <v>1608230602.3499999</v>
      </c>
      <c r="I21">
        <f t="shared" si="0"/>
        <v>1.162829783404702E-3</v>
      </c>
      <c r="J21">
        <f t="shared" si="1"/>
        <v>4.1484071967619638</v>
      </c>
      <c r="K21">
        <f t="shared" si="2"/>
        <v>249.24453333333301</v>
      </c>
      <c r="L21">
        <f t="shared" si="3"/>
        <v>139.86672879543679</v>
      </c>
      <c r="M21">
        <f t="shared" si="4"/>
        <v>14.240553008262909</v>
      </c>
      <c r="N21">
        <f t="shared" si="5"/>
        <v>25.376871394084397</v>
      </c>
      <c r="O21">
        <f t="shared" si="6"/>
        <v>6.4657640548426015E-2</v>
      </c>
      <c r="P21">
        <f t="shared" si="7"/>
        <v>2.9595019401964278</v>
      </c>
      <c r="Q21">
        <f t="shared" si="8"/>
        <v>6.3883007137643374E-2</v>
      </c>
      <c r="R21">
        <f t="shared" si="9"/>
        <v>3.9995703859433768E-2</v>
      </c>
      <c r="S21">
        <f t="shared" si="10"/>
        <v>231.2913702036922</v>
      </c>
      <c r="T21">
        <f t="shared" si="11"/>
        <v>29.027990209176952</v>
      </c>
      <c r="U21">
        <f t="shared" si="12"/>
        <v>29.016683333333301</v>
      </c>
      <c r="V21">
        <f t="shared" si="13"/>
        <v>4.0256569822124506</v>
      </c>
      <c r="W21">
        <f t="shared" si="14"/>
        <v>58.823757733671833</v>
      </c>
      <c r="X21">
        <f t="shared" si="15"/>
        <v>2.2292954759169565</v>
      </c>
      <c r="Y21">
        <f t="shared" si="16"/>
        <v>3.7897875991027781</v>
      </c>
      <c r="Z21">
        <f t="shared" si="17"/>
        <v>1.7963615062954941</v>
      </c>
      <c r="AA21">
        <f t="shared" si="18"/>
        <v>-51.280793448147357</v>
      </c>
      <c r="AB21">
        <f t="shared" si="19"/>
        <v>-165.86031743184591</v>
      </c>
      <c r="AC21">
        <f t="shared" si="20"/>
        <v>-12.276794519162308</v>
      </c>
      <c r="AD21">
        <f t="shared" si="21"/>
        <v>1.87346480453661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53611.770530176465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895.530653846154</v>
      </c>
      <c r="AR21">
        <v>1006.38</v>
      </c>
      <c r="AS21">
        <f t="shared" si="27"/>
        <v>0.11014661077708821</v>
      </c>
      <c r="AT21">
        <v>0.5</v>
      </c>
      <c r="AU21">
        <f t="shared" si="28"/>
        <v>1180.1849607473673</v>
      </c>
      <c r="AV21">
        <f t="shared" si="29"/>
        <v>4.1484071967619638</v>
      </c>
      <c r="AW21">
        <f t="shared" si="30"/>
        <v>64.996686758206693</v>
      </c>
      <c r="AX21">
        <f t="shared" si="31"/>
        <v>0.39281384765198041</v>
      </c>
      <c r="AY21">
        <f t="shared" si="32"/>
        <v>4.0045881228526151E-3</v>
      </c>
      <c r="AZ21">
        <f t="shared" si="33"/>
        <v>2.2413998688368211</v>
      </c>
      <c r="BA21" t="s">
        <v>309</v>
      </c>
      <c r="BB21">
        <v>611.05999999999995</v>
      </c>
      <c r="BC21">
        <f t="shared" si="34"/>
        <v>395.32000000000005</v>
      </c>
      <c r="BD21">
        <f t="shared" si="35"/>
        <v>0.28040409327594351</v>
      </c>
      <c r="BE21">
        <f t="shared" si="36"/>
        <v>0.85088003862664174</v>
      </c>
      <c r="BF21">
        <f t="shared" si="37"/>
        <v>0.38105250493159165</v>
      </c>
      <c r="BG21">
        <f t="shared" si="38"/>
        <v>0.88576819074821833</v>
      </c>
      <c r="BH21">
        <f t="shared" si="39"/>
        <v>1399.99966666667</v>
      </c>
      <c r="BI21">
        <f t="shared" si="40"/>
        <v>1180.1849607473673</v>
      </c>
      <c r="BJ21">
        <f t="shared" si="41"/>
        <v>0.84298945838846473</v>
      </c>
      <c r="BK21">
        <f t="shared" si="42"/>
        <v>0.19597891677692958</v>
      </c>
      <c r="BL21">
        <v>6</v>
      </c>
      <c r="BM21">
        <v>0.5</v>
      </c>
      <c r="BN21" t="s">
        <v>290</v>
      </c>
      <c r="BO21">
        <v>2</v>
      </c>
      <c r="BP21">
        <v>1608230602.3499999</v>
      </c>
      <c r="BQ21">
        <v>249.24453333333301</v>
      </c>
      <c r="BR21">
        <v>254.57036666666701</v>
      </c>
      <c r="BS21">
        <v>21.895516666666701</v>
      </c>
      <c r="BT21">
        <v>20.5306866666667</v>
      </c>
      <c r="BU21">
        <v>246.35753333333301</v>
      </c>
      <c r="BV21">
        <v>21.655940000000001</v>
      </c>
      <c r="BW21">
        <v>500.00470000000001</v>
      </c>
      <c r="BX21">
        <v>101.76713333333301</v>
      </c>
      <c r="BY21">
        <v>4.8024073333333299E-2</v>
      </c>
      <c r="BZ21">
        <v>27.977150000000002</v>
      </c>
      <c r="CA21">
        <v>29.016683333333301</v>
      </c>
      <c r="CB21">
        <v>999.9</v>
      </c>
      <c r="CC21">
        <v>0</v>
      </c>
      <c r="CD21">
        <v>0</v>
      </c>
      <c r="CE21">
        <v>9995.1200000000008</v>
      </c>
      <c r="CF21">
        <v>0</v>
      </c>
      <c r="CG21">
        <v>566.13533333333305</v>
      </c>
      <c r="CH21">
        <v>1399.99966666667</v>
      </c>
      <c r="CI21">
        <v>0.89999323333333303</v>
      </c>
      <c r="CJ21">
        <v>0.1000067</v>
      </c>
      <c r="CK21">
        <v>0</v>
      </c>
      <c r="CL21">
        <v>895.53610000000003</v>
      </c>
      <c r="CM21">
        <v>4.9997499999999997</v>
      </c>
      <c r="CN21">
        <v>12420.003333333299</v>
      </c>
      <c r="CO21">
        <v>12178.026666666699</v>
      </c>
      <c r="CP21">
        <v>49.703800000000001</v>
      </c>
      <c r="CQ21">
        <v>51.483199999999997</v>
      </c>
      <c r="CR21">
        <v>50.75</v>
      </c>
      <c r="CS21">
        <v>50.807966666666701</v>
      </c>
      <c r="CT21">
        <v>50.6270666666667</v>
      </c>
      <c r="CU21">
        <v>1255.49166666667</v>
      </c>
      <c r="CV21">
        <v>139.50800000000001</v>
      </c>
      <c r="CW21">
        <v>0</v>
      </c>
      <c r="CX21">
        <v>78</v>
      </c>
      <c r="CY21">
        <v>0</v>
      </c>
      <c r="CZ21">
        <v>895.530653846154</v>
      </c>
      <c r="DA21">
        <v>-2.4101538491753902</v>
      </c>
      <c r="DB21">
        <v>-39.370940225615399</v>
      </c>
      <c r="DC21">
        <v>12420.0230769231</v>
      </c>
      <c r="DD21">
        <v>15</v>
      </c>
      <c r="DE21">
        <v>1608230089.5999999</v>
      </c>
      <c r="DF21" t="s">
        <v>291</v>
      </c>
      <c r="DG21">
        <v>1608230089.5999999</v>
      </c>
      <c r="DH21">
        <v>1608230082.5999999</v>
      </c>
      <c r="DI21">
        <v>8</v>
      </c>
      <c r="DJ21">
        <v>-2.1080000000000001</v>
      </c>
      <c r="DK21">
        <v>-1.0999999999999999E-2</v>
      </c>
      <c r="DL21">
        <v>2.887</v>
      </c>
      <c r="DM21">
        <v>0.24</v>
      </c>
      <c r="DN21">
        <v>402</v>
      </c>
      <c r="DO21">
        <v>22</v>
      </c>
      <c r="DP21">
        <v>0.39</v>
      </c>
      <c r="DQ21">
        <v>0.14000000000000001</v>
      </c>
      <c r="DR21">
        <v>4.1502616562280297</v>
      </c>
      <c r="DS21">
        <v>-2.05668859872538E-2</v>
      </c>
      <c r="DT21">
        <v>1.9836971516303599E-2</v>
      </c>
      <c r="DU21">
        <v>1</v>
      </c>
      <c r="DV21">
        <v>-5.3261349999999998</v>
      </c>
      <c r="DW21">
        <v>9.9355728587345194E-3</v>
      </c>
      <c r="DX21">
        <v>2.4542643534604499E-2</v>
      </c>
      <c r="DY21">
        <v>1</v>
      </c>
      <c r="DZ21">
        <v>1.3627623333333301</v>
      </c>
      <c r="EA21">
        <v>0.10973125695217199</v>
      </c>
      <c r="EB21">
        <v>2.0141193391212502E-2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2.887</v>
      </c>
      <c r="EJ21">
        <v>0.23960000000000001</v>
      </c>
      <c r="EK21">
        <v>2.8870500000000998</v>
      </c>
      <c r="EL21">
        <v>0</v>
      </c>
      <c r="EM21">
        <v>0</v>
      </c>
      <c r="EN21">
        <v>0</v>
      </c>
      <c r="EO21">
        <v>0.239570000000004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8.6999999999999993</v>
      </c>
      <c r="EX21">
        <v>8.8000000000000007</v>
      </c>
      <c r="EY21">
        <v>2</v>
      </c>
      <c r="EZ21">
        <v>514.17700000000002</v>
      </c>
      <c r="FA21">
        <v>484.98399999999998</v>
      </c>
      <c r="FB21">
        <v>23.656500000000001</v>
      </c>
      <c r="FC21">
        <v>34.387099999999997</v>
      </c>
      <c r="FD21">
        <v>29.9999</v>
      </c>
      <c r="FE21">
        <v>34.336799999999997</v>
      </c>
      <c r="FF21">
        <v>34.304499999999997</v>
      </c>
      <c r="FG21">
        <v>15.901899999999999</v>
      </c>
      <c r="FH21">
        <v>24.988800000000001</v>
      </c>
      <c r="FI21">
        <v>35.634399999999999</v>
      </c>
      <c r="FJ21">
        <v>23.671500000000002</v>
      </c>
      <c r="FK21">
        <v>254.89099999999999</v>
      </c>
      <c r="FL21">
        <v>20.418700000000001</v>
      </c>
      <c r="FM21">
        <v>101.21</v>
      </c>
      <c r="FN21">
        <v>100.565</v>
      </c>
    </row>
    <row r="22" spans="1:170" x14ac:dyDescent="0.2">
      <c r="A22">
        <v>12</v>
      </c>
      <c r="B22">
        <v>1608231231.5</v>
      </c>
      <c r="C22">
        <v>1165.9000000953699</v>
      </c>
      <c r="D22" t="s">
        <v>312</v>
      </c>
      <c r="E22" t="s">
        <v>313</v>
      </c>
      <c r="F22" t="s">
        <v>285</v>
      </c>
      <c r="G22" t="s">
        <v>286</v>
      </c>
      <c r="H22">
        <v>1608231223.5</v>
      </c>
      <c r="I22">
        <f t="shared" si="0"/>
        <v>5.5144335972753355E-4</v>
      </c>
      <c r="J22">
        <f t="shared" si="1"/>
        <v>11.507259450293018</v>
      </c>
      <c r="K22">
        <f t="shared" si="2"/>
        <v>799.83864516128995</v>
      </c>
      <c r="L22">
        <f t="shared" si="3"/>
        <v>174.37665192128242</v>
      </c>
      <c r="M22">
        <f t="shared" si="4"/>
        <v>17.755415750397614</v>
      </c>
      <c r="N22">
        <f t="shared" si="5"/>
        <v>81.441337023056974</v>
      </c>
      <c r="O22">
        <f t="shared" si="6"/>
        <v>3.0270372059713366E-2</v>
      </c>
      <c r="P22">
        <f t="shared" si="7"/>
        <v>2.9615946252121881</v>
      </c>
      <c r="Q22">
        <f t="shared" si="8"/>
        <v>3.0099534647330697E-2</v>
      </c>
      <c r="R22">
        <f t="shared" si="9"/>
        <v>1.8827477697809316E-2</v>
      </c>
      <c r="S22">
        <f t="shared" si="10"/>
        <v>231.29101670325562</v>
      </c>
      <c r="T22">
        <f t="shared" si="11"/>
        <v>29.17043101169935</v>
      </c>
      <c r="U22">
        <f t="shared" si="12"/>
        <v>29.077680645161301</v>
      </c>
      <c r="V22">
        <f t="shared" si="13"/>
        <v>4.0398862231583221</v>
      </c>
      <c r="W22">
        <f t="shared" si="14"/>
        <v>58.940833230992681</v>
      </c>
      <c r="X22">
        <f t="shared" si="15"/>
        <v>2.2318876218278234</v>
      </c>
      <c r="Y22">
        <f t="shared" si="16"/>
        <v>3.7866577370579768</v>
      </c>
      <c r="Z22">
        <f t="shared" si="17"/>
        <v>1.8079986013304987</v>
      </c>
      <c r="AA22">
        <f t="shared" si="18"/>
        <v>-24.318652163984229</v>
      </c>
      <c r="AB22">
        <f t="shared" si="19"/>
        <v>-177.97912107257014</v>
      </c>
      <c r="AC22">
        <f t="shared" si="20"/>
        <v>-13.167579171090365</v>
      </c>
      <c r="AD22">
        <f t="shared" si="21"/>
        <v>15.825664295610892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53675.482781149229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901.87911538461503</v>
      </c>
      <c r="AR22">
        <v>1068.55</v>
      </c>
      <c r="AS22">
        <f t="shared" si="27"/>
        <v>0.15597855469129651</v>
      </c>
      <c r="AT22">
        <v>0.5</v>
      </c>
      <c r="AU22">
        <f t="shared" si="28"/>
        <v>1180.1801523603331</v>
      </c>
      <c r="AV22">
        <f t="shared" si="29"/>
        <v>11.507259450293018</v>
      </c>
      <c r="AW22">
        <f t="shared" si="30"/>
        <v>92.041397220259427</v>
      </c>
      <c r="AX22">
        <f t="shared" si="31"/>
        <v>0.41461794019933551</v>
      </c>
      <c r="AY22">
        <f t="shared" si="32"/>
        <v>1.0239967945520441E-2</v>
      </c>
      <c r="AZ22">
        <f t="shared" si="33"/>
        <v>2.0528098825511205</v>
      </c>
      <c r="BA22" t="s">
        <v>315</v>
      </c>
      <c r="BB22">
        <v>625.51</v>
      </c>
      <c r="BC22">
        <f t="shared" si="34"/>
        <v>443.03999999999996</v>
      </c>
      <c r="BD22">
        <f t="shared" si="35"/>
        <v>0.37619827693974572</v>
      </c>
      <c r="BE22">
        <f t="shared" si="36"/>
        <v>0.83196349802963698</v>
      </c>
      <c r="BF22">
        <f t="shared" si="37"/>
        <v>0.47205775662044325</v>
      </c>
      <c r="BG22">
        <f t="shared" si="38"/>
        <v>0.86135527749786733</v>
      </c>
      <c r="BH22">
        <f t="shared" si="39"/>
        <v>1399.9935483871</v>
      </c>
      <c r="BI22">
        <f t="shared" si="40"/>
        <v>1180.1801523603331</v>
      </c>
      <c r="BJ22">
        <f t="shared" si="41"/>
        <v>0.84298970785971916</v>
      </c>
      <c r="BK22">
        <f t="shared" si="42"/>
        <v>0.19597941571943819</v>
      </c>
      <c r="BL22">
        <v>6</v>
      </c>
      <c r="BM22">
        <v>0.5</v>
      </c>
      <c r="BN22" t="s">
        <v>290</v>
      </c>
      <c r="BO22">
        <v>2</v>
      </c>
      <c r="BP22">
        <v>1608231223.5</v>
      </c>
      <c r="BQ22">
        <v>799.83864516128995</v>
      </c>
      <c r="BR22">
        <v>814.17603225806397</v>
      </c>
      <c r="BS22">
        <v>21.9194580645161</v>
      </c>
      <c r="BT22">
        <v>21.272258064516102</v>
      </c>
      <c r="BU22">
        <v>796.81361290322604</v>
      </c>
      <c r="BV22">
        <v>21.7018290322581</v>
      </c>
      <c r="BW22">
        <v>500.021032258064</v>
      </c>
      <c r="BX22">
        <v>101.77377419354799</v>
      </c>
      <c r="BY22">
        <v>4.8433967741935501E-2</v>
      </c>
      <c r="BZ22">
        <v>27.962980645161299</v>
      </c>
      <c r="CA22">
        <v>29.077680645161301</v>
      </c>
      <c r="CB22">
        <v>999.9</v>
      </c>
      <c r="CC22">
        <v>0</v>
      </c>
      <c r="CD22">
        <v>0</v>
      </c>
      <c r="CE22">
        <v>10006.332903225801</v>
      </c>
      <c r="CF22">
        <v>0</v>
      </c>
      <c r="CG22">
        <v>428.084</v>
      </c>
      <c r="CH22">
        <v>1399.9935483871</v>
      </c>
      <c r="CI22">
        <v>0.89998567741935498</v>
      </c>
      <c r="CJ22">
        <v>0.100014316129032</v>
      </c>
      <c r="CK22">
        <v>0</v>
      </c>
      <c r="CL22">
        <v>901.89719354838701</v>
      </c>
      <c r="CM22">
        <v>4.9997499999999997</v>
      </c>
      <c r="CN22">
        <v>12501.0516129032</v>
      </c>
      <c r="CO22">
        <v>12177.935483871001</v>
      </c>
      <c r="CP22">
        <v>49.360709677419301</v>
      </c>
      <c r="CQ22">
        <v>51.219516129032201</v>
      </c>
      <c r="CR22">
        <v>50.364645161290298</v>
      </c>
      <c r="CS22">
        <v>50.344516129032201</v>
      </c>
      <c r="CT22">
        <v>50.314193548387102</v>
      </c>
      <c r="CU22">
        <v>1255.47451612903</v>
      </c>
      <c r="CV22">
        <v>139.51903225806501</v>
      </c>
      <c r="CW22">
        <v>0</v>
      </c>
      <c r="CX22">
        <v>116</v>
      </c>
      <c r="CY22">
        <v>0</v>
      </c>
      <c r="CZ22">
        <v>901.87911538461503</v>
      </c>
      <c r="DA22">
        <v>-1.96406838420608</v>
      </c>
      <c r="DB22">
        <v>-44.738461522106498</v>
      </c>
      <c r="DC22">
        <v>12500.561538461499</v>
      </c>
      <c r="DD22">
        <v>15</v>
      </c>
      <c r="DE22">
        <v>1608230752.5999999</v>
      </c>
      <c r="DF22" t="s">
        <v>310</v>
      </c>
      <c r="DG22">
        <v>1608230752.5999999</v>
      </c>
      <c r="DH22">
        <v>1608230751.5999999</v>
      </c>
      <c r="DI22">
        <v>9</v>
      </c>
      <c r="DJ22">
        <v>0.13800000000000001</v>
      </c>
      <c r="DK22">
        <v>-2.1999999999999999E-2</v>
      </c>
      <c r="DL22">
        <v>3.0249999999999999</v>
      </c>
      <c r="DM22">
        <v>0.218</v>
      </c>
      <c r="DN22">
        <v>410</v>
      </c>
      <c r="DO22">
        <v>21</v>
      </c>
      <c r="DP22">
        <v>0.17</v>
      </c>
      <c r="DQ22">
        <v>0.09</v>
      </c>
      <c r="DR22">
        <v>11.509084182202701</v>
      </c>
      <c r="DS22">
        <v>-0.21904650092074901</v>
      </c>
      <c r="DT22">
        <v>3.7508557474114801E-2</v>
      </c>
      <c r="DU22">
        <v>1</v>
      </c>
      <c r="DV22">
        <v>-14.3363</v>
      </c>
      <c r="DW22">
        <v>0.175175973303626</v>
      </c>
      <c r="DX22">
        <v>4.3481313994251099E-2</v>
      </c>
      <c r="DY22">
        <v>1</v>
      </c>
      <c r="DZ22">
        <v>0.64732016666666703</v>
      </c>
      <c r="EA22">
        <v>-4.3246264738598897E-2</v>
      </c>
      <c r="EB22">
        <v>3.2714533374157998E-3</v>
      </c>
      <c r="EC22">
        <v>1</v>
      </c>
      <c r="ED22">
        <v>3</v>
      </c>
      <c r="EE22">
        <v>3</v>
      </c>
      <c r="EF22" t="s">
        <v>293</v>
      </c>
      <c r="EG22">
        <v>100</v>
      </c>
      <c r="EH22">
        <v>100</v>
      </c>
      <c r="EI22">
        <v>3.0249999999999999</v>
      </c>
      <c r="EJ22">
        <v>0.21759999999999999</v>
      </c>
      <c r="EK22">
        <v>3.02499999999992</v>
      </c>
      <c r="EL22">
        <v>0</v>
      </c>
      <c r="EM22">
        <v>0</v>
      </c>
      <c r="EN22">
        <v>0</v>
      </c>
      <c r="EO22">
        <v>0.217640000000003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</v>
      </c>
      <c r="EX22">
        <v>8</v>
      </c>
      <c r="EY22">
        <v>2</v>
      </c>
      <c r="EZ22">
        <v>514.09900000000005</v>
      </c>
      <c r="FA22">
        <v>482.31299999999999</v>
      </c>
      <c r="FB22">
        <v>23.8001</v>
      </c>
      <c r="FC22">
        <v>34.693100000000001</v>
      </c>
      <c r="FD22">
        <v>29.9998</v>
      </c>
      <c r="FE22">
        <v>34.6111</v>
      </c>
      <c r="FF22">
        <v>34.574800000000003</v>
      </c>
      <c r="FG22">
        <v>38.156700000000001</v>
      </c>
      <c r="FH22">
        <v>23.1205</v>
      </c>
      <c r="FI22">
        <v>30.8001</v>
      </c>
      <c r="FJ22">
        <v>23.818100000000001</v>
      </c>
      <c r="FK22">
        <v>814.16800000000001</v>
      </c>
      <c r="FL22">
        <v>21.300599999999999</v>
      </c>
      <c r="FM22">
        <v>101.166</v>
      </c>
      <c r="FN22">
        <v>100.51900000000001</v>
      </c>
    </row>
    <row r="23" spans="1:170" x14ac:dyDescent="0.2">
      <c r="A23">
        <v>14</v>
      </c>
      <c r="B23">
        <v>1608231458</v>
      </c>
      <c r="C23">
        <v>1392.4000000953699</v>
      </c>
      <c r="D23" t="s">
        <v>316</v>
      </c>
      <c r="E23" t="s">
        <v>317</v>
      </c>
      <c r="F23" t="s">
        <v>285</v>
      </c>
      <c r="G23" t="s">
        <v>286</v>
      </c>
      <c r="H23">
        <v>1608231450</v>
      </c>
      <c r="I23">
        <f t="shared" si="0"/>
        <v>4.1140566058723004E-4</v>
      </c>
      <c r="J23">
        <f t="shared" si="1"/>
        <v>12.732092641136429</v>
      </c>
      <c r="K23">
        <f t="shared" si="2"/>
        <v>1201.7591935483899</v>
      </c>
      <c r="L23">
        <f t="shared" si="3"/>
        <v>268.10978923702697</v>
      </c>
      <c r="M23">
        <f t="shared" si="4"/>
        <v>27.299190642234006</v>
      </c>
      <c r="N23">
        <f t="shared" si="5"/>
        <v>122.36425019800849</v>
      </c>
      <c r="O23">
        <f t="shared" si="6"/>
        <v>2.2417677096817069E-2</v>
      </c>
      <c r="P23">
        <f t="shared" si="7"/>
        <v>2.9592213569383938</v>
      </c>
      <c r="Q23">
        <f t="shared" si="8"/>
        <v>2.2323756213984074E-2</v>
      </c>
      <c r="R23">
        <f t="shared" si="9"/>
        <v>1.3960753138026236E-2</v>
      </c>
      <c r="S23">
        <f t="shared" si="10"/>
        <v>231.28941697863937</v>
      </c>
      <c r="T23">
        <f t="shared" si="11"/>
        <v>29.226774950054672</v>
      </c>
      <c r="U23">
        <f t="shared" si="12"/>
        <v>29.103032258064498</v>
      </c>
      <c r="V23">
        <f t="shared" si="13"/>
        <v>4.0458130479826231</v>
      </c>
      <c r="W23">
        <f t="shared" si="14"/>
        <v>58.749236462029728</v>
      </c>
      <c r="X23">
        <f t="shared" si="15"/>
        <v>2.227152074112281</v>
      </c>
      <c r="Y23">
        <f t="shared" si="16"/>
        <v>3.7909464160469786</v>
      </c>
      <c r="Z23">
        <f t="shared" si="17"/>
        <v>1.8186609738703421</v>
      </c>
      <c r="AA23">
        <f t="shared" si="18"/>
        <v>-18.142989631896846</v>
      </c>
      <c r="AB23">
        <f t="shared" si="19"/>
        <v>-178.78394498254704</v>
      </c>
      <c r="AC23">
        <f t="shared" si="20"/>
        <v>-13.240679825950309</v>
      </c>
      <c r="AD23">
        <f t="shared" si="21"/>
        <v>21.121802538245163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53602.778307064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917.78115384615398</v>
      </c>
      <c r="AR23">
        <v>1106.71</v>
      </c>
      <c r="AS23">
        <f t="shared" si="27"/>
        <v>0.17071215237401494</v>
      </c>
      <c r="AT23">
        <v>0.5</v>
      </c>
      <c r="AU23">
        <f t="shared" si="28"/>
        <v>1180.1734555861037</v>
      </c>
      <c r="AV23">
        <f t="shared" si="29"/>
        <v>12.732092641136429</v>
      </c>
      <c r="AW23">
        <f t="shared" si="30"/>
        <v>100.73497538889134</v>
      </c>
      <c r="AX23">
        <f t="shared" si="31"/>
        <v>0.43270594826106207</v>
      </c>
      <c r="AY23">
        <f t="shared" si="32"/>
        <v>1.1277867721861828E-2</v>
      </c>
      <c r="AZ23">
        <f t="shared" si="33"/>
        <v>1.9475472345962355</v>
      </c>
      <c r="BA23" t="s">
        <v>319</v>
      </c>
      <c r="BB23">
        <v>627.83000000000004</v>
      </c>
      <c r="BC23">
        <f t="shared" si="34"/>
        <v>478.88</v>
      </c>
      <c r="BD23">
        <f t="shared" si="35"/>
        <v>0.39452231488858597</v>
      </c>
      <c r="BE23">
        <f t="shared" si="36"/>
        <v>0.81821011673151745</v>
      </c>
      <c r="BF23">
        <f t="shared" si="37"/>
        <v>0.48290611734496214</v>
      </c>
      <c r="BG23">
        <f t="shared" si="38"/>
        <v>0.84637061014008397</v>
      </c>
      <c r="BH23">
        <f t="shared" si="39"/>
        <v>1399.98580645161</v>
      </c>
      <c r="BI23">
        <f t="shared" si="40"/>
        <v>1180.1734555861037</v>
      </c>
      <c r="BJ23">
        <f t="shared" si="41"/>
        <v>0.84298958614256203</v>
      </c>
      <c r="BK23">
        <f t="shared" si="42"/>
        <v>0.19597917228512418</v>
      </c>
      <c r="BL23">
        <v>6</v>
      </c>
      <c r="BM23">
        <v>0.5</v>
      </c>
      <c r="BN23" t="s">
        <v>290</v>
      </c>
      <c r="BO23">
        <v>2</v>
      </c>
      <c r="BP23">
        <v>1608231450</v>
      </c>
      <c r="BQ23">
        <v>1201.7591935483899</v>
      </c>
      <c r="BR23">
        <v>1217.63032258065</v>
      </c>
      <c r="BS23">
        <v>21.873222580645201</v>
      </c>
      <c r="BT23">
        <v>21.390354838709701</v>
      </c>
      <c r="BU23">
        <v>1196.7241935483901</v>
      </c>
      <c r="BV23">
        <v>21.641222580645199</v>
      </c>
      <c r="BW23">
        <v>500.02125806451602</v>
      </c>
      <c r="BX23">
        <v>101.772903225806</v>
      </c>
      <c r="BY23">
        <v>4.8036322580645198E-2</v>
      </c>
      <c r="BZ23">
        <v>27.982393548387101</v>
      </c>
      <c r="CA23">
        <v>29.103032258064498</v>
      </c>
      <c r="CB23">
        <v>999.9</v>
      </c>
      <c r="CC23">
        <v>0</v>
      </c>
      <c r="CD23">
        <v>0</v>
      </c>
      <c r="CE23">
        <v>9992.9632258064503</v>
      </c>
      <c r="CF23">
        <v>0</v>
      </c>
      <c r="CG23">
        <v>1042.18677419355</v>
      </c>
      <c r="CH23">
        <v>1399.98580645161</v>
      </c>
      <c r="CI23">
        <v>0.89999151612903205</v>
      </c>
      <c r="CJ23">
        <v>0.100008367741935</v>
      </c>
      <c r="CK23">
        <v>0</v>
      </c>
      <c r="CL23">
        <v>917.79600000000005</v>
      </c>
      <c r="CM23">
        <v>4.9997499999999997</v>
      </c>
      <c r="CN23">
        <v>12668.012903225799</v>
      </c>
      <c r="CO23">
        <v>12177.896774193599</v>
      </c>
      <c r="CP23">
        <v>48.366870967741903</v>
      </c>
      <c r="CQ23">
        <v>50.328258064516099</v>
      </c>
      <c r="CR23">
        <v>49.336387096774203</v>
      </c>
      <c r="CS23">
        <v>49.5</v>
      </c>
      <c r="CT23">
        <v>49.406999999999996</v>
      </c>
      <c r="CU23">
        <v>1255.47322580645</v>
      </c>
      <c r="CV23">
        <v>139.51258064516099</v>
      </c>
      <c r="CW23">
        <v>0</v>
      </c>
      <c r="CX23">
        <v>119.60000014305101</v>
      </c>
      <c r="CY23">
        <v>0</v>
      </c>
      <c r="CZ23">
        <v>917.78115384615398</v>
      </c>
      <c r="DA23">
        <v>-5.1820854765030999</v>
      </c>
      <c r="DB23">
        <v>-97.230769445005294</v>
      </c>
      <c r="DC23">
        <v>12667.8153846154</v>
      </c>
      <c r="DD23">
        <v>15</v>
      </c>
      <c r="DE23">
        <v>1608231488</v>
      </c>
      <c r="DF23" t="s">
        <v>320</v>
      </c>
      <c r="DG23">
        <v>1608231488</v>
      </c>
      <c r="DH23">
        <v>1608231476</v>
      </c>
      <c r="DI23">
        <v>10</v>
      </c>
      <c r="DJ23">
        <v>2.0089999999999999</v>
      </c>
      <c r="DK23">
        <v>1.4999999999999999E-2</v>
      </c>
      <c r="DL23">
        <v>5.0350000000000001</v>
      </c>
      <c r="DM23">
        <v>0.23200000000000001</v>
      </c>
      <c r="DN23">
        <v>1217</v>
      </c>
      <c r="DO23">
        <v>22</v>
      </c>
      <c r="DP23">
        <v>0.15</v>
      </c>
      <c r="DQ23">
        <v>0.18</v>
      </c>
      <c r="DR23">
        <v>14.429717695325399</v>
      </c>
      <c r="DS23">
        <v>-2.1473357835879301</v>
      </c>
      <c r="DT23">
        <v>0.16534723715574501</v>
      </c>
      <c r="DU23">
        <v>0</v>
      </c>
      <c r="DV23">
        <v>-17.87134</v>
      </c>
      <c r="DW23">
        <v>3.0132093437152401</v>
      </c>
      <c r="DX23">
        <v>0.22505930270338401</v>
      </c>
      <c r="DY23">
        <v>0</v>
      </c>
      <c r="DZ23">
        <v>0.46766913333333299</v>
      </c>
      <c r="EA23">
        <v>-0.34198003114571801</v>
      </c>
      <c r="EB23">
        <v>3.04512748870862E-2</v>
      </c>
      <c r="EC23">
        <v>0</v>
      </c>
      <c r="ED23">
        <v>0</v>
      </c>
      <c r="EE23">
        <v>3</v>
      </c>
      <c r="EF23" t="s">
        <v>311</v>
      </c>
      <c r="EG23">
        <v>100</v>
      </c>
      <c r="EH23">
        <v>100</v>
      </c>
      <c r="EI23">
        <v>5.0350000000000001</v>
      </c>
      <c r="EJ23">
        <v>0.23200000000000001</v>
      </c>
      <c r="EK23">
        <v>3.02499999999992</v>
      </c>
      <c r="EL23">
        <v>0</v>
      </c>
      <c r="EM23">
        <v>0</v>
      </c>
      <c r="EN23">
        <v>0</v>
      </c>
      <c r="EO23">
        <v>0.217640000000003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11.8</v>
      </c>
      <c r="EX23">
        <v>11.8</v>
      </c>
      <c r="EY23">
        <v>2</v>
      </c>
      <c r="EZ23">
        <v>514.14300000000003</v>
      </c>
      <c r="FA23">
        <v>483.43799999999999</v>
      </c>
      <c r="FB23">
        <v>23.805</v>
      </c>
      <c r="FC23">
        <v>34.678899999999999</v>
      </c>
      <c r="FD23">
        <v>30</v>
      </c>
      <c r="FE23">
        <v>34.626800000000003</v>
      </c>
      <c r="FF23">
        <v>34.601599999999998</v>
      </c>
      <c r="FG23">
        <v>52.466299999999997</v>
      </c>
      <c r="FH23">
        <v>18.125699999999998</v>
      </c>
      <c r="FI23">
        <v>29.6615</v>
      </c>
      <c r="FJ23">
        <v>23.812799999999999</v>
      </c>
      <c r="FK23">
        <v>1217.5</v>
      </c>
      <c r="FL23">
        <v>21.6753</v>
      </c>
      <c r="FM23">
        <v>101.173</v>
      </c>
      <c r="FN23">
        <v>100.52200000000001</v>
      </c>
    </row>
    <row r="24" spans="1:170" x14ac:dyDescent="0.2">
      <c r="A24">
        <v>15</v>
      </c>
      <c r="B24">
        <v>1608231609</v>
      </c>
      <c r="C24">
        <v>1543.4000000953699</v>
      </c>
      <c r="D24" t="s">
        <v>321</v>
      </c>
      <c r="E24" t="s">
        <v>322</v>
      </c>
      <c r="F24" t="s">
        <v>285</v>
      </c>
      <c r="G24" t="s">
        <v>286</v>
      </c>
      <c r="H24">
        <v>1608231601</v>
      </c>
      <c r="I24">
        <f t="shared" si="0"/>
        <v>3.1844361017328946E-4</v>
      </c>
      <c r="J24">
        <f t="shared" si="1"/>
        <v>11.258725488076157</v>
      </c>
      <c r="K24">
        <f t="shared" si="2"/>
        <v>1399.85516129032</v>
      </c>
      <c r="L24">
        <f t="shared" si="3"/>
        <v>344.576783172901</v>
      </c>
      <c r="M24">
        <f t="shared" si="4"/>
        <v>35.08386344542906</v>
      </c>
      <c r="N24">
        <f t="shared" si="5"/>
        <v>142.52941498221944</v>
      </c>
      <c r="O24">
        <f t="shared" si="6"/>
        <v>1.7540754440083205E-2</v>
      </c>
      <c r="P24">
        <f t="shared" si="7"/>
        <v>2.9603197203250717</v>
      </c>
      <c r="Q24">
        <f t="shared" si="8"/>
        <v>1.7483217809018924E-2</v>
      </c>
      <c r="R24">
        <f t="shared" si="9"/>
        <v>1.0932164754199818E-2</v>
      </c>
      <c r="S24">
        <f t="shared" si="10"/>
        <v>231.28881798758601</v>
      </c>
      <c r="T24">
        <f t="shared" si="11"/>
        <v>29.256839106212819</v>
      </c>
      <c r="U24">
        <f t="shared" si="12"/>
        <v>29.1073709677419</v>
      </c>
      <c r="V24">
        <f t="shared" si="13"/>
        <v>4.0468281322959934</v>
      </c>
      <c r="W24">
        <f t="shared" si="14"/>
        <v>59.319854129374363</v>
      </c>
      <c r="X24">
        <f t="shared" si="15"/>
        <v>2.2496464171535173</v>
      </c>
      <c r="Y24">
        <f t="shared" si="16"/>
        <v>3.7924004537285669</v>
      </c>
      <c r="Z24">
        <f t="shared" si="17"/>
        <v>1.797181715142476</v>
      </c>
      <c r="AA24">
        <f t="shared" si="18"/>
        <v>-14.043363208642065</v>
      </c>
      <c r="AB24">
        <f t="shared" si="19"/>
        <v>-178.49301276280582</v>
      </c>
      <c r="AC24">
        <f t="shared" si="20"/>
        <v>-13.214946185368136</v>
      </c>
      <c r="AD24">
        <f t="shared" si="21"/>
        <v>25.537495830769984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53633.557368015383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323</v>
      </c>
      <c r="AQ24">
        <v>909.79395999999997</v>
      </c>
      <c r="AR24">
        <v>1093.8800000000001</v>
      </c>
      <c r="AS24">
        <f t="shared" si="27"/>
        <v>0.16828723443156479</v>
      </c>
      <c r="AT24">
        <v>0.5</v>
      </c>
      <c r="AU24">
        <f t="shared" si="28"/>
        <v>1180.1704575484791</v>
      </c>
      <c r="AV24">
        <f t="shared" si="29"/>
        <v>11.258725488076157</v>
      </c>
      <c r="AW24">
        <f t="shared" si="30"/>
        <v>99.303811229334002</v>
      </c>
      <c r="AX24">
        <f t="shared" si="31"/>
        <v>0.42656415694591737</v>
      </c>
      <c r="AY24">
        <f t="shared" si="32"/>
        <v>1.0029460483598117E-2</v>
      </c>
      <c r="AZ24">
        <f t="shared" si="33"/>
        <v>1.9821186967491859</v>
      </c>
      <c r="BA24" t="s">
        <v>324</v>
      </c>
      <c r="BB24">
        <v>627.27</v>
      </c>
      <c r="BC24">
        <f t="shared" si="34"/>
        <v>466.61000000000013</v>
      </c>
      <c r="BD24">
        <f t="shared" si="35"/>
        <v>0.39451799147039301</v>
      </c>
      <c r="BE24">
        <f t="shared" si="36"/>
        <v>0.82290563645955495</v>
      </c>
      <c r="BF24">
        <f t="shared" si="37"/>
        <v>0.4864813507777625</v>
      </c>
      <c r="BG24">
        <f t="shared" si="38"/>
        <v>0.85140869405518771</v>
      </c>
      <c r="BH24">
        <f t="shared" si="39"/>
        <v>1399.98225806452</v>
      </c>
      <c r="BI24">
        <f t="shared" si="40"/>
        <v>1180.1704575484791</v>
      </c>
      <c r="BJ24">
        <f t="shared" si="41"/>
        <v>0.84298958129660062</v>
      </c>
      <c r="BK24">
        <f t="shared" si="42"/>
        <v>0.19597916259320117</v>
      </c>
      <c r="BL24">
        <v>6</v>
      </c>
      <c r="BM24">
        <v>0.5</v>
      </c>
      <c r="BN24" t="s">
        <v>290</v>
      </c>
      <c r="BO24">
        <v>2</v>
      </c>
      <c r="BP24">
        <v>1608231601</v>
      </c>
      <c r="BQ24">
        <v>1399.85516129032</v>
      </c>
      <c r="BR24">
        <v>1413.9</v>
      </c>
      <c r="BS24">
        <v>22.094941935483899</v>
      </c>
      <c r="BT24">
        <v>21.721267741935499</v>
      </c>
      <c r="BU24">
        <v>1394.81967741935</v>
      </c>
      <c r="BV24">
        <v>21.862735483870999</v>
      </c>
      <c r="BW24">
        <v>500.02</v>
      </c>
      <c r="BX24">
        <v>101.76912903225799</v>
      </c>
      <c r="BY24">
        <v>4.8129583870967697E-2</v>
      </c>
      <c r="BZ24">
        <v>27.988970967741899</v>
      </c>
      <c r="CA24">
        <v>29.1073709677419</v>
      </c>
      <c r="CB24">
        <v>999.9</v>
      </c>
      <c r="CC24">
        <v>0</v>
      </c>
      <c r="CD24">
        <v>0</v>
      </c>
      <c r="CE24">
        <v>9999.5596774193491</v>
      </c>
      <c r="CF24">
        <v>0</v>
      </c>
      <c r="CG24">
        <v>421.52848387096799</v>
      </c>
      <c r="CH24">
        <v>1399.98225806452</v>
      </c>
      <c r="CI24">
        <v>0.89999193548387102</v>
      </c>
      <c r="CJ24">
        <v>0.100007929032258</v>
      </c>
      <c r="CK24">
        <v>0</v>
      </c>
      <c r="CL24">
        <v>909.87061290322595</v>
      </c>
      <c r="CM24">
        <v>4.9997499999999997</v>
      </c>
      <c r="CN24">
        <v>12534.1451612903</v>
      </c>
      <c r="CO24">
        <v>12177.870967741899</v>
      </c>
      <c r="CP24">
        <v>47.826225806451603</v>
      </c>
      <c r="CQ24">
        <v>49.850612903225802</v>
      </c>
      <c r="CR24">
        <v>48.783999999999999</v>
      </c>
      <c r="CS24">
        <v>49.068096774193499</v>
      </c>
      <c r="CT24">
        <v>48.936999999999998</v>
      </c>
      <c r="CU24">
        <v>1255.47258064516</v>
      </c>
      <c r="CV24">
        <v>139.512258064516</v>
      </c>
      <c r="CW24">
        <v>0</v>
      </c>
      <c r="CX24">
        <v>150.200000047684</v>
      </c>
      <c r="CY24">
        <v>0</v>
      </c>
      <c r="CZ24">
        <v>909.79395999999997</v>
      </c>
      <c r="DA24">
        <v>-5.8261538465578999</v>
      </c>
      <c r="DB24">
        <v>-85.8000000770067</v>
      </c>
      <c r="DC24">
        <v>12533.34</v>
      </c>
      <c r="DD24">
        <v>15</v>
      </c>
      <c r="DE24">
        <v>1608231488</v>
      </c>
      <c r="DF24" t="s">
        <v>320</v>
      </c>
      <c r="DG24">
        <v>1608231488</v>
      </c>
      <c r="DH24">
        <v>1608231476</v>
      </c>
      <c r="DI24">
        <v>10</v>
      </c>
      <c r="DJ24">
        <v>2.0089999999999999</v>
      </c>
      <c r="DK24">
        <v>1.4999999999999999E-2</v>
      </c>
      <c r="DL24">
        <v>5.0350000000000001</v>
      </c>
      <c r="DM24">
        <v>0.23200000000000001</v>
      </c>
      <c r="DN24">
        <v>1217</v>
      </c>
      <c r="DO24">
        <v>22</v>
      </c>
      <c r="DP24">
        <v>0.15</v>
      </c>
      <c r="DQ24">
        <v>0.18</v>
      </c>
      <c r="DR24">
        <v>11.259135900887101</v>
      </c>
      <c r="DS24">
        <v>-1.9544003524009299</v>
      </c>
      <c r="DT24">
        <v>0.15658869441988299</v>
      </c>
      <c r="DU24">
        <v>0</v>
      </c>
      <c r="DV24">
        <v>-14.03464</v>
      </c>
      <c r="DW24">
        <v>2.12533748609567</v>
      </c>
      <c r="DX24">
        <v>0.174618940553423</v>
      </c>
      <c r="DY24">
        <v>0</v>
      </c>
      <c r="DZ24">
        <v>0.37393853333333299</v>
      </c>
      <c r="EA24">
        <v>-2.7140556173525201E-2</v>
      </c>
      <c r="EB24">
        <v>8.7699747728004103E-3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5.04</v>
      </c>
      <c r="EJ24">
        <v>0.23219999999999999</v>
      </c>
      <c r="EK24">
        <v>5.03499999999985</v>
      </c>
      <c r="EL24">
        <v>0</v>
      </c>
      <c r="EM24">
        <v>0</v>
      </c>
      <c r="EN24">
        <v>0</v>
      </c>
      <c r="EO24">
        <v>0.232204999999997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</v>
      </c>
      <c r="EX24">
        <v>2.2000000000000002</v>
      </c>
      <c r="EY24">
        <v>2</v>
      </c>
      <c r="EZ24">
        <v>514.30600000000004</v>
      </c>
      <c r="FA24">
        <v>484.63099999999997</v>
      </c>
      <c r="FB24">
        <v>24</v>
      </c>
      <c r="FC24">
        <v>34.6265</v>
      </c>
      <c r="FD24">
        <v>29.999700000000001</v>
      </c>
      <c r="FE24">
        <v>34.5974</v>
      </c>
      <c r="FF24">
        <v>34.571599999999997</v>
      </c>
      <c r="FG24">
        <v>59.137500000000003</v>
      </c>
      <c r="FH24">
        <v>15.0947</v>
      </c>
      <c r="FI24">
        <v>30.0322</v>
      </c>
      <c r="FJ24">
        <v>24.000399999999999</v>
      </c>
      <c r="FK24">
        <v>1413.76</v>
      </c>
      <c r="FL24">
        <v>21.7879</v>
      </c>
      <c r="FM24">
        <v>101.19</v>
      </c>
      <c r="FN24">
        <v>100.538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2020-12-17T11:02:24Z</dcterms:created>
  <dcterms:modified xsi:type="dcterms:W3CDTF">2023-08-14T14:31:54Z</dcterms:modified>
</cp:coreProperties>
</file>