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5D796CF9-3C2E-754A-8F97-9622C9A0D2BA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Y30" i="1"/>
  <c r="X30" i="1"/>
  <c r="W30" i="1" s="1"/>
  <c r="P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I28" i="1" s="1"/>
  <c r="Y28" i="1"/>
  <c r="W28" i="1" s="1"/>
  <c r="X28" i="1"/>
  <c r="P28" i="1"/>
  <c r="K28" i="1"/>
  <c r="BK27" i="1"/>
  <c r="BJ27" i="1"/>
  <c r="BH27" i="1"/>
  <c r="BI27" i="1" s="1"/>
  <c r="S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W26" i="1" s="1"/>
  <c r="P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J25" i="1" s="1"/>
  <c r="AV25" i="1" s="1"/>
  <c r="Y25" i="1"/>
  <c r="X25" i="1"/>
  <c r="W25" i="1" s="1"/>
  <c r="P25" i="1"/>
  <c r="K25" i="1"/>
  <c r="BK24" i="1"/>
  <c r="BJ24" i="1"/>
  <c r="BI24" i="1"/>
  <c r="AU24" i="1" s="1"/>
  <c r="AW24" i="1" s="1"/>
  <c r="BH24" i="1"/>
  <c r="BG24" i="1"/>
  <c r="BF24" i="1"/>
  <c r="BE24" i="1"/>
  <c r="BD24" i="1"/>
  <c r="BC24" i="1"/>
  <c r="AZ24" i="1"/>
  <c r="AX24" i="1"/>
  <c r="AS24" i="1"/>
  <c r="AM24" i="1"/>
  <c r="AN24" i="1" s="1"/>
  <c r="AI24" i="1"/>
  <c r="AG24" i="1" s="1"/>
  <c r="Y24" i="1"/>
  <c r="X24" i="1"/>
  <c r="P24" i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K22" i="1" s="1"/>
  <c r="Y22" i="1"/>
  <c r="X22" i="1"/>
  <c r="W22" i="1" s="1"/>
  <c r="P22" i="1"/>
  <c r="N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N21" i="1" s="1"/>
  <c r="Y21" i="1"/>
  <c r="X21" i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/>
  <c r="I20" i="1" s="1"/>
  <c r="Y20" i="1"/>
  <c r="X20" i="1"/>
  <c r="W20" i="1" s="1"/>
  <c r="P20" i="1"/>
  <c r="BK19" i="1"/>
  <c r="BJ19" i="1"/>
  <c r="BH19" i="1"/>
  <c r="BG19" i="1"/>
  <c r="BF19" i="1"/>
  <c r="BE19" i="1"/>
  <c r="BD19" i="1"/>
  <c r="BC19" i="1"/>
  <c r="AZ19" i="1"/>
  <c r="AX19" i="1"/>
  <c r="AS19" i="1"/>
  <c r="AM19" i="1"/>
  <c r="AN19" i="1" s="1"/>
  <c r="AI19" i="1"/>
  <c r="AG19" i="1"/>
  <c r="AH19" i="1" s="1"/>
  <c r="Y19" i="1"/>
  <c r="X19" i="1"/>
  <c r="W19" i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 s="1"/>
  <c r="P17" i="1"/>
  <c r="AU26" i="1" l="1"/>
  <c r="S26" i="1"/>
  <c r="J20" i="1"/>
  <c r="AV20" i="1" s="1"/>
  <c r="AH21" i="1"/>
  <c r="W27" i="1"/>
  <c r="J28" i="1"/>
  <c r="AV28" i="1" s="1"/>
  <c r="K20" i="1"/>
  <c r="N17" i="1"/>
  <c r="N20" i="1"/>
  <c r="N28" i="1"/>
  <c r="W23" i="1"/>
  <c r="BI28" i="1"/>
  <c r="AU28" i="1" s="1"/>
  <c r="N25" i="1"/>
  <c r="AW26" i="1"/>
  <c r="W24" i="1"/>
  <c r="N19" i="1"/>
  <c r="BI19" i="1"/>
  <c r="W21" i="1"/>
  <c r="AA28" i="1"/>
  <c r="AA20" i="1"/>
  <c r="AU25" i="1"/>
  <c r="AY25" i="1" s="1"/>
  <c r="S25" i="1"/>
  <c r="K27" i="1"/>
  <c r="J27" i="1"/>
  <c r="AV27" i="1" s="1"/>
  <c r="AY27" i="1" s="1"/>
  <c r="I27" i="1"/>
  <c r="AH27" i="1"/>
  <c r="N27" i="1"/>
  <c r="AU17" i="1"/>
  <c r="AW17" i="1" s="1"/>
  <c r="S17" i="1"/>
  <c r="S22" i="1"/>
  <c r="AU22" i="1"/>
  <c r="AW22" i="1" s="1"/>
  <c r="AU23" i="1"/>
  <c r="AW23" i="1" s="1"/>
  <c r="S23" i="1"/>
  <c r="N18" i="1"/>
  <c r="AH18" i="1"/>
  <c r="K18" i="1"/>
  <c r="J18" i="1"/>
  <c r="AV18" i="1" s="1"/>
  <c r="I18" i="1"/>
  <c r="N26" i="1"/>
  <c r="K26" i="1"/>
  <c r="J26" i="1"/>
  <c r="AV26" i="1" s="1"/>
  <c r="AY26" i="1" s="1"/>
  <c r="I26" i="1"/>
  <c r="AH26" i="1"/>
  <c r="K30" i="1"/>
  <c r="J30" i="1"/>
  <c r="AV30" i="1" s="1"/>
  <c r="AY30" i="1" s="1"/>
  <c r="I30" i="1"/>
  <c r="AH30" i="1"/>
  <c r="N30" i="1"/>
  <c r="K24" i="1"/>
  <c r="J24" i="1"/>
  <c r="AV24" i="1" s="1"/>
  <c r="AY24" i="1" s="1"/>
  <c r="I24" i="1"/>
  <c r="AH24" i="1"/>
  <c r="N24" i="1"/>
  <c r="AW25" i="1"/>
  <c r="S28" i="1"/>
  <c r="S30" i="1"/>
  <c r="AU30" i="1"/>
  <c r="AW30" i="1" s="1"/>
  <c r="AH23" i="1"/>
  <c r="N23" i="1"/>
  <c r="K23" i="1"/>
  <c r="J23" i="1"/>
  <c r="AV23" i="1" s="1"/>
  <c r="I23" i="1"/>
  <c r="AU29" i="1"/>
  <c r="AW29" i="1" s="1"/>
  <c r="S29" i="1"/>
  <c r="S20" i="1"/>
  <c r="AU20" i="1"/>
  <c r="AW20" i="1" s="1"/>
  <c r="N29" i="1"/>
  <c r="K29" i="1"/>
  <c r="J29" i="1"/>
  <c r="AV29" i="1" s="1"/>
  <c r="I29" i="1"/>
  <c r="AH29" i="1"/>
  <c r="S18" i="1"/>
  <c r="AU18" i="1"/>
  <c r="AW18" i="1" s="1"/>
  <c r="AU21" i="1"/>
  <c r="AW21" i="1" s="1"/>
  <c r="S21" i="1"/>
  <c r="AU19" i="1"/>
  <c r="AW19" i="1" s="1"/>
  <c r="S19" i="1"/>
  <c r="T27" i="1"/>
  <c r="U27" i="1" s="1"/>
  <c r="AU27" i="1"/>
  <c r="AW27" i="1" s="1"/>
  <c r="AH17" i="1"/>
  <c r="I21" i="1"/>
  <c r="I17" i="1"/>
  <c r="J17" i="1"/>
  <c r="AV17" i="1" s="1"/>
  <c r="AY17" i="1" s="1"/>
  <c r="AH22" i="1"/>
  <c r="T26" i="1"/>
  <c r="U26" i="1" s="1"/>
  <c r="I19" i="1"/>
  <c r="S24" i="1"/>
  <c r="AH25" i="1"/>
  <c r="K21" i="1"/>
  <c r="J19" i="1"/>
  <c r="AV19" i="1" s="1"/>
  <c r="I22" i="1"/>
  <c r="K19" i="1"/>
  <c r="AH20" i="1"/>
  <c r="J22" i="1"/>
  <c r="AV22" i="1" s="1"/>
  <c r="I25" i="1"/>
  <c r="AH28" i="1"/>
  <c r="J21" i="1"/>
  <c r="AV21" i="1" s="1"/>
  <c r="AW28" i="1" l="1"/>
  <c r="AY28" i="1"/>
  <c r="AY19" i="1"/>
  <c r="AY21" i="1"/>
  <c r="AA18" i="1"/>
  <c r="V27" i="1"/>
  <c r="Z27" i="1" s="1"/>
  <c r="AC27" i="1"/>
  <c r="T22" i="1"/>
  <c r="U22" i="1" s="1"/>
  <c r="T25" i="1"/>
  <c r="U25" i="1" s="1"/>
  <c r="AA22" i="1"/>
  <c r="T30" i="1"/>
  <c r="U30" i="1" s="1"/>
  <c r="Q30" i="1" s="1"/>
  <c r="O30" i="1" s="1"/>
  <c r="R30" i="1" s="1"/>
  <c r="L30" i="1" s="1"/>
  <c r="M30" i="1" s="1"/>
  <c r="T20" i="1"/>
  <c r="U20" i="1" s="1"/>
  <c r="AA17" i="1"/>
  <c r="T29" i="1"/>
  <c r="U29" i="1" s="1"/>
  <c r="AA19" i="1"/>
  <c r="V26" i="1"/>
  <c r="Z26" i="1" s="1"/>
  <c r="AC26" i="1"/>
  <c r="AA30" i="1"/>
  <c r="AB26" i="1"/>
  <c r="T18" i="1"/>
  <c r="U18" i="1" s="1"/>
  <c r="AY18" i="1"/>
  <c r="T19" i="1"/>
  <c r="U19" i="1" s="1"/>
  <c r="Q19" i="1" s="1"/>
  <c r="O19" i="1" s="1"/>
  <c r="R19" i="1" s="1"/>
  <c r="L19" i="1" s="1"/>
  <c r="M19" i="1" s="1"/>
  <c r="AA24" i="1"/>
  <c r="Q24" i="1"/>
  <c r="O24" i="1" s="1"/>
  <c r="R24" i="1" s="1"/>
  <c r="L24" i="1" s="1"/>
  <c r="M24" i="1" s="1"/>
  <c r="T17" i="1"/>
  <c r="U17" i="1" s="1"/>
  <c r="AY20" i="1"/>
  <c r="AA23" i="1"/>
  <c r="AA21" i="1"/>
  <c r="AA29" i="1"/>
  <c r="AB27" i="1"/>
  <c r="AY23" i="1"/>
  <c r="T28" i="1"/>
  <c r="U28" i="1" s="1"/>
  <c r="AA26" i="1"/>
  <c r="Q26" i="1"/>
  <c r="O26" i="1" s="1"/>
  <c r="R26" i="1" s="1"/>
  <c r="L26" i="1" s="1"/>
  <c r="M26" i="1" s="1"/>
  <c r="AA25" i="1"/>
  <c r="T21" i="1"/>
  <c r="U21" i="1" s="1"/>
  <c r="AY29" i="1"/>
  <c r="AY22" i="1"/>
  <c r="T24" i="1"/>
  <c r="U24" i="1" s="1"/>
  <c r="T23" i="1"/>
  <c r="U23" i="1" s="1"/>
  <c r="AA27" i="1"/>
  <c r="Q27" i="1"/>
  <c r="O27" i="1" s="1"/>
  <c r="R27" i="1" s="1"/>
  <c r="L27" i="1" s="1"/>
  <c r="M27" i="1" s="1"/>
  <c r="V29" i="1" l="1"/>
  <c r="Z29" i="1" s="1"/>
  <c r="AC29" i="1"/>
  <c r="AB29" i="1"/>
  <c r="V22" i="1"/>
  <c r="Z22" i="1" s="1"/>
  <c r="AC22" i="1"/>
  <c r="AB22" i="1"/>
  <c r="V25" i="1"/>
  <c r="Z25" i="1" s="1"/>
  <c r="AC25" i="1"/>
  <c r="AD25" i="1" s="1"/>
  <c r="AB25" i="1"/>
  <c r="V21" i="1"/>
  <c r="Z21" i="1" s="1"/>
  <c r="AC21" i="1"/>
  <c r="AB21" i="1"/>
  <c r="V30" i="1"/>
  <c r="Z30" i="1" s="1"/>
  <c r="AC30" i="1"/>
  <c r="AB30" i="1"/>
  <c r="AD27" i="1"/>
  <c r="AC20" i="1"/>
  <c r="V20" i="1"/>
  <c r="Z20" i="1" s="1"/>
  <c r="AB20" i="1"/>
  <c r="Q20" i="1"/>
  <c r="O20" i="1" s="1"/>
  <c r="R20" i="1" s="1"/>
  <c r="L20" i="1" s="1"/>
  <c r="M20" i="1" s="1"/>
  <c r="V18" i="1"/>
  <c r="Z18" i="1" s="1"/>
  <c r="AC18" i="1"/>
  <c r="AB18" i="1"/>
  <c r="V23" i="1"/>
  <c r="Z23" i="1" s="1"/>
  <c r="AC23" i="1"/>
  <c r="AB23" i="1"/>
  <c r="Q29" i="1"/>
  <c r="O29" i="1" s="1"/>
  <c r="R29" i="1" s="1"/>
  <c r="L29" i="1" s="1"/>
  <c r="M29" i="1" s="1"/>
  <c r="AC17" i="1"/>
  <c r="V17" i="1"/>
  <c r="Z17" i="1" s="1"/>
  <c r="AB17" i="1"/>
  <c r="Q25" i="1"/>
  <c r="O25" i="1" s="1"/>
  <c r="R25" i="1" s="1"/>
  <c r="L25" i="1" s="1"/>
  <c r="M25" i="1" s="1"/>
  <c r="Q21" i="1"/>
  <c r="O21" i="1" s="1"/>
  <c r="R21" i="1" s="1"/>
  <c r="L21" i="1" s="1"/>
  <c r="M21" i="1" s="1"/>
  <c r="AC24" i="1"/>
  <c r="V24" i="1"/>
  <c r="Z24" i="1" s="1"/>
  <c r="AB24" i="1"/>
  <c r="AD26" i="1"/>
  <c r="Q22" i="1"/>
  <c r="O22" i="1" s="1"/>
  <c r="R22" i="1" s="1"/>
  <c r="L22" i="1" s="1"/>
  <c r="M22" i="1" s="1"/>
  <c r="V28" i="1"/>
  <c r="Z28" i="1" s="1"/>
  <c r="AC28" i="1"/>
  <c r="AB28" i="1"/>
  <c r="Q28" i="1"/>
  <c r="O28" i="1" s="1"/>
  <c r="R28" i="1" s="1"/>
  <c r="L28" i="1" s="1"/>
  <c r="M28" i="1" s="1"/>
  <c r="Q23" i="1"/>
  <c r="O23" i="1" s="1"/>
  <c r="R23" i="1" s="1"/>
  <c r="L23" i="1" s="1"/>
  <c r="M23" i="1" s="1"/>
  <c r="V19" i="1"/>
  <c r="Z19" i="1" s="1"/>
  <c r="AC19" i="1"/>
  <c r="AB19" i="1"/>
  <c r="Q17" i="1"/>
  <c r="O17" i="1" s="1"/>
  <c r="R17" i="1" s="1"/>
  <c r="L17" i="1" s="1"/>
  <c r="M17" i="1" s="1"/>
  <c r="Q18" i="1"/>
  <c r="O18" i="1" s="1"/>
  <c r="R18" i="1" s="1"/>
  <c r="L18" i="1" s="1"/>
  <c r="M18" i="1" s="1"/>
  <c r="AD21" i="1" l="1"/>
  <c r="AD17" i="1"/>
  <c r="AD23" i="1"/>
  <c r="AD22" i="1"/>
  <c r="AD19" i="1"/>
  <c r="AD24" i="1"/>
  <c r="AD20" i="1"/>
  <c r="AD28" i="1"/>
  <c r="AD29" i="1"/>
  <c r="AD18" i="1"/>
  <c r="AD30" i="1"/>
</calcChain>
</file>

<file path=xl/sharedStrings.xml><?xml version="1.0" encoding="utf-8"?>
<sst xmlns="http://schemas.openxmlformats.org/spreadsheetml/2006/main" count="683" uniqueCount="348">
  <si>
    <t>File opened</t>
  </si>
  <si>
    <t>2020-12-17 15:43:55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</si>
  <si>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</si>
  <si>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</si>
  <si>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</si>
  <si>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</si>
  <si>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</si>
  <si>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</si>
  <si>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</si>
  <si>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</si>
  <si>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</si>
  <si>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</si>
  <si>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</si>
  <si>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</si>
  <si>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</si>
  <si>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</si>
  <si>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</si>
  <si>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</si>
  <si>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</si>
  <si>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</si>
  <si>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</si>
  <si>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</si>
  <si>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</si>
  <si>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15:43:55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</si>
  <si>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</si>
  <si>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</si>
  <si>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</si>
  <si>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</si>
  <si>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</si>
  <si>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</si>
  <si>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</si>
  <si>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</si>
  <si>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</si>
  <si>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</si>
  <si>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</si>
  <si>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</si>
  <si>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</si>
  <si>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</si>
  <si>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</si>
  <si>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</si>
  <si>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</si>
  <si>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</si>
  <si>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</si>
  <si>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</si>
  <si>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</si>
  <si>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</si>
  <si>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</si>
  <si>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</si>
  <si>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</si>
  <si>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</si>
  <si>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</si>
  <si>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</si>
  <si>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</si>
  <si>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</si>
  <si>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</si>
  <si>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</si>
  <si>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</si>
  <si>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</si>
  <si>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</si>
  <si>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</si>
  <si>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</si>
  <si>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</si>
  <si>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</si>
  <si>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</si>
  <si>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</si>
  <si>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</si>
  <si>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</si>
  <si>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</si>
  <si>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</si>
  <si>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</si>
  <si>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</si>
  <si>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</si>
  <si>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</si>
  <si>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</si>
  <si>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</si>
  <si>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</si>
  <si>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</si>
  <si>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</si>
  <si>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</si>
  <si>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</si>
  <si>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</si>
  <si>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</si>
  <si>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</si>
  <si>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</si>
  <si>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</si>
  <si>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</si>
  <si>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</si>
  <si>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</si>
  <si>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</si>
  <si>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</si>
  <si>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</si>
  <si>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</si>
  <si>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</si>
  <si>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</si>
  <si>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</si>
  <si>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</si>
  <si>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</si>
  <si>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</si>
  <si>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</si>
  <si>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</si>
  <si>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</si>
  <si>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</si>
  <si>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</si>
  <si>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</si>
  <si>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</si>
  <si>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</si>
  <si>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</si>
  <si>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</si>
  <si>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</si>
  <si>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</si>
  <si>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</si>
  <si>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</si>
  <si>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</si>
  <si>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</si>
  <si>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</si>
  <si>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</si>
  <si>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</si>
  <si>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</si>
  <si>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</si>
  <si>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</si>
  <si>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</si>
  <si>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</si>
  <si>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</si>
  <si>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</si>
  <si>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</si>
  <si>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</si>
  <si>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</si>
  <si>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</si>
  <si>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</si>
  <si>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</si>
  <si>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</si>
  <si>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</si>
  <si>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</si>
  <si>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</si>
  <si>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</si>
  <si>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</si>
  <si>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</si>
  <si>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</si>
  <si>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</si>
  <si>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</si>
  <si>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</si>
  <si>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</si>
  <si>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</si>
  <si>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</si>
  <si>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</si>
  <si>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</si>
  <si>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</si>
  <si>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</si>
  <si>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</si>
  <si>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</si>
  <si>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</si>
  <si>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</si>
  <si>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</si>
  <si>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</si>
  <si>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</si>
  <si>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</si>
  <si>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</si>
  <si>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</si>
  <si>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</si>
  <si>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</si>
  <si>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</si>
  <si>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</si>
  <si>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</si>
  <si>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</si>
  <si>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</si>
  <si>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</si>
  <si>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</si>
  <si>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</si>
  <si>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</si>
  <si>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</si>
  <si>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</si>
  <si>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</si>
  <si>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</si>
  <si>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</si>
  <si>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</si>
  <si>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</si>
  <si>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</si>
  <si>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</si>
  <si>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</si>
  <si>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</si>
  <si>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</si>
  <si>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</si>
  <si>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</si>
  <si>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</si>
  <si>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</si>
  <si>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</si>
  <si>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</si>
  <si>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</si>
  <si>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</si>
  <si>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</si>
  <si>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</si>
  <si>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</si>
  <si>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</si>
  <si>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</si>
  <si>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</si>
  <si>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</si>
  <si>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</si>
  <si>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</si>
  <si>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</si>
  <si>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</si>
  <si>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</si>
  <si>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</si>
  <si>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</si>
  <si>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</si>
  <si>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</si>
  <si>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</si>
  <si>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</si>
  <si>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</si>
  <si>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</si>
  <si>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</si>
  <si>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</si>
  <si>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</si>
  <si>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</si>
  <si>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</si>
  <si>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</si>
  <si>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</si>
  <si>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</si>
  <si>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</si>
  <si>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</si>
  <si>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</si>
  <si>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</si>
  <si>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</si>
  <si>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</si>
  <si>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</si>
  <si>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</si>
  <si>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</si>
  <si>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</si>
  <si>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</si>
  <si>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</si>
  <si>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</si>
  <si>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</si>
  <si>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</si>
  <si>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</si>
  <si>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</si>
  <si>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</si>
  <si>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</si>
  <si>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</si>
  <si>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</si>
  <si>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</si>
  <si>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</si>
  <si>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</si>
  <si>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</si>
  <si>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</si>
  <si>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</si>
  <si>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</si>
  <si>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</si>
  <si>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</si>
  <si>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</si>
  <si>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</si>
  <si>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</si>
  <si>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</si>
  <si>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</si>
  <si>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</si>
  <si>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</si>
  <si>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</si>
  <si>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</si>
  <si>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</si>
  <si>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</si>
  <si>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</si>
  <si>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</si>
  <si>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</si>
  <si>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</si>
  <si>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</si>
  <si>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</si>
  <si>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</si>
  <si>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</si>
  <si>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</si>
  <si>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</si>
  <si>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</si>
  <si>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</si>
  <si>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</si>
  <si>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</si>
  <si>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</si>
  <si>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</si>
  <si>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</si>
  <si>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</si>
  <si>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</si>
  <si>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</si>
  <si>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</si>
  <si>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</si>
  <si>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</si>
  <si>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</si>
  <si>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</si>
  <si>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15:52:44</t>
  </si>
  <si>
    <t>15:52:44</t>
  </si>
  <si>
    <t>1149</t>
  </si>
  <si>
    <t>_1</t>
  </si>
  <si>
    <t>RECT-4143-20200907-06_33_50</t>
  </si>
  <si>
    <t>RECT-1385-20201217-15_52_46</t>
  </si>
  <si>
    <t>DARK-1386-20201217-15_52_48</t>
  </si>
  <si>
    <t>0: Broadleaf</t>
  </si>
  <si>
    <t>15:53:05</t>
  </si>
  <si>
    <t>1/3</t>
  </si>
  <si>
    <t>20201217 15:56:30</t>
  </si>
  <si>
    <t>15:56:30</t>
  </si>
  <si>
    <t>RECT-1389-20201217-15_56_32</t>
  </si>
  <si>
    <t>DARK-1390-20201217-15_56_34</t>
  </si>
  <si>
    <t>3/3</t>
  </si>
  <si>
    <t>20201217 15:57:52</t>
  </si>
  <si>
    <t>15:57:52</t>
  </si>
  <si>
    <t>RECT-1391-20201217-15_57_54</t>
  </si>
  <si>
    <t>DARK-1392-20201217-15_57_56</t>
  </si>
  <si>
    <t>20201217 15:59:35</t>
  </si>
  <si>
    <t>15:59:35</t>
  </si>
  <si>
    <t>RECT-1393-20201217-15_59_37</t>
  </si>
  <si>
    <t>DARK-1394-20201217-15_59_39</t>
  </si>
  <si>
    <t>20201217 16:00:49</t>
  </si>
  <si>
    <t>16:00:49</t>
  </si>
  <si>
    <t>RECT-1395-20201217-16_00_51</t>
  </si>
  <si>
    <t>DARK-1396-20201217-16_00_53</t>
  </si>
  <si>
    <t>20201217 16:02:02</t>
  </si>
  <si>
    <t>16:02:02</t>
  </si>
  <si>
    <t>RECT-1397-20201217-16_02_04</t>
  </si>
  <si>
    <t>DARK-1398-20201217-16_02_06</t>
  </si>
  <si>
    <t>20201217 16:03:17</t>
  </si>
  <si>
    <t>16:03:17</t>
  </si>
  <si>
    <t>RECT-1399-20201217-16_03_19</t>
  </si>
  <si>
    <t>DARK-1400-20201217-16_03_21</t>
  </si>
  <si>
    <t>16:03:37</t>
  </si>
  <si>
    <t>20201217 16:04:51</t>
  </si>
  <si>
    <t>16:04:51</t>
  </si>
  <si>
    <t>RECT-1401-20201217-16_04_53</t>
  </si>
  <si>
    <t>DARK-1402-20201217-16_04_55</t>
  </si>
  <si>
    <t>20201217 16:06:23</t>
  </si>
  <si>
    <t>16:06:23</t>
  </si>
  <si>
    <t>RECT-1403-20201217-16_06_25</t>
  </si>
  <si>
    <t>DARK-1404-20201217-16_06_27</t>
  </si>
  <si>
    <t>20201217 16:07:50</t>
  </si>
  <si>
    <t>16:07:50</t>
  </si>
  <si>
    <t>RECT-1405-20201217-16_07_52</t>
  </si>
  <si>
    <t>DARK-1406-20201217-16_07_54</t>
  </si>
  <si>
    <t>20201217 16:09:30</t>
  </si>
  <si>
    <t>16:09:30</t>
  </si>
  <si>
    <t>RECT-1407-20201217-16_09_32</t>
  </si>
  <si>
    <t>DARK-1408-20201217-16_09_34</t>
  </si>
  <si>
    <t>20201217 16:11:21</t>
  </si>
  <si>
    <t>16:11:21</t>
  </si>
  <si>
    <t>RECT-1409-20201217-16_11_23</t>
  </si>
  <si>
    <t>DARK-1410-20201217-16_11_25</t>
  </si>
  <si>
    <t>20201217 16:13:22</t>
  </si>
  <si>
    <t>16:13:22</t>
  </si>
  <si>
    <t>RECT-1411-20201217-16_13_24</t>
  </si>
  <si>
    <t>DARK-1412-20201217-16_13_26</t>
  </si>
  <si>
    <t>20201217 16:15:22</t>
  </si>
  <si>
    <t>16:15:22</t>
  </si>
  <si>
    <t>RECT-1413-20201217-16_15_24</t>
  </si>
  <si>
    <t>DARK-1414-20201217-16_15_26</t>
  </si>
  <si>
    <t>16:15:53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</si>
</sst>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workbookViewId="0">
      <selection activeCell="A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1608249164.5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1608249156.5</v>
      </c>
      <c r="I17">
        <f t="shared" ref="I17:I30" si="0">BW17*AG17*(BS17-BT17)/(100*BL17*(1000-AG17*BS17))</f>
        <v>2.3122669428002912E-4</v>
      </c>
      <c r="J17">
        <f t="shared" ref="J17:J30" si="1">BW17*AG17*(BR17-BQ17*(1000-AG17*BT17)/(1000-AG17*BS17))/(100*BL17)</f>
        <v>1.1957278743616979</v>
      </c>
      <c r="K17">
        <f t="shared" ref="K17:K30" si="2">BQ17 - IF(AG17&gt;1, J17*BL17*100/(AI17*CE17), 0)</f>
        <v>398.78093548387102</v>
      </c>
      <c r="L17">
        <f t="shared" ref="L17:L30" si="3">((R17-I17/2)*K17-J17)/(R17+I17/2)</f>
        <v>239.63320940369243</v>
      </c>
      <c r="M17">
        <f t="shared" ref="M17:M30" si="4">L17*(BX17+BY17)/1000</f>
        <v>24.364553538671956</v>
      </c>
      <c r="N17">
        <f t="shared" ref="N17:N30" si="5">(BQ17 - IF(AG17&gt;1, J17*BL17*100/(AI17*CE17), 0))*(BX17+BY17)/1000</f>
        <v>40.545796957676394</v>
      </c>
      <c r="O17">
        <f t="shared" ref="O17:O30" si="6">2/((1/Q17-1/P17)+SIGN(Q17)*SQRT((1/Q17-1/P17)*(1/Q17-1/P17) + 4*BM17/((BM17+1)*(BM17+1))*(2*1/Q17*1/P17-1/P17*1/P17)))</f>
        <v>1.2789606317843073E-2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2.9577945122235447</v>
      </c>
      <c r="Q17">
        <f t="shared" ref="Q17:Q30" si="8">I17*(1000-(1000*0.61365*EXP(17.502*U17/(240.97+U17))/(BX17+BY17)+BS17)/2)/(1000*0.61365*EXP(17.502*U17/(240.97+U17))/(BX17+BY17)-BS17)</f>
        <v>1.2758962088130031E-2</v>
      </c>
      <c r="R17">
        <f t="shared" ref="R17:R30" si="9">1/((BM17+1)/(O17/1.6)+1/(P17/1.37)) + BM17/((BM17+1)/(O17/1.6) + BM17/(P17/1.37))</f>
        <v>7.9770983964551744E-3</v>
      </c>
      <c r="S17">
        <f t="shared" ref="S17:S30" si="10">(BI17*BK17)</f>
        <v>231.29277656043251</v>
      </c>
      <c r="T17">
        <f t="shared" ref="T17:T30" si="11">(BZ17+(S17+2*0.95*0.0000000567*(((BZ17+$B$7)+273)^4-(BZ17+273)^4)-44100*I17)/(1.84*29.3*P17+8*0.95*0.0000000567*(BZ17+273)^3))</f>
        <v>29.295115933736199</v>
      </c>
      <c r="U17">
        <f t="shared" ref="U17:U30" si="12">($C$7*CA17+$D$7*CB17+$E$7*T17)</f>
        <v>29.091396774193498</v>
      </c>
      <c r="V17">
        <f t="shared" ref="V17:V30" si="13">0.61365*EXP(17.502*U17/(240.97+U17))</f>
        <v>4.0430919066692246</v>
      </c>
      <c r="W17">
        <f t="shared" ref="W17:W30" si="14">(X17/Y17*100)</f>
        <v>59.477512253435904</v>
      </c>
      <c r="X17">
        <f t="shared" ref="X17:X30" si="15">BS17*(BX17+BY17)/1000</f>
        <v>2.2575716170678848</v>
      </c>
      <c r="Y17">
        <f t="shared" ref="Y17:Y30" si="16">0.61365*EXP(17.502*BZ17/(240.97+BZ17))</f>
        <v>3.7956725685638761</v>
      </c>
      <c r="Z17">
        <f t="shared" ref="Z17:Z30" si="17">(V17-BS17*(BX17+BY17)/1000)</f>
        <v>1.7855202896013398</v>
      </c>
      <c r="AA17">
        <f t="shared" ref="AA17:AA30" si="18">(-I17*44100)</f>
        <v>-10.197097217749285</v>
      </c>
      <c r="AB17">
        <f t="shared" ref="AB17:AB30" si="19">2*29.3*P17*0.92*(BZ17-U17)</f>
        <v>-173.43451174817437</v>
      </c>
      <c r="AC17">
        <f t="shared" ref="AC17:AC30" si="20">2*0.95*0.0000000567*(((BZ17+$B$7)+273)^4-(U17+273)^4)</f>
        <v>-12.851318550216746</v>
      </c>
      <c r="AD17">
        <f t="shared" ref="AD17:AD30" si="21">S17+AC17+AA17+AB17</f>
        <v>34.809849044292122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53554.245721805135</v>
      </c>
      <c r="AJ17" t="s">
        <v>287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288</v>
      </c>
      <c r="AQ17">
        <v>780.98299999999995</v>
      </c>
      <c r="AR17">
        <v>862.59</v>
      </c>
      <c r="AS17">
        <f t="shared" ref="AS17:AS30" si="27">1-AQ17/AR17</f>
        <v>9.4606939565726522E-2</v>
      </c>
      <c r="AT17">
        <v>0.5</v>
      </c>
      <c r="AU17">
        <f t="shared" ref="AU17:AU30" si="28">BI17</f>
        <v>1180.1913192796153</v>
      </c>
      <c r="AV17">
        <f t="shared" ref="AV17:AV30" si="29">J17</f>
        <v>1.1957278743616979</v>
      </c>
      <c r="AW17">
        <f t="shared" ref="AW17:AW30" si="30">AS17*AT17*AU17</f>
        <v>55.827144409540807</v>
      </c>
      <c r="AX17">
        <f t="shared" ref="AX17:AX30" si="31">BC17/AR17</f>
        <v>0.4041897077406415</v>
      </c>
      <c r="AY17">
        <f t="shared" ref="AY17:AY30" si="32">(AV17-AO17)/AU17</f>
        <v>1.5027015749111289E-3</v>
      </c>
      <c r="AZ17">
        <f t="shared" ref="AZ17:AZ30" si="33">(AL17-AR17)/AR17</f>
        <v>2.7817271241261778</v>
      </c>
      <c r="BA17" t="s">
        <v>289</v>
      </c>
      <c r="BB17">
        <v>513.94000000000005</v>
      </c>
      <c r="BC17">
        <f t="shared" ref="BC17:BC30" si="34">AR17-BB17</f>
        <v>348.65</v>
      </c>
      <c r="BD17">
        <f t="shared" ref="BD17:BD30" si="35">(AR17-AQ17)/(AR17-BB17)</f>
        <v>0.23406568191596183</v>
      </c>
      <c r="BE17">
        <f t="shared" ref="BE17:BE30" si="36">(AL17-AR17)/(AL17-BB17)</f>
        <v>0.87313237316876136</v>
      </c>
      <c r="BF17">
        <f t="shared" ref="BF17:BF30" si="37">(AR17-AQ17)/(AR17-AK17)</f>
        <v>0.55472294990248217</v>
      </c>
      <c r="BG17">
        <f t="shared" ref="BG17:BG30" si="38">(AL17-AR17)/(AL17-AK17)</f>
        <v>0.94223164251382829</v>
      </c>
      <c r="BH17">
        <f t="shared" ref="BH17:BH30" si="39">$B$11*CF17+$C$11*CG17+$F$11*CH17*(1-CK17)</f>
        <v>1400.0070967741899</v>
      </c>
      <c r="BI17">
        <f t="shared" ref="BI17:BI30" si="40">BH17*BJ17</f>
        <v>1180.1913192796153</v>
      </c>
      <c r="BJ17">
        <f t="shared" ref="BJ17:BJ30" si="41">($B$11*$D$9+$C$11*$D$9+$F$11*((CU17+CM17)/MAX(CU17+CM17+CV17, 0.1)*$I$9+CV17/MAX(CU17+CM17+CV17, 0.1)*$J$9))/($B$11+$C$11+$F$11)</f>
        <v>0.84298952626664492</v>
      </c>
      <c r="BK17">
        <f t="shared" ref="BK17:BK30" si="42">($B$11*$K$9+$C$11*$K$9+$F$11*((CU17+CM17)/MAX(CU17+CM17+CV17, 0.1)*$P$9+CV17/MAX(CU17+CM17+CV17, 0.1)*$Q$9))/($B$11+$C$11+$F$11)</f>
        <v>0.19597905253328995</v>
      </c>
      <c r="BL17">
        <v>6</v>
      </c>
      <c r="BM17">
        <v>0.5</v>
      </c>
      <c r="BN17" t="s">
        <v>290</v>
      </c>
      <c r="BO17">
        <v>2</v>
      </c>
      <c r="BP17">
        <v>1608249156.5</v>
      </c>
      <c r="BQ17">
        <v>398.78093548387102</v>
      </c>
      <c r="BR17">
        <v>400.32645161290299</v>
      </c>
      <c r="BS17">
        <v>22.2039419354839</v>
      </c>
      <c r="BT17">
        <v>21.932632258064501</v>
      </c>
      <c r="BU17">
        <v>395.312935483871</v>
      </c>
      <c r="BV17">
        <v>22.035941935483901</v>
      </c>
      <c r="BW17">
        <v>500.00254838709702</v>
      </c>
      <c r="BX17">
        <v>101.62680645161301</v>
      </c>
      <c r="BY17">
        <v>4.7554958064516102E-2</v>
      </c>
      <c r="BZ17">
        <v>28.003764516128999</v>
      </c>
      <c r="CA17">
        <v>29.091396774193498</v>
      </c>
      <c r="CB17">
        <v>999.9</v>
      </c>
      <c r="CC17">
        <v>0</v>
      </c>
      <c r="CD17">
        <v>0</v>
      </c>
      <c r="CE17">
        <v>9999.2338709677406</v>
      </c>
      <c r="CF17">
        <v>0</v>
      </c>
      <c r="CG17">
        <v>163.393741935484</v>
      </c>
      <c r="CH17">
        <v>1400.0070967741899</v>
      </c>
      <c r="CI17">
        <v>0.89999409677419395</v>
      </c>
      <c r="CJ17">
        <v>0.10000590322580601</v>
      </c>
      <c r="CK17">
        <v>0</v>
      </c>
      <c r="CL17">
        <v>781.00329032258105</v>
      </c>
      <c r="CM17">
        <v>4.9993800000000004</v>
      </c>
      <c r="CN17">
        <v>11066.345161290301</v>
      </c>
      <c r="CO17">
        <v>11164.3806451613</v>
      </c>
      <c r="CP17">
        <v>48.561999999999998</v>
      </c>
      <c r="CQ17">
        <v>50.311999999999998</v>
      </c>
      <c r="CR17">
        <v>49.366870967741903</v>
      </c>
      <c r="CS17">
        <v>50.328258064516099</v>
      </c>
      <c r="CT17">
        <v>50.120935483871001</v>
      </c>
      <c r="CU17">
        <v>1255.49580645161</v>
      </c>
      <c r="CV17">
        <v>139.51193548387101</v>
      </c>
      <c r="CW17">
        <v>0</v>
      </c>
      <c r="CX17">
        <v>832.29999995231606</v>
      </c>
      <c r="CY17">
        <v>0</v>
      </c>
      <c r="CZ17">
        <v>780.98299999999995</v>
      </c>
      <c r="DA17">
        <v>-4.3807179399336498</v>
      </c>
      <c r="DB17">
        <v>-60.509401681380801</v>
      </c>
      <c r="DC17">
        <v>11065.811538461499</v>
      </c>
      <c r="DD17">
        <v>15</v>
      </c>
      <c r="DE17">
        <v>1608249185.5</v>
      </c>
      <c r="DF17" t="s">
        <v>291</v>
      </c>
      <c r="DG17">
        <v>1608249185.5</v>
      </c>
      <c r="DH17">
        <v>1608249182.5</v>
      </c>
      <c r="DI17">
        <v>35</v>
      </c>
      <c r="DJ17">
        <v>-2.6989999999999998</v>
      </c>
      <c r="DK17">
        <v>3.6999999999999998E-2</v>
      </c>
      <c r="DL17">
        <v>3.468</v>
      </c>
      <c r="DM17">
        <v>0.16800000000000001</v>
      </c>
      <c r="DN17">
        <v>400</v>
      </c>
      <c r="DO17">
        <v>22</v>
      </c>
      <c r="DP17">
        <v>0.26</v>
      </c>
      <c r="DQ17">
        <v>0.12</v>
      </c>
      <c r="DR17">
        <v>-1.082231185445</v>
      </c>
      <c r="DS17">
        <v>2.9743522846336301</v>
      </c>
      <c r="DT17">
        <v>0.22589820164914501</v>
      </c>
      <c r="DU17">
        <v>0</v>
      </c>
      <c r="DV17">
        <v>1.16554013333333</v>
      </c>
      <c r="DW17">
        <v>-3.67143483870968</v>
      </c>
      <c r="DX17">
        <v>0.269718828934223</v>
      </c>
      <c r="DY17">
        <v>0</v>
      </c>
      <c r="DZ17">
        <v>0.23399980000000001</v>
      </c>
      <c r="EA17">
        <v>0.123510941045606</v>
      </c>
      <c r="EB17">
        <v>9.4087706224919004E-3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3.468</v>
      </c>
      <c r="EJ17">
        <v>0.16800000000000001</v>
      </c>
      <c r="EK17">
        <v>6.1670000000001401</v>
      </c>
      <c r="EL17">
        <v>0</v>
      </c>
      <c r="EM17">
        <v>0</v>
      </c>
      <c r="EN17">
        <v>0</v>
      </c>
      <c r="EO17">
        <v>0.131300000000003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13.4</v>
      </c>
      <c r="EX17">
        <v>13.6</v>
      </c>
      <c r="EY17">
        <v>2</v>
      </c>
      <c r="EZ17">
        <v>490.74299999999999</v>
      </c>
      <c r="FA17">
        <v>507.14</v>
      </c>
      <c r="FB17">
        <v>24.221399999999999</v>
      </c>
      <c r="FC17">
        <v>32.903799999999997</v>
      </c>
      <c r="FD17">
        <v>30</v>
      </c>
      <c r="FE17">
        <v>32.668900000000001</v>
      </c>
      <c r="FF17">
        <v>32.700899999999997</v>
      </c>
      <c r="FG17">
        <v>20.667400000000001</v>
      </c>
      <c r="FH17">
        <v>64.594999999999999</v>
      </c>
      <c r="FI17">
        <v>43.747399999999999</v>
      </c>
      <c r="FJ17">
        <v>24.223299999999998</v>
      </c>
      <c r="FK17">
        <v>399.95</v>
      </c>
      <c r="FL17">
        <v>21.7514</v>
      </c>
      <c r="FM17">
        <v>100.733</v>
      </c>
      <c r="FN17">
        <v>100.339</v>
      </c>
    </row>
    <row r="18" spans="1:170" x14ac:dyDescent="0.2">
      <c r="A18">
        <v>3</v>
      </c>
      <c r="B18">
        <v>1608249390.5</v>
      </c>
      <c r="C18">
        <v>226</v>
      </c>
      <c r="D18" t="s">
        <v>293</v>
      </c>
      <c r="E18" t="s">
        <v>294</v>
      </c>
      <c r="F18" t="s">
        <v>285</v>
      </c>
      <c r="G18" t="s">
        <v>286</v>
      </c>
      <c r="H18">
        <v>1608249382.75</v>
      </c>
      <c r="I18">
        <f t="shared" si="0"/>
        <v>6.010119014279615E-4</v>
      </c>
      <c r="J18">
        <f t="shared" si="1"/>
        <v>-0.33112277904395865</v>
      </c>
      <c r="K18">
        <f t="shared" si="2"/>
        <v>79.655199999999994</v>
      </c>
      <c r="L18">
        <f t="shared" si="3"/>
        <v>93.12202419972698</v>
      </c>
      <c r="M18">
        <f t="shared" si="4"/>
        <v>9.468412129830508</v>
      </c>
      <c r="N18">
        <f t="shared" si="5"/>
        <v>8.0991394717371943</v>
      </c>
      <c r="O18">
        <f t="shared" si="6"/>
        <v>3.3350091943918116E-2</v>
      </c>
      <c r="P18">
        <f t="shared" si="7"/>
        <v>2.9562056962574523</v>
      </c>
      <c r="Q18">
        <f t="shared" si="8"/>
        <v>3.314247723115752E-2</v>
      </c>
      <c r="R18">
        <f t="shared" si="9"/>
        <v>2.0732593734293897E-2</v>
      </c>
      <c r="S18">
        <f t="shared" si="10"/>
        <v>231.29460406301507</v>
      </c>
      <c r="T18">
        <f t="shared" si="11"/>
        <v>29.172683027137186</v>
      </c>
      <c r="U18">
        <f t="shared" si="12"/>
        <v>29.045056666666699</v>
      </c>
      <c r="V18">
        <f t="shared" si="13"/>
        <v>4.0322703693424309</v>
      </c>
      <c r="W18">
        <f t="shared" si="14"/>
        <v>59.251587678320526</v>
      </c>
      <c r="X18">
        <f t="shared" si="15"/>
        <v>2.2453517772289846</v>
      </c>
      <c r="Y18">
        <f t="shared" si="16"/>
        <v>3.7895217077035945</v>
      </c>
      <c r="Z18">
        <f t="shared" si="17"/>
        <v>1.7869185921134463</v>
      </c>
      <c r="AA18">
        <f t="shared" si="18"/>
        <v>-26.504624852973102</v>
      </c>
      <c r="AB18">
        <f t="shared" si="19"/>
        <v>-170.38936508566377</v>
      </c>
      <c r="AC18">
        <f t="shared" si="20"/>
        <v>-12.627801251608053</v>
      </c>
      <c r="AD18">
        <f t="shared" si="21"/>
        <v>21.772812872770146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53512.959020263625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770.18931999999995</v>
      </c>
      <c r="AR18">
        <v>832.22</v>
      </c>
      <c r="AS18">
        <f t="shared" si="27"/>
        <v>7.4536396625892287E-2</v>
      </c>
      <c r="AT18">
        <v>0.5</v>
      </c>
      <c r="AU18">
        <f t="shared" si="28"/>
        <v>1180.20304185338</v>
      </c>
      <c r="AV18">
        <f t="shared" si="29"/>
        <v>-0.33112277904395865</v>
      </c>
      <c r="AW18">
        <f t="shared" si="30"/>
        <v>43.984041013334043</v>
      </c>
      <c r="AX18">
        <f t="shared" si="31"/>
        <v>0.38465790295835234</v>
      </c>
      <c r="AY18">
        <f t="shared" si="32"/>
        <v>2.0896802670917301E-4</v>
      </c>
      <c r="AZ18">
        <f t="shared" si="33"/>
        <v>2.919732762971329</v>
      </c>
      <c r="BA18" t="s">
        <v>296</v>
      </c>
      <c r="BB18">
        <v>512.1</v>
      </c>
      <c r="BC18">
        <f t="shared" si="34"/>
        <v>320.12</v>
      </c>
      <c r="BD18">
        <f t="shared" si="35"/>
        <v>0.19377321004623291</v>
      </c>
      <c r="BE18">
        <f t="shared" si="36"/>
        <v>0.88359188066822292</v>
      </c>
      <c r="BF18">
        <f t="shared" si="37"/>
        <v>0.53134354203181211</v>
      </c>
      <c r="BG18">
        <f t="shared" si="38"/>
        <v>0.95415733296602634</v>
      </c>
      <c r="BH18">
        <f t="shared" si="39"/>
        <v>1400.0213333333299</v>
      </c>
      <c r="BI18">
        <f t="shared" si="40"/>
        <v>1180.20304185338</v>
      </c>
      <c r="BJ18">
        <f t="shared" si="41"/>
        <v>0.8429893272007638</v>
      </c>
      <c r="BK18">
        <f t="shared" si="42"/>
        <v>0.19597865440152751</v>
      </c>
      <c r="BL18">
        <v>6</v>
      </c>
      <c r="BM18">
        <v>0.5</v>
      </c>
      <c r="BN18" t="s">
        <v>290</v>
      </c>
      <c r="BO18">
        <v>2</v>
      </c>
      <c r="BP18">
        <v>1608249382.75</v>
      </c>
      <c r="BQ18">
        <v>79.655199999999994</v>
      </c>
      <c r="BR18">
        <v>79.315299999999993</v>
      </c>
      <c r="BS18">
        <v>22.083079999999999</v>
      </c>
      <c r="BT18">
        <v>21.377790000000001</v>
      </c>
      <c r="BU18">
        <v>76.187650000000005</v>
      </c>
      <c r="BV18">
        <v>21.915026666666702</v>
      </c>
      <c r="BW18">
        <v>499.99833333333299</v>
      </c>
      <c r="BX18">
        <v>101.6292</v>
      </c>
      <c r="BY18">
        <v>4.8273306666666703E-2</v>
      </c>
      <c r="BZ18">
        <v>27.975946666666701</v>
      </c>
      <c r="CA18">
        <v>29.045056666666699</v>
      </c>
      <c r="CB18">
        <v>999.9</v>
      </c>
      <c r="CC18">
        <v>0</v>
      </c>
      <c r="CD18">
        <v>0</v>
      </c>
      <c r="CE18">
        <v>9989.99</v>
      </c>
      <c r="CF18">
        <v>0</v>
      </c>
      <c r="CG18">
        <v>158.63546666666701</v>
      </c>
      <c r="CH18">
        <v>1400.0213333333299</v>
      </c>
      <c r="CI18">
        <v>0.89999640000000003</v>
      </c>
      <c r="CJ18">
        <v>0.1000036</v>
      </c>
      <c r="CK18">
        <v>0</v>
      </c>
      <c r="CL18">
        <v>770.22163333333299</v>
      </c>
      <c r="CM18">
        <v>4.9993800000000004</v>
      </c>
      <c r="CN18">
        <v>10906.96</v>
      </c>
      <c r="CO18">
        <v>11164.5</v>
      </c>
      <c r="CP18">
        <v>48.625</v>
      </c>
      <c r="CQ18">
        <v>50.311999999999998</v>
      </c>
      <c r="CR18">
        <v>49.3832666666667</v>
      </c>
      <c r="CS18">
        <v>50.283066666666699</v>
      </c>
      <c r="CT18">
        <v>50.1332666666667</v>
      </c>
      <c r="CU18">
        <v>1255.51733333333</v>
      </c>
      <c r="CV18">
        <v>139.50399999999999</v>
      </c>
      <c r="CW18">
        <v>0</v>
      </c>
      <c r="CX18">
        <v>83.100000143051105</v>
      </c>
      <c r="CY18">
        <v>0</v>
      </c>
      <c r="CZ18">
        <v>770.18931999999995</v>
      </c>
      <c r="DA18">
        <v>-2.6737692310880599</v>
      </c>
      <c r="DB18">
        <v>-41.530769082220303</v>
      </c>
      <c r="DC18">
        <v>10906.66</v>
      </c>
      <c r="DD18">
        <v>15</v>
      </c>
      <c r="DE18">
        <v>1608249185.5</v>
      </c>
      <c r="DF18" t="s">
        <v>291</v>
      </c>
      <c r="DG18">
        <v>1608249185.5</v>
      </c>
      <c r="DH18">
        <v>1608249182.5</v>
      </c>
      <c r="DI18">
        <v>35</v>
      </c>
      <c r="DJ18">
        <v>-2.6989999999999998</v>
      </c>
      <c r="DK18">
        <v>3.6999999999999998E-2</v>
      </c>
      <c r="DL18">
        <v>3.468</v>
      </c>
      <c r="DM18">
        <v>0.16800000000000001</v>
      </c>
      <c r="DN18">
        <v>400</v>
      </c>
      <c r="DO18">
        <v>22</v>
      </c>
      <c r="DP18">
        <v>0.26</v>
      </c>
      <c r="DQ18">
        <v>0.12</v>
      </c>
      <c r="DR18">
        <v>-0.33132347348052299</v>
      </c>
      <c r="DS18">
        <v>0.13994181159514299</v>
      </c>
      <c r="DT18">
        <v>1.98202684657241E-2</v>
      </c>
      <c r="DU18">
        <v>1</v>
      </c>
      <c r="DV18">
        <v>0.34013063333333299</v>
      </c>
      <c r="DW18">
        <v>-0.13535377975528301</v>
      </c>
      <c r="DX18">
        <v>2.4316146685530199E-2</v>
      </c>
      <c r="DY18">
        <v>1</v>
      </c>
      <c r="DZ18">
        <v>0.70340040000000004</v>
      </c>
      <c r="EA18">
        <v>0.19885759288097901</v>
      </c>
      <c r="EB18">
        <v>1.5129383623928599E-2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3.468</v>
      </c>
      <c r="EJ18">
        <v>0.16800000000000001</v>
      </c>
      <c r="EK18">
        <v>3.4675499999999002</v>
      </c>
      <c r="EL18">
        <v>0</v>
      </c>
      <c r="EM18">
        <v>0</v>
      </c>
      <c r="EN18">
        <v>0</v>
      </c>
      <c r="EO18">
        <v>0.16805500000000301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3.4</v>
      </c>
      <c r="EX18">
        <v>3.5</v>
      </c>
      <c r="EY18">
        <v>2</v>
      </c>
      <c r="EZ18">
        <v>491.267</v>
      </c>
      <c r="FA18">
        <v>506.12799999999999</v>
      </c>
      <c r="FB18">
        <v>24.293199999999999</v>
      </c>
      <c r="FC18">
        <v>32.8626</v>
      </c>
      <c r="FD18">
        <v>29.9999</v>
      </c>
      <c r="FE18">
        <v>32.641199999999998</v>
      </c>
      <c r="FF18">
        <v>32.674799999999998</v>
      </c>
      <c r="FG18">
        <v>6.5181199999999997</v>
      </c>
      <c r="FH18">
        <v>76.7179</v>
      </c>
      <c r="FI18">
        <v>42.994199999999999</v>
      </c>
      <c r="FJ18">
        <v>24.309699999999999</v>
      </c>
      <c r="FK18">
        <v>79.488399999999999</v>
      </c>
      <c r="FL18">
        <v>20.959199999999999</v>
      </c>
      <c r="FM18">
        <v>100.74</v>
      </c>
      <c r="FN18">
        <v>100.348</v>
      </c>
    </row>
    <row r="19" spans="1:170" x14ac:dyDescent="0.2">
      <c r="A19">
        <v>4</v>
      </c>
      <c r="B19">
        <v>1608249472.5</v>
      </c>
      <c r="C19">
        <v>308</v>
      </c>
      <c r="D19" t="s">
        <v>298</v>
      </c>
      <c r="E19" t="s">
        <v>299</v>
      </c>
      <c r="F19" t="s">
        <v>285</v>
      </c>
      <c r="G19" t="s">
        <v>286</v>
      </c>
      <c r="H19">
        <v>1608249464.75</v>
      </c>
      <c r="I19">
        <f t="shared" si="0"/>
        <v>5.3135776104718977E-4</v>
      </c>
      <c r="J19">
        <f t="shared" si="1"/>
        <v>-2.142168561191813E-2</v>
      </c>
      <c r="K19">
        <f t="shared" si="2"/>
        <v>99.760909999999996</v>
      </c>
      <c r="L19">
        <f t="shared" si="3"/>
        <v>98.035814369881308</v>
      </c>
      <c r="M19">
        <f t="shared" si="4"/>
        <v>9.9678424435686619</v>
      </c>
      <c r="N19">
        <f t="shared" si="5"/>
        <v>10.143242439494994</v>
      </c>
      <c r="O19">
        <f t="shared" si="6"/>
        <v>2.9006022304321873E-2</v>
      </c>
      <c r="P19">
        <f t="shared" si="7"/>
        <v>2.9585207809281617</v>
      </c>
      <c r="Q19">
        <f t="shared" si="8"/>
        <v>2.8848956121368209E-2</v>
      </c>
      <c r="R19">
        <f t="shared" si="9"/>
        <v>1.8044638306668338E-2</v>
      </c>
      <c r="S19">
        <f t="shared" si="10"/>
        <v>231.28853994227003</v>
      </c>
      <c r="T19">
        <f t="shared" si="11"/>
        <v>29.197819365024355</v>
      </c>
      <c r="U19">
        <f t="shared" si="12"/>
        <v>29.049679999999999</v>
      </c>
      <c r="V19">
        <f t="shared" si="13"/>
        <v>4.0333488942575952</v>
      </c>
      <c r="W19">
        <f t="shared" si="14"/>
        <v>58.507388169797345</v>
      </c>
      <c r="X19">
        <f t="shared" si="15"/>
        <v>2.2181992458762489</v>
      </c>
      <c r="Y19">
        <f t="shared" si="16"/>
        <v>3.7913147642801914</v>
      </c>
      <c r="Z19">
        <f t="shared" si="17"/>
        <v>1.8151496483813463</v>
      </c>
      <c r="AA19">
        <f t="shared" si="18"/>
        <v>-23.432877262181069</v>
      </c>
      <c r="AB19">
        <f t="shared" si="19"/>
        <v>-169.96614740244155</v>
      </c>
      <c r="AC19">
        <f t="shared" si="20"/>
        <v>-12.587376385892437</v>
      </c>
      <c r="AD19">
        <f t="shared" si="21"/>
        <v>25.302138891754964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53578.929099198875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765.50149999999996</v>
      </c>
      <c r="AR19">
        <v>827</v>
      </c>
      <c r="AS19">
        <f t="shared" si="27"/>
        <v>7.4363361547763018E-2</v>
      </c>
      <c r="AT19">
        <v>0.5</v>
      </c>
      <c r="AU19">
        <f t="shared" si="28"/>
        <v>1180.1711218534303</v>
      </c>
      <c r="AV19">
        <f t="shared" si="29"/>
        <v>-2.142168561191813E-2</v>
      </c>
      <c r="AW19">
        <f t="shared" si="30"/>
        <v>43.880745911307862</v>
      </c>
      <c r="AX19">
        <f t="shared" si="31"/>
        <v>0.38103990326481257</v>
      </c>
      <c r="AY19">
        <f t="shared" si="32"/>
        <v>4.7139417657551943E-4</v>
      </c>
      <c r="AZ19">
        <f t="shared" si="33"/>
        <v>2.9444740024183798</v>
      </c>
      <c r="BA19" t="s">
        <v>301</v>
      </c>
      <c r="BB19">
        <v>511.88</v>
      </c>
      <c r="BC19">
        <f t="shared" si="34"/>
        <v>315.12</v>
      </c>
      <c r="BD19">
        <f t="shared" si="35"/>
        <v>0.19515898705255152</v>
      </c>
      <c r="BE19">
        <f t="shared" si="36"/>
        <v>0.88541924223692825</v>
      </c>
      <c r="BF19">
        <f t="shared" si="37"/>
        <v>0.55144192302386508</v>
      </c>
      <c r="BG19">
        <f t="shared" si="38"/>
        <v>0.95620712236874217</v>
      </c>
      <c r="BH19">
        <f t="shared" si="39"/>
        <v>1399.9833333333299</v>
      </c>
      <c r="BI19">
        <f t="shared" si="40"/>
        <v>1180.1711218534303</v>
      </c>
      <c r="BJ19">
        <f t="shared" si="41"/>
        <v>0.84298940834064684</v>
      </c>
      <c r="BK19">
        <f t="shared" si="42"/>
        <v>0.1959788166812936</v>
      </c>
      <c r="BL19">
        <v>6</v>
      </c>
      <c r="BM19">
        <v>0.5</v>
      </c>
      <c r="BN19" t="s">
        <v>290</v>
      </c>
      <c r="BO19">
        <v>2</v>
      </c>
      <c r="BP19">
        <v>1608249464.75</v>
      </c>
      <c r="BQ19">
        <v>99.760909999999996</v>
      </c>
      <c r="BR19">
        <v>99.7988133333333</v>
      </c>
      <c r="BS19">
        <v>21.8164533333333</v>
      </c>
      <c r="BT19">
        <v>21.1927533333333</v>
      </c>
      <c r="BU19">
        <v>96.293350000000004</v>
      </c>
      <c r="BV19">
        <v>21.648413333333298</v>
      </c>
      <c r="BW19">
        <v>500.014833333333</v>
      </c>
      <c r="BX19">
        <v>101.627433333333</v>
      </c>
      <c r="BY19">
        <v>4.8087063333333298E-2</v>
      </c>
      <c r="BZ19">
        <v>27.984059999999999</v>
      </c>
      <c r="CA19">
        <v>29.049679999999999</v>
      </c>
      <c r="CB19">
        <v>999.9</v>
      </c>
      <c r="CC19">
        <v>0</v>
      </c>
      <c r="CD19">
        <v>0</v>
      </c>
      <c r="CE19">
        <v>10003.291999999999</v>
      </c>
      <c r="CF19">
        <v>0</v>
      </c>
      <c r="CG19">
        <v>158.581966666667</v>
      </c>
      <c r="CH19">
        <v>1399.9833333333299</v>
      </c>
      <c r="CI19">
        <v>0.89999430000000002</v>
      </c>
      <c r="CJ19">
        <v>0.1000057</v>
      </c>
      <c r="CK19">
        <v>0</v>
      </c>
      <c r="CL19">
        <v>765.53046666666705</v>
      </c>
      <c r="CM19">
        <v>4.9993800000000004</v>
      </c>
      <c r="CN19">
        <v>10840.47</v>
      </c>
      <c r="CO19">
        <v>11164.1733333333</v>
      </c>
      <c r="CP19">
        <v>48.639466666666699</v>
      </c>
      <c r="CQ19">
        <v>50.311999999999998</v>
      </c>
      <c r="CR19">
        <v>49.430799999999998</v>
      </c>
      <c r="CS19">
        <v>50.2562</v>
      </c>
      <c r="CT19">
        <v>50.182866666666598</v>
      </c>
      <c r="CU19">
        <v>1255.47933333333</v>
      </c>
      <c r="CV19">
        <v>139.50399999999999</v>
      </c>
      <c r="CW19">
        <v>0</v>
      </c>
      <c r="CX19">
        <v>81.200000047683702</v>
      </c>
      <c r="CY19">
        <v>0</v>
      </c>
      <c r="CZ19">
        <v>765.50149999999996</v>
      </c>
      <c r="DA19">
        <v>-3.7042393016259298</v>
      </c>
      <c r="DB19">
        <v>-47.541880409449803</v>
      </c>
      <c r="DC19">
        <v>10840.4692307692</v>
      </c>
      <c r="DD19">
        <v>15</v>
      </c>
      <c r="DE19">
        <v>1608249185.5</v>
      </c>
      <c r="DF19" t="s">
        <v>291</v>
      </c>
      <c r="DG19">
        <v>1608249185.5</v>
      </c>
      <c r="DH19">
        <v>1608249182.5</v>
      </c>
      <c r="DI19">
        <v>35</v>
      </c>
      <c r="DJ19">
        <v>-2.6989999999999998</v>
      </c>
      <c r="DK19">
        <v>3.6999999999999998E-2</v>
      </c>
      <c r="DL19">
        <v>3.468</v>
      </c>
      <c r="DM19">
        <v>0.16800000000000001</v>
      </c>
      <c r="DN19">
        <v>400</v>
      </c>
      <c r="DO19">
        <v>22</v>
      </c>
      <c r="DP19">
        <v>0.26</v>
      </c>
      <c r="DQ19">
        <v>0.12</v>
      </c>
      <c r="DR19">
        <v>-2.2203910583245699E-2</v>
      </c>
      <c r="DS19">
        <v>0.107420304787779</v>
      </c>
      <c r="DT19">
        <v>1.6215328605281801E-2</v>
      </c>
      <c r="DU19">
        <v>1</v>
      </c>
      <c r="DV19">
        <v>-3.7612916333333302E-2</v>
      </c>
      <c r="DW19">
        <v>-8.3799117864293601E-2</v>
      </c>
      <c r="DX19">
        <v>1.84908205643949E-2</v>
      </c>
      <c r="DY19">
        <v>1</v>
      </c>
      <c r="DZ19">
        <v>0.62538313333333295</v>
      </c>
      <c r="EA19">
        <v>-0.19381508342602999</v>
      </c>
      <c r="EB19">
        <v>1.40525196310919E-2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3.468</v>
      </c>
      <c r="EJ19">
        <v>0.1681</v>
      </c>
      <c r="EK19">
        <v>3.4675499999999002</v>
      </c>
      <c r="EL19">
        <v>0</v>
      </c>
      <c r="EM19">
        <v>0</v>
      </c>
      <c r="EN19">
        <v>0</v>
      </c>
      <c r="EO19">
        <v>0.16805500000000301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4.8</v>
      </c>
      <c r="EX19">
        <v>4.8</v>
      </c>
      <c r="EY19">
        <v>2</v>
      </c>
      <c r="EZ19">
        <v>491.37900000000002</v>
      </c>
      <c r="FA19">
        <v>506.50400000000002</v>
      </c>
      <c r="FB19">
        <v>24.375299999999999</v>
      </c>
      <c r="FC19">
        <v>32.845100000000002</v>
      </c>
      <c r="FD19">
        <v>30</v>
      </c>
      <c r="FE19">
        <v>32.6267</v>
      </c>
      <c r="FF19">
        <v>32.660299999999999</v>
      </c>
      <c r="FG19">
        <v>7.4565799999999998</v>
      </c>
      <c r="FH19">
        <v>75.822599999999994</v>
      </c>
      <c r="FI19">
        <v>42.994199999999999</v>
      </c>
      <c r="FJ19">
        <v>24.3812</v>
      </c>
      <c r="FK19">
        <v>99.908600000000007</v>
      </c>
      <c r="FL19">
        <v>21.442699999999999</v>
      </c>
      <c r="FM19">
        <v>100.739</v>
      </c>
      <c r="FN19">
        <v>100.349</v>
      </c>
    </row>
    <row r="20" spans="1:170" x14ac:dyDescent="0.2">
      <c r="A20">
        <v>5</v>
      </c>
      <c r="B20">
        <v>1608249575.5</v>
      </c>
      <c r="C20">
        <v>411</v>
      </c>
      <c r="D20" t="s">
        <v>302</v>
      </c>
      <c r="E20" t="s">
        <v>303</v>
      </c>
      <c r="F20" t="s">
        <v>285</v>
      </c>
      <c r="G20" t="s">
        <v>286</v>
      </c>
      <c r="H20">
        <v>1608249567.75</v>
      </c>
      <c r="I20">
        <f t="shared" si="0"/>
        <v>7.3757873281899929E-4</v>
      </c>
      <c r="J20">
        <f t="shared" si="1"/>
        <v>0.82976380246048687</v>
      </c>
      <c r="K20">
        <f t="shared" si="2"/>
        <v>149.77826666666701</v>
      </c>
      <c r="L20">
        <f t="shared" si="3"/>
        <v>113.18449607445747</v>
      </c>
      <c r="M20">
        <f t="shared" si="4"/>
        <v>11.508155315853879</v>
      </c>
      <c r="N20">
        <f t="shared" si="5"/>
        <v>15.228866280461954</v>
      </c>
      <c r="O20">
        <f t="shared" si="6"/>
        <v>4.0785714006176171E-2</v>
      </c>
      <c r="P20">
        <f t="shared" si="7"/>
        <v>2.9592623052715594</v>
      </c>
      <c r="Q20">
        <f t="shared" si="8"/>
        <v>4.0475982762564054E-2</v>
      </c>
      <c r="R20">
        <f t="shared" si="9"/>
        <v>2.5325121137376658E-2</v>
      </c>
      <c r="S20">
        <f t="shared" si="10"/>
        <v>231.28704397968679</v>
      </c>
      <c r="T20">
        <f t="shared" si="11"/>
        <v>29.154965561552945</v>
      </c>
      <c r="U20">
        <f t="shared" si="12"/>
        <v>29.015546666666701</v>
      </c>
      <c r="V20">
        <f t="shared" si="13"/>
        <v>4.0253922398693689</v>
      </c>
      <c r="W20">
        <f t="shared" si="14"/>
        <v>58.771390647420176</v>
      </c>
      <c r="X20">
        <f t="shared" si="15"/>
        <v>2.2295780535025465</v>
      </c>
      <c r="Y20">
        <f t="shared" si="16"/>
        <v>3.7936452225168096</v>
      </c>
      <c r="Z20">
        <f t="shared" si="17"/>
        <v>1.7958141863668224</v>
      </c>
      <c r="AA20">
        <f t="shared" si="18"/>
        <v>-32.527222117317869</v>
      </c>
      <c r="AB20">
        <f t="shared" si="19"/>
        <v>-162.8815753526091</v>
      </c>
      <c r="AC20">
        <f t="shared" si="20"/>
        <v>-12.058265013576966</v>
      </c>
      <c r="AD20">
        <f t="shared" si="21"/>
        <v>23.819981496182834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53598.684439214368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758.05944</v>
      </c>
      <c r="AR20">
        <v>822.16</v>
      </c>
      <c r="AS20">
        <f t="shared" si="27"/>
        <v>7.7966040673348225E-2</v>
      </c>
      <c r="AT20">
        <v>0.5</v>
      </c>
      <c r="AU20">
        <f t="shared" si="28"/>
        <v>1180.1637818534209</v>
      </c>
      <c r="AV20">
        <f t="shared" si="29"/>
        <v>0.82976380246048687</v>
      </c>
      <c r="AW20">
        <f t="shared" si="30"/>
        <v>46.006348708598139</v>
      </c>
      <c r="AX20">
        <f t="shared" si="31"/>
        <v>0.3931351561739807</v>
      </c>
      <c r="AY20">
        <f t="shared" si="32"/>
        <v>1.192640635070367E-3</v>
      </c>
      <c r="AZ20">
        <f t="shared" si="33"/>
        <v>2.9676948525834388</v>
      </c>
      <c r="BA20" t="s">
        <v>305</v>
      </c>
      <c r="BB20">
        <v>498.94</v>
      </c>
      <c r="BC20">
        <f t="shared" si="34"/>
        <v>323.21999999999997</v>
      </c>
      <c r="BD20">
        <f t="shared" si="35"/>
        <v>0.19831866839923265</v>
      </c>
      <c r="BE20">
        <f t="shared" si="36"/>
        <v>0.88302438530078109</v>
      </c>
      <c r="BF20">
        <f t="shared" si="37"/>
        <v>0.60085031149053914</v>
      </c>
      <c r="BG20">
        <f t="shared" si="38"/>
        <v>0.95810769338581958</v>
      </c>
      <c r="BH20">
        <f t="shared" si="39"/>
        <v>1399.9746666666699</v>
      </c>
      <c r="BI20">
        <f t="shared" si="40"/>
        <v>1180.1637818534209</v>
      </c>
      <c r="BJ20">
        <f t="shared" si="41"/>
        <v>0.84298938398891365</v>
      </c>
      <c r="BK20">
        <f t="shared" si="42"/>
        <v>0.19597876797782732</v>
      </c>
      <c r="BL20">
        <v>6</v>
      </c>
      <c r="BM20">
        <v>0.5</v>
      </c>
      <c r="BN20" t="s">
        <v>290</v>
      </c>
      <c r="BO20">
        <v>2</v>
      </c>
      <c r="BP20">
        <v>1608249567.75</v>
      </c>
      <c r="BQ20">
        <v>149.77826666666701</v>
      </c>
      <c r="BR20">
        <v>150.90649999999999</v>
      </c>
      <c r="BS20">
        <v>21.928246666666698</v>
      </c>
      <c r="BT20">
        <v>21.0626</v>
      </c>
      <c r="BU20">
        <v>146.3107</v>
      </c>
      <c r="BV20">
        <v>21.760183333333298</v>
      </c>
      <c r="BW20">
        <v>500.02266666666702</v>
      </c>
      <c r="BX20">
        <v>101.62836666666701</v>
      </c>
      <c r="BY20">
        <v>4.770837E-2</v>
      </c>
      <c r="BZ20">
        <v>27.994599999999998</v>
      </c>
      <c r="CA20">
        <v>29.015546666666701</v>
      </c>
      <c r="CB20">
        <v>999.9</v>
      </c>
      <c r="CC20">
        <v>0</v>
      </c>
      <c r="CD20">
        <v>0</v>
      </c>
      <c r="CE20">
        <v>10007.407666666701</v>
      </c>
      <c r="CF20">
        <v>0</v>
      </c>
      <c r="CG20">
        <v>156.179233333333</v>
      </c>
      <c r="CH20">
        <v>1399.9746666666699</v>
      </c>
      <c r="CI20">
        <v>0.89999640000000003</v>
      </c>
      <c r="CJ20">
        <v>0.1000036</v>
      </c>
      <c r="CK20">
        <v>0</v>
      </c>
      <c r="CL20">
        <v>758.09183333333306</v>
      </c>
      <c r="CM20">
        <v>4.9993800000000004</v>
      </c>
      <c r="CN20">
        <v>10738.5133333333</v>
      </c>
      <c r="CO20">
        <v>11164.13</v>
      </c>
      <c r="CP20">
        <v>48.6291333333333</v>
      </c>
      <c r="CQ20">
        <v>50.311999999999998</v>
      </c>
      <c r="CR20">
        <v>49.428733333333298</v>
      </c>
      <c r="CS20">
        <v>50.291333333333299</v>
      </c>
      <c r="CT20">
        <v>50.178733333333298</v>
      </c>
      <c r="CU20">
        <v>1255.47266666667</v>
      </c>
      <c r="CV20">
        <v>139.50200000000001</v>
      </c>
      <c r="CW20">
        <v>0</v>
      </c>
      <c r="CX20">
        <v>102.5</v>
      </c>
      <c r="CY20">
        <v>0</v>
      </c>
      <c r="CZ20">
        <v>758.05944</v>
      </c>
      <c r="DA20">
        <v>-2.7423076728971001</v>
      </c>
      <c r="DB20">
        <v>-48.769230894576303</v>
      </c>
      <c r="DC20">
        <v>10737.964</v>
      </c>
      <c r="DD20">
        <v>15</v>
      </c>
      <c r="DE20">
        <v>1608249185.5</v>
      </c>
      <c r="DF20" t="s">
        <v>291</v>
      </c>
      <c r="DG20">
        <v>1608249185.5</v>
      </c>
      <c r="DH20">
        <v>1608249182.5</v>
      </c>
      <c r="DI20">
        <v>35</v>
      </c>
      <c r="DJ20">
        <v>-2.6989999999999998</v>
      </c>
      <c r="DK20">
        <v>3.6999999999999998E-2</v>
      </c>
      <c r="DL20">
        <v>3.468</v>
      </c>
      <c r="DM20">
        <v>0.16800000000000001</v>
      </c>
      <c r="DN20">
        <v>400</v>
      </c>
      <c r="DO20">
        <v>22</v>
      </c>
      <c r="DP20">
        <v>0.26</v>
      </c>
      <c r="DQ20">
        <v>0.12</v>
      </c>
      <c r="DR20">
        <v>0.827870227207118</v>
      </c>
      <c r="DS20">
        <v>0.12098131719062299</v>
      </c>
      <c r="DT20">
        <v>1.6314784599007402E-2</v>
      </c>
      <c r="DU20">
        <v>1</v>
      </c>
      <c r="DV20">
        <v>-1.12669</v>
      </c>
      <c r="DW20">
        <v>-0.18257245828698501</v>
      </c>
      <c r="DX20">
        <v>2.1326136702803599E-2</v>
      </c>
      <c r="DY20">
        <v>1</v>
      </c>
      <c r="DZ20">
        <v>0.86407956666666597</v>
      </c>
      <c r="EA20">
        <v>0.19639531034482699</v>
      </c>
      <c r="EB20">
        <v>1.4509914136395E-2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3.4670000000000001</v>
      </c>
      <c r="EJ20">
        <v>0.16800000000000001</v>
      </c>
      <c r="EK20">
        <v>3.4675499999999002</v>
      </c>
      <c r="EL20">
        <v>0</v>
      </c>
      <c r="EM20">
        <v>0</v>
      </c>
      <c r="EN20">
        <v>0</v>
      </c>
      <c r="EO20">
        <v>0.16805500000000301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6.5</v>
      </c>
      <c r="EX20">
        <v>6.5</v>
      </c>
      <c r="EY20">
        <v>2</v>
      </c>
      <c r="EZ20">
        <v>491.36599999999999</v>
      </c>
      <c r="FA20">
        <v>506.46300000000002</v>
      </c>
      <c r="FB20">
        <v>24.443899999999999</v>
      </c>
      <c r="FC20">
        <v>32.815199999999997</v>
      </c>
      <c r="FD20">
        <v>30</v>
      </c>
      <c r="FE20">
        <v>32.602200000000003</v>
      </c>
      <c r="FF20">
        <v>32.634099999999997</v>
      </c>
      <c r="FG20">
        <v>9.7982300000000002</v>
      </c>
      <c r="FH20">
        <v>82.027699999999996</v>
      </c>
      <c r="FI20">
        <v>42.2517</v>
      </c>
      <c r="FJ20">
        <v>24.306799999999999</v>
      </c>
      <c r="FK20">
        <v>151.029</v>
      </c>
      <c r="FL20">
        <v>20.799900000000001</v>
      </c>
      <c r="FM20">
        <v>100.744</v>
      </c>
      <c r="FN20">
        <v>100.352</v>
      </c>
    </row>
    <row r="21" spans="1:170" x14ac:dyDescent="0.2">
      <c r="A21">
        <v>6</v>
      </c>
      <c r="B21">
        <v>1608249649.5</v>
      </c>
      <c r="C21">
        <v>485</v>
      </c>
      <c r="D21" t="s">
        <v>306</v>
      </c>
      <c r="E21" t="s">
        <v>307</v>
      </c>
      <c r="F21" t="s">
        <v>285</v>
      </c>
      <c r="G21" t="s">
        <v>286</v>
      </c>
      <c r="H21">
        <v>1608249641.75</v>
      </c>
      <c r="I21">
        <f t="shared" si="0"/>
        <v>7.1212300473885281E-4</v>
      </c>
      <c r="J21">
        <f t="shared" si="1"/>
        <v>1.9229682236288113</v>
      </c>
      <c r="K21">
        <f t="shared" si="2"/>
        <v>199.16956666666701</v>
      </c>
      <c r="L21">
        <f t="shared" si="3"/>
        <v>115.34324270006242</v>
      </c>
      <c r="M21">
        <f t="shared" si="4"/>
        <v>11.727848418311881</v>
      </c>
      <c r="N21">
        <f t="shared" si="5"/>
        <v>20.251125533912784</v>
      </c>
      <c r="O21">
        <f t="shared" si="6"/>
        <v>3.9085406269635727E-2</v>
      </c>
      <c r="P21">
        <f t="shared" si="7"/>
        <v>2.9573901667440956</v>
      </c>
      <c r="Q21">
        <f t="shared" si="8"/>
        <v>3.8800685456031526E-2</v>
      </c>
      <c r="R21">
        <f t="shared" si="9"/>
        <v>2.4275836405006367E-2</v>
      </c>
      <c r="S21">
        <f t="shared" si="10"/>
        <v>231.29108672685288</v>
      </c>
      <c r="T21">
        <f t="shared" si="11"/>
        <v>29.14534776173484</v>
      </c>
      <c r="U21">
        <f t="shared" si="12"/>
        <v>29.001746666666701</v>
      </c>
      <c r="V21">
        <f t="shared" si="13"/>
        <v>4.0221792767685933</v>
      </c>
      <c r="W21">
        <f t="shared" si="14"/>
        <v>58.399024474106234</v>
      </c>
      <c r="X21">
        <f t="shared" si="15"/>
        <v>2.2132703927713817</v>
      </c>
      <c r="Y21">
        <f t="shared" si="16"/>
        <v>3.7899098704169831</v>
      </c>
      <c r="Z21">
        <f t="shared" si="17"/>
        <v>1.8089088839972116</v>
      </c>
      <c r="AA21">
        <f t="shared" si="18"/>
        <v>-31.40462450898341</v>
      </c>
      <c r="AB21">
        <f t="shared" si="19"/>
        <v>-163.27225933306255</v>
      </c>
      <c r="AC21">
        <f t="shared" si="20"/>
        <v>-12.09299254947906</v>
      </c>
      <c r="AD21">
        <f t="shared" si="21"/>
        <v>24.521210335327879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53547.171453011935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752.89179999999999</v>
      </c>
      <c r="AR21">
        <v>823.33</v>
      </c>
      <c r="AS21">
        <f t="shared" si="27"/>
        <v>8.5552816003303667E-2</v>
      </c>
      <c r="AT21">
        <v>0.5</v>
      </c>
      <c r="AU21">
        <f t="shared" si="28"/>
        <v>1180.1850618533845</v>
      </c>
      <c r="AV21">
        <f t="shared" si="29"/>
        <v>1.9229682236288113</v>
      </c>
      <c r="AW21">
        <f t="shared" si="30"/>
        <v>50.48407772329508</v>
      </c>
      <c r="AX21">
        <f t="shared" si="31"/>
        <v>0.39235786379701942</v>
      </c>
      <c r="AY21">
        <f t="shared" si="32"/>
        <v>2.1189182817802016E-3</v>
      </c>
      <c r="AZ21">
        <f t="shared" si="33"/>
        <v>2.9620565265446417</v>
      </c>
      <c r="BA21" t="s">
        <v>309</v>
      </c>
      <c r="BB21">
        <v>500.29</v>
      </c>
      <c r="BC21">
        <f t="shared" si="34"/>
        <v>323.04000000000002</v>
      </c>
      <c r="BD21">
        <f t="shared" si="35"/>
        <v>0.21804791976225868</v>
      </c>
      <c r="BE21">
        <f t="shared" si="36"/>
        <v>0.88303238117307981</v>
      </c>
      <c r="BF21">
        <f t="shared" si="37"/>
        <v>0.65309402392143112</v>
      </c>
      <c r="BG21">
        <f t="shared" si="38"/>
        <v>0.95764825783003837</v>
      </c>
      <c r="BH21">
        <f t="shared" si="39"/>
        <v>1400</v>
      </c>
      <c r="BI21">
        <f t="shared" si="40"/>
        <v>1180.1850618533845</v>
      </c>
      <c r="BJ21">
        <f t="shared" si="41"/>
        <v>0.84298932989527464</v>
      </c>
      <c r="BK21">
        <f t="shared" si="42"/>
        <v>0.19597865979054935</v>
      </c>
      <c r="BL21">
        <v>6</v>
      </c>
      <c r="BM21">
        <v>0.5</v>
      </c>
      <c r="BN21" t="s">
        <v>290</v>
      </c>
      <c r="BO21">
        <v>2</v>
      </c>
      <c r="BP21">
        <v>1608249641.75</v>
      </c>
      <c r="BQ21">
        <v>199.16956666666701</v>
      </c>
      <c r="BR21">
        <v>201.6473</v>
      </c>
      <c r="BS21">
        <v>21.767486666666699</v>
      </c>
      <c r="BT21">
        <v>20.931550000000001</v>
      </c>
      <c r="BU21">
        <v>195.70203333333299</v>
      </c>
      <c r="BV21">
        <v>21.599433333333302</v>
      </c>
      <c r="BW21">
        <v>500.00573333333301</v>
      </c>
      <c r="BX21">
        <v>101.63006666666701</v>
      </c>
      <c r="BY21">
        <v>4.7744219999999997E-2</v>
      </c>
      <c r="BZ21">
        <v>27.977703333333299</v>
      </c>
      <c r="CA21">
        <v>29.001746666666701</v>
      </c>
      <c r="CB21">
        <v>999.9</v>
      </c>
      <c r="CC21">
        <v>0</v>
      </c>
      <c r="CD21">
        <v>0</v>
      </c>
      <c r="CE21">
        <v>9996.6200000000008</v>
      </c>
      <c r="CF21">
        <v>0</v>
      </c>
      <c r="CG21">
        <v>158.0164</v>
      </c>
      <c r="CH21">
        <v>1400</v>
      </c>
      <c r="CI21">
        <v>0.89999989999999996</v>
      </c>
      <c r="CJ21">
        <v>0.10000009999999999</v>
      </c>
      <c r="CK21">
        <v>0</v>
      </c>
      <c r="CL21">
        <v>752.96936666666704</v>
      </c>
      <c r="CM21">
        <v>4.9993800000000004</v>
      </c>
      <c r="CN21">
        <v>10668.6266666667</v>
      </c>
      <c r="CO21">
        <v>11164.336666666701</v>
      </c>
      <c r="CP21">
        <v>48.686999999999998</v>
      </c>
      <c r="CQ21">
        <v>50.345599999999997</v>
      </c>
      <c r="CR21">
        <v>49.436999999999998</v>
      </c>
      <c r="CS21">
        <v>50.287199999999999</v>
      </c>
      <c r="CT21">
        <v>50.186999999999998</v>
      </c>
      <c r="CU21">
        <v>1255.498</v>
      </c>
      <c r="CV21">
        <v>139.50200000000001</v>
      </c>
      <c r="CW21">
        <v>0</v>
      </c>
      <c r="CX21">
        <v>73.5</v>
      </c>
      <c r="CY21">
        <v>0</v>
      </c>
      <c r="CZ21">
        <v>752.89179999999999</v>
      </c>
      <c r="DA21">
        <v>-3.58000001256385</v>
      </c>
      <c r="DB21">
        <v>-50.507692386903003</v>
      </c>
      <c r="DC21">
        <v>10668.012000000001</v>
      </c>
      <c r="DD21">
        <v>15</v>
      </c>
      <c r="DE21">
        <v>1608249185.5</v>
      </c>
      <c r="DF21" t="s">
        <v>291</v>
      </c>
      <c r="DG21">
        <v>1608249185.5</v>
      </c>
      <c r="DH21">
        <v>1608249182.5</v>
      </c>
      <c r="DI21">
        <v>35</v>
      </c>
      <c r="DJ21">
        <v>-2.6989999999999998</v>
      </c>
      <c r="DK21">
        <v>3.6999999999999998E-2</v>
      </c>
      <c r="DL21">
        <v>3.468</v>
      </c>
      <c r="DM21">
        <v>0.16800000000000001</v>
      </c>
      <c r="DN21">
        <v>400</v>
      </c>
      <c r="DO21">
        <v>22</v>
      </c>
      <c r="DP21">
        <v>0.26</v>
      </c>
      <c r="DQ21">
        <v>0.12</v>
      </c>
      <c r="DR21">
        <v>1.9336858843862701</v>
      </c>
      <c r="DS21">
        <v>-0.27461284650735901</v>
      </c>
      <c r="DT21">
        <v>3.84791803577898E-2</v>
      </c>
      <c r="DU21">
        <v>1</v>
      </c>
      <c r="DV21">
        <v>-2.4813336666666701</v>
      </c>
      <c r="DW21">
        <v>0.15056863181312699</v>
      </c>
      <c r="DX21">
        <v>3.0923944280911001E-2</v>
      </c>
      <c r="DY21">
        <v>1</v>
      </c>
      <c r="DZ21">
        <v>0.8357192</v>
      </c>
      <c r="EA21">
        <v>1.29910745272533E-2</v>
      </c>
      <c r="EB21">
        <v>1.6704008181671001E-3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3.4670000000000001</v>
      </c>
      <c r="EJ21">
        <v>0.1681</v>
      </c>
      <c r="EK21">
        <v>3.4675499999999002</v>
      </c>
      <c r="EL21">
        <v>0</v>
      </c>
      <c r="EM21">
        <v>0</v>
      </c>
      <c r="EN21">
        <v>0</v>
      </c>
      <c r="EO21">
        <v>0.16805500000000301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7.7</v>
      </c>
      <c r="EX21">
        <v>7.8</v>
      </c>
      <c r="EY21">
        <v>2</v>
      </c>
      <c r="EZ21">
        <v>491.51400000000001</v>
      </c>
      <c r="FA21">
        <v>506.54300000000001</v>
      </c>
      <c r="FB21">
        <v>24.321999999999999</v>
      </c>
      <c r="FC21">
        <v>32.794800000000002</v>
      </c>
      <c r="FD21">
        <v>29.9999</v>
      </c>
      <c r="FE21">
        <v>32.581899999999997</v>
      </c>
      <c r="FF21">
        <v>32.616700000000002</v>
      </c>
      <c r="FG21">
        <v>12.1113</v>
      </c>
      <c r="FH21">
        <v>84.653099999999995</v>
      </c>
      <c r="FI21">
        <v>41.880099999999999</v>
      </c>
      <c r="FJ21">
        <v>24.325399999999998</v>
      </c>
      <c r="FK21">
        <v>202.09700000000001</v>
      </c>
      <c r="FL21">
        <v>20.860900000000001</v>
      </c>
      <c r="FM21">
        <v>100.748</v>
      </c>
      <c r="FN21">
        <v>100.35599999999999</v>
      </c>
    </row>
    <row r="22" spans="1:170" x14ac:dyDescent="0.2">
      <c r="A22">
        <v>7</v>
      </c>
      <c r="B22">
        <v>1608249722.5</v>
      </c>
      <c r="C22">
        <v>558</v>
      </c>
      <c r="D22" t="s">
        <v>310</v>
      </c>
      <c r="E22" t="s">
        <v>311</v>
      </c>
      <c r="F22" t="s">
        <v>285</v>
      </c>
      <c r="G22" t="s">
        <v>286</v>
      </c>
      <c r="H22">
        <v>1608249714.75</v>
      </c>
      <c r="I22">
        <f t="shared" si="0"/>
        <v>7.6159513842744627E-4</v>
      </c>
      <c r="J22">
        <f t="shared" si="1"/>
        <v>2.8995842931910367</v>
      </c>
      <c r="K22">
        <f t="shared" si="2"/>
        <v>249.113766666667</v>
      </c>
      <c r="L22">
        <f t="shared" si="3"/>
        <v>132.01203379579081</v>
      </c>
      <c r="M22">
        <f t="shared" si="4"/>
        <v>13.422679847667204</v>
      </c>
      <c r="N22">
        <f t="shared" si="5"/>
        <v>25.329314604648996</v>
      </c>
      <c r="O22">
        <f t="shared" si="6"/>
        <v>4.188092531885286E-2</v>
      </c>
      <c r="P22">
        <f t="shared" si="7"/>
        <v>2.9588765905280692</v>
      </c>
      <c r="Q22">
        <f t="shared" si="8"/>
        <v>4.1554366069399711E-2</v>
      </c>
      <c r="R22">
        <f t="shared" si="9"/>
        <v>2.6000606454979387E-2</v>
      </c>
      <c r="S22">
        <f t="shared" si="10"/>
        <v>231.29061124518256</v>
      </c>
      <c r="T22">
        <f t="shared" si="11"/>
        <v>29.135966915447248</v>
      </c>
      <c r="U22">
        <f t="shared" si="12"/>
        <v>28.992976666666699</v>
      </c>
      <c r="V22">
        <f t="shared" si="13"/>
        <v>4.0201385777543388</v>
      </c>
      <c r="W22">
        <f t="shared" si="14"/>
        <v>58.398326389025421</v>
      </c>
      <c r="X22">
        <f t="shared" si="15"/>
        <v>2.2137485556847936</v>
      </c>
      <c r="Y22">
        <f t="shared" si="16"/>
        <v>3.7907739700239333</v>
      </c>
      <c r="Z22">
        <f t="shared" si="17"/>
        <v>1.8063900220695452</v>
      </c>
      <c r="AA22">
        <f t="shared" si="18"/>
        <v>-33.586345604650383</v>
      </c>
      <c r="AB22">
        <f t="shared" si="19"/>
        <v>-161.33162180435249</v>
      </c>
      <c r="AC22">
        <f t="shared" si="20"/>
        <v>-11.942963994866885</v>
      </c>
      <c r="AD22">
        <f t="shared" si="21"/>
        <v>24.429679841312804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53589.788545103489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748.57551999999998</v>
      </c>
      <c r="AR22">
        <v>824.41</v>
      </c>
      <c r="AS22">
        <f t="shared" si="27"/>
        <v>9.1986366007205111E-2</v>
      </c>
      <c r="AT22">
        <v>0.5</v>
      </c>
      <c r="AU22">
        <f t="shared" si="28"/>
        <v>1180.1822918534051</v>
      </c>
      <c r="AV22">
        <f t="shared" si="29"/>
        <v>2.8995842931910367</v>
      </c>
      <c r="AW22">
        <f t="shared" si="30"/>
        <v>54.28034012682474</v>
      </c>
      <c r="AX22">
        <f t="shared" si="31"/>
        <v>0.39042466733785369</v>
      </c>
      <c r="AY22">
        <f t="shared" si="32"/>
        <v>2.94643615398289E-3</v>
      </c>
      <c r="AZ22">
        <f t="shared" si="33"/>
        <v>2.9568661224390778</v>
      </c>
      <c r="BA22" t="s">
        <v>313</v>
      </c>
      <c r="BB22">
        <v>502.54</v>
      </c>
      <c r="BC22">
        <f t="shared" si="34"/>
        <v>321.86999999999995</v>
      </c>
      <c r="BD22">
        <f t="shared" si="35"/>
        <v>0.23560592785907353</v>
      </c>
      <c r="BE22">
        <f t="shared" si="36"/>
        <v>0.88336099494843345</v>
      </c>
      <c r="BF22">
        <f t="shared" si="37"/>
        <v>0.69615659579275846</v>
      </c>
      <c r="BG22">
        <f t="shared" si="38"/>
        <v>0.95722416347085593</v>
      </c>
      <c r="BH22">
        <f t="shared" si="39"/>
        <v>1399.9966666666701</v>
      </c>
      <c r="BI22">
        <f t="shared" si="40"/>
        <v>1180.1822918534051</v>
      </c>
      <c r="BJ22">
        <f t="shared" si="41"/>
        <v>0.84298935844137879</v>
      </c>
      <c r="BK22">
        <f t="shared" si="42"/>
        <v>0.19597871688275767</v>
      </c>
      <c r="BL22">
        <v>6</v>
      </c>
      <c r="BM22">
        <v>0.5</v>
      </c>
      <c r="BN22" t="s">
        <v>290</v>
      </c>
      <c r="BO22">
        <v>2</v>
      </c>
      <c r="BP22">
        <v>1608249714.75</v>
      </c>
      <c r="BQ22">
        <v>249.113766666667</v>
      </c>
      <c r="BR22">
        <v>252.82079999999999</v>
      </c>
      <c r="BS22">
        <v>21.772213333333301</v>
      </c>
      <c r="BT22">
        <v>20.878229999999999</v>
      </c>
      <c r="BU22">
        <v>245.64613333333301</v>
      </c>
      <c r="BV22">
        <v>21.6041633333333</v>
      </c>
      <c r="BW22">
        <v>500.01839999999999</v>
      </c>
      <c r="BX22">
        <v>101.629933333333</v>
      </c>
      <c r="BY22">
        <v>4.7765750000000003E-2</v>
      </c>
      <c r="BZ22">
        <v>27.9816133333333</v>
      </c>
      <c r="CA22">
        <v>28.992976666666699</v>
      </c>
      <c r="CB22">
        <v>999.9</v>
      </c>
      <c r="CC22">
        <v>0</v>
      </c>
      <c r="CD22">
        <v>0</v>
      </c>
      <c r="CE22">
        <v>10005.0646666667</v>
      </c>
      <c r="CF22">
        <v>0</v>
      </c>
      <c r="CG22">
        <v>140.2405</v>
      </c>
      <c r="CH22">
        <v>1399.9966666666701</v>
      </c>
      <c r="CI22">
        <v>0.89999779999999996</v>
      </c>
      <c r="CJ22">
        <v>0.1000022</v>
      </c>
      <c r="CK22">
        <v>0</v>
      </c>
      <c r="CL22">
        <v>748.59453333333295</v>
      </c>
      <c r="CM22">
        <v>4.9993800000000004</v>
      </c>
      <c r="CN22">
        <v>10612.51</v>
      </c>
      <c r="CO22">
        <v>11164.303333333301</v>
      </c>
      <c r="CP22">
        <v>48.7164</v>
      </c>
      <c r="CQ22">
        <v>50.3414</v>
      </c>
      <c r="CR22">
        <v>49.449599999999997</v>
      </c>
      <c r="CS22">
        <v>50.295466666666698</v>
      </c>
      <c r="CT22">
        <v>50.186999999999998</v>
      </c>
      <c r="CU22">
        <v>1255.4936666666699</v>
      </c>
      <c r="CV22">
        <v>139.50299999999999</v>
      </c>
      <c r="CW22">
        <v>0</v>
      </c>
      <c r="CX22">
        <v>72.700000047683702</v>
      </c>
      <c r="CY22">
        <v>0</v>
      </c>
      <c r="CZ22">
        <v>748.57551999999998</v>
      </c>
      <c r="DA22">
        <v>-3.9383846284495099</v>
      </c>
      <c r="DB22">
        <v>-46.307692434550702</v>
      </c>
      <c r="DC22">
        <v>10611.992</v>
      </c>
      <c r="DD22">
        <v>15</v>
      </c>
      <c r="DE22">
        <v>1608249185.5</v>
      </c>
      <c r="DF22" t="s">
        <v>291</v>
      </c>
      <c r="DG22">
        <v>1608249185.5</v>
      </c>
      <c r="DH22">
        <v>1608249182.5</v>
      </c>
      <c r="DI22">
        <v>35</v>
      </c>
      <c r="DJ22">
        <v>-2.6989999999999998</v>
      </c>
      <c r="DK22">
        <v>3.6999999999999998E-2</v>
      </c>
      <c r="DL22">
        <v>3.468</v>
      </c>
      <c r="DM22">
        <v>0.16800000000000001</v>
      </c>
      <c r="DN22">
        <v>400</v>
      </c>
      <c r="DO22">
        <v>22</v>
      </c>
      <c r="DP22">
        <v>0.26</v>
      </c>
      <c r="DQ22">
        <v>0.12</v>
      </c>
      <c r="DR22">
        <v>2.90499305207925</v>
      </c>
      <c r="DS22">
        <v>-0.20347486450715799</v>
      </c>
      <c r="DT22">
        <v>3.3422054238306097E-2</v>
      </c>
      <c r="DU22">
        <v>1</v>
      </c>
      <c r="DV22">
        <v>-3.7096943333333301</v>
      </c>
      <c r="DW22">
        <v>0.153118665183539</v>
      </c>
      <c r="DX22">
        <v>3.4907622155562999E-2</v>
      </c>
      <c r="DY22">
        <v>1</v>
      </c>
      <c r="DZ22">
        <v>0.89346883333333305</v>
      </c>
      <c r="EA22">
        <v>7.3602447163514703E-2</v>
      </c>
      <c r="EB22">
        <v>5.9840719808690697E-3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3.468</v>
      </c>
      <c r="EJ22">
        <v>0.1681</v>
      </c>
      <c r="EK22">
        <v>3.4675499999999002</v>
      </c>
      <c r="EL22">
        <v>0</v>
      </c>
      <c r="EM22">
        <v>0</v>
      </c>
      <c r="EN22">
        <v>0</v>
      </c>
      <c r="EO22">
        <v>0.16805500000000301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8.9</v>
      </c>
      <c r="EX22">
        <v>9</v>
      </c>
      <c r="EY22">
        <v>2</v>
      </c>
      <c r="EZ22">
        <v>491.58199999999999</v>
      </c>
      <c r="FA22">
        <v>506.82100000000003</v>
      </c>
      <c r="FB22">
        <v>24.393799999999999</v>
      </c>
      <c r="FC22">
        <v>32.767899999999997</v>
      </c>
      <c r="FD22">
        <v>29.9999</v>
      </c>
      <c r="FE22">
        <v>32.561599999999999</v>
      </c>
      <c r="FF22">
        <v>32.596400000000003</v>
      </c>
      <c r="FG22">
        <v>14.395799999999999</v>
      </c>
      <c r="FH22">
        <v>86.334699999999998</v>
      </c>
      <c r="FI22">
        <v>41.508099999999999</v>
      </c>
      <c r="FJ22">
        <v>24.3992</v>
      </c>
      <c r="FK22">
        <v>253.18299999999999</v>
      </c>
      <c r="FL22">
        <v>20.81</v>
      </c>
      <c r="FM22">
        <v>100.752</v>
      </c>
      <c r="FN22">
        <v>100.36</v>
      </c>
    </row>
    <row r="23" spans="1:170" x14ac:dyDescent="0.2">
      <c r="A23">
        <v>8</v>
      </c>
      <c r="B23">
        <v>1608249797.5</v>
      </c>
      <c r="C23">
        <v>633</v>
      </c>
      <c r="D23" t="s">
        <v>314</v>
      </c>
      <c r="E23" t="s">
        <v>315</v>
      </c>
      <c r="F23" t="s">
        <v>285</v>
      </c>
      <c r="G23" t="s">
        <v>286</v>
      </c>
      <c r="H23">
        <v>1608249789.75</v>
      </c>
      <c r="I23">
        <f t="shared" si="0"/>
        <v>8.2707001050440817E-4</v>
      </c>
      <c r="J23">
        <f t="shared" si="1"/>
        <v>6.4183441846572178</v>
      </c>
      <c r="K23">
        <f t="shared" si="2"/>
        <v>397.50183333333302</v>
      </c>
      <c r="L23">
        <f t="shared" si="3"/>
        <v>166.43923628124972</v>
      </c>
      <c r="M23">
        <f t="shared" si="4"/>
        <v>16.923470673031471</v>
      </c>
      <c r="N23">
        <f t="shared" si="5"/>
        <v>40.417817151752644</v>
      </c>
      <c r="O23">
        <f t="shared" si="6"/>
        <v>4.6402282977985224E-2</v>
      </c>
      <c r="P23">
        <f t="shared" si="7"/>
        <v>2.9588706348660976</v>
      </c>
      <c r="Q23">
        <f t="shared" si="8"/>
        <v>4.6001771733783302E-2</v>
      </c>
      <c r="R23">
        <f t="shared" si="9"/>
        <v>2.8786803414759973E-2</v>
      </c>
      <c r="S23">
        <f t="shared" si="10"/>
        <v>231.29327094726801</v>
      </c>
      <c r="T23">
        <f t="shared" si="11"/>
        <v>29.114252538767079</v>
      </c>
      <c r="U23">
        <f t="shared" si="12"/>
        <v>28.823793333333299</v>
      </c>
      <c r="V23">
        <f t="shared" si="13"/>
        <v>3.9809474695579024</v>
      </c>
      <c r="W23">
        <f t="shared" si="14"/>
        <v>58.275946488287921</v>
      </c>
      <c r="X23">
        <f t="shared" si="15"/>
        <v>2.2084813681301414</v>
      </c>
      <c r="Y23">
        <f t="shared" si="16"/>
        <v>3.7896962661498659</v>
      </c>
      <c r="Z23">
        <f t="shared" si="17"/>
        <v>1.772466101427761</v>
      </c>
      <c r="AA23">
        <f t="shared" si="18"/>
        <v>-36.473787463244399</v>
      </c>
      <c r="AB23">
        <f t="shared" si="19"/>
        <v>-135.1213221050956</v>
      </c>
      <c r="AC23">
        <f t="shared" si="20"/>
        <v>-9.9940349315092032</v>
      </c>
      <c r="AD23">
        <f t="shared" si="21"/>
        <v>49.704126447418815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53590.512805679806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744.67672000000005</v>
      </c>
      <c r="AR23">
        <v>835.48</v>
      </c>
      <c r="AS23">
        <f t="shared" si="27"/>
        <v>0.10868396610331776</v>
      </c>
      <c r="AT23">
        <v>0.5</v>
      </c>
      <c r="AU23">
        <f t="shared" si="28"/>
        <v>1180.1962918533773</v>
      </c>
      <c r="AV23">
        <f t="shared" si="29"/>
        <v>6.4183441846572178</v>
      </c>
      <c r="AW23">
        <f t="shared" si="30"/>
        <v>64.13420688952688</v>
      </c>
      <c r="AX23">
        <f t="shared" si="31"/>
        <v>0.39482692583903861</v>
      </c>
      <c r="AY23">
        <f t="shared" si="32"/>
        <v>5.9279051398194076E-3</v>
      </c>
      <c r="AZ23">
        <f t="shared" si="33"/>
        <v>2.9044381672810839</v>
      </c>
      <c r="BA23" t="s">
        <v>317</v>
      </c>
      <c r="BB23">
        <v>505.61</v>
      </c>
      <c r="BC23">
        <f t="shared" si="34"/>
        <v>329.87</v>
      </c>
      <c r="BD23">
        <f t="shared" si="35"/>
        <v>0.27526989420074566</v>
      </c>
      <c r="BE23">
        <f t="shared" si="36"/>
        <v>0.88032882636125187</v>
      </c>
      <c r="BF23">
        <f t="shared" si="37"/>
        <v>0.75667459808722748</v>
      </c>
      <c r="BG23">
        <f t="shared" si="38"/>
        <v>0.95287719628923473</v>
      </c>
      <c r="BH23">
        <f t="shared" si="39"/>
        <v>1400.0133333333299</v>
      </c>
      <c r="BI23">
        <f t="shared" si="40"/>
        <v>1180.1962918533773</v>
      </c>
      <c r="BJ23">
        <f t="shared" si="41"/>
        <v>0.84298932285410155</v>
      </c>
      <c r="BK23">
        <f t="shared" si="42"/>
        <v>0.19597864570820303</v>
      </c>
      <c r="BL23">
        <v>6</v>
      </c>
      <c r="BM23">
        <v>0.5</v>
      </c>
      <c r="BN23" t="s">
        <v>290</v>
      </c>
      <c r="BO23">
        <v>2</v>
      </c>
      <c r="BP23">
        <v>1608249789.75</v>
      </c>
      <c r="BQ23">
        <v>397.50183333333302</v>
      </c>
      <c r="BR23">
        <v>405.59813333333301</v>
      </c>
      <c r="BS23">
        <v>21.720009999999998</v>
      </c>
      <c r="BT23">
        <v>20.749110000000002</v>
      </c>
      <c r="BU23">
        <v>393.95783333333299</v>
      </c>
      <c r="BV23">
        <v>21.580010000000001</v>
      </c>
      <c r="BW23">
        <v>500.01403333333297</v>
      </c>
      <c r="BX23">
        <v>101.6313</v>
      </c>
      <c r="BY23">
        <v>4.8274186666666698E-2</v>
      </c>
      <c r="BZ23">
        <v>27.976736666666699</v>
      </c>
      <c r="CA23">
        <v>28.823793333333299</v>
      </c>
      <c r="CB23">
        <v>999.9</v>
      </c>
      <c r="CC23">
        <v>0</v>
      </c>
      <c r="CD23">
        <v>0</v>
      </c>
      <c r="CE23">
        <v>10004.896333333299</v>
      </c>
      <c r="CF23">
        <v>0</v>
      </c>
      <c r="CG23">
        <v>138.144566666667</v>
      </c>
      <c r="CH23">
        <v>1400.0133333333299</v>
      </c>
      <c r="CI23">
        <v>0.89999850000000003</v>
      </c>
      <c r="CJ23">
        <v>0.10000149999999999</v>
      </c>
      <c r="CK23">
        <v>0</v>
      </c>
      <c r="CL23">
        <v>744.687633333333</v>
      </c>
      <c r="CM23">
        <v>4.9993800000000004</v>
      </c>
      <c r="CN23">
        <v>10565.25</v>
      </c>
      <c r="CO23">
        <v>11164.43</v>
      </c>
      <c r="CP23">
        <v>48.710099999999997</v>
      </c>
      <c r="CQ23">
        <v>50.322499999999998</v>
      </c>
      <c r="CR23">
        <v>49.468499999999999</v>
      </c>
      <c r="CS23">
        <v>50.2665333333333</v>
      </c>
      <c r="CT23">
        <v>50.199599999999997</v>
      </c>
      <c r="CU23">
        <v>1255.51033333333</v>
      </c>
      <c r="CV23">
        <v>139.50299999999999</v>
      </c>
      <c r="CW23">
        <v>0</v>
      </c>
      <c r="CX23">
        <v>74.5</v>
      </c>
      <c r="CY23">
        <v>0</v>
      </c>
      <c r="CZ23">
        <v>744.67672000000005</v>
      </c>
      <c r="DA23">
        <v>-2.5940769245986801</v>
      </c>
      <c r="DB23">
        <v>-30.076923119705199</v>
      </c>
      <c r="DC23">
        <v>10564.84</v>
      </c>
      <c r="DD23">
        <v>15</v>
      </c>
      <c r="DE23">
        <v>1608249817</v>
      </c>
      <c r="DF23" t="s">
        <v>318</v>
      </c>
      <c r="DG23">
        <v>1608249814.5</v>
      </c>
      <c r="DH23">
        <v>1608249817</v>
      </c>
      <c r="DI23">
        <v>36</v>
      </c>
      <c r="DJ23">
        <v>7.6999999999999999E-2</v>
      </c>
      <c r="DK23">
        <v>-2.8000000000000001E-2</v>
      </c>
      <c r="DL23">
        <v>3.544</v>
      </c>
      <c r="DM23">
        <v>0.14000000000000001</v>
      </c>
      <c r="DN23">
        <v>407</v>
      </c>
      <c r="DO23">
        <v>21</v>
      </c>
      <c r="DP23">
        <v>0.21</v>
      </c>
      <c r="DQ23">
        <v>0.09</v>
      </c>
      <c r="DR23">
        <v>6.4773656756376896</v>
      </c>
      <c r="DS23">
        <v>-0.22265321817612699</v>
      </c>
      <c r="DT23">
        <v>3.9606056602533302E-2</v>
      </c>
      <c r="DU23">
        <v>1</v>
      </c>
      <c r="DV23">
        <v>-8.1759360000000001</v>
      </c>
      <c r="DW23">
        <v>0.13794634037817599</v>
      </c>
      <c r="DX23">
        <v>4.4110556907237898E-2</v>
      </c>
      <c r="DY23">
        <v>1</v>
      </c>
      <c r="DZ23">
        <v>0.99781410000000004</v>
      </c>
      <c r="EA23">
        <v>0.147543857619576</v>
      </c>
      <c r="EB23">
        <v>1.0697496910804301E-2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3.544</v>
      </c>
      <c r="EJ23">
        <v>0.14000000000000001</v>
      </c>
      <c r="EK23">
        <v>3.4675499999999002</v>
      </c>
      <c r="EL23">
        <v>0</v>
      </c>
      <c r="EM23">
        <v>0</v>
      </c>
      <c r="EN23">
        <v>0</v>
      </c>
      <c r="EO23">
        <v>0.16805500000000301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10.199999999999999</v>
      </c>
      <c r="EX23">
        <v>10.199999999999999</v>
      </c>
      <c r="EY23">
        <v>2</v>
      </c>
      <c r="EZ23">
        <v>491.69600000000003</v>
      </c>
      <c r="FA23">
        <v>507.161</v>
      </c>
      <c r="FB23">
        <v>24.379000000000001</v>
      </c>
      <c r="FC23">
        <v>32.735799999999998</v>
      </c>
      <c r="FD23">
        <v>29.9998</v>
      </c>
      <c r="FE23">
        <v>32.534700000000001</v>
      </c>
      <c r="FF23">
        <v>32.568899999999999</v>
      </c>
      <c r="FG23">
        <v>20.940200000000001</v>
      </c>
      <c r="FH23">
        <v>96.692300000000003</v>
      </c>
      <c r="FI23">
        <v>40.7667</v>
      </c>
      <c r="FJ23">
        <v>24.3902</v>
      </c>
      <c r="FK23">
        <v>406.55399999999997</v>
      </c>
      <c r="FL23">
        <v>20.227</v>
      </c>
      <c r="FM23">
        <v>100.76</v>
      </c>
      <c r="FN23">
        <v>100.366</v>
      </c>
    </row>
    <row r="24" spans="1:170" x14ac:dyDescent="0.2">
      <c r="A24">
        <v>9</v>
      </c>
      <c r="B24">
        <v>1608249891.5</v>
      </c>
      <c r="C24">
        <v>727</v>
      </c>
      <c r="D24" t="s">
        <v>319</v>
      </c>
      <c r="E24" t="s">
        <v>320</v>
      </c>
      <c r="F24" t="s">
        <v>285</v>
      </c>
      <c r="G24" t="s">
        <v>286</v>
      </c>
      <c r="H24">
        <v>1608249883.75</v>
      </c>
      <c r="I24">
        <f t="shared" si="0"/>
        <v>8.2333705869466615E-4</v>
      </c>
      <c r="J24">
        <f t="shared" si="1"/>
        <v>8.7207299751987382</v>
      </c>
      <c r="K24">
        <f t="shared" si="2"/>
        <v>497.9744</v>
      </c>
      <c r="L24">
        <f t="shared" si="3"/>
        <v>176.99090589066006</v>
      </c>
      <c r="M24">
        <f t="shared" si="4"/>
        <v>17.996769069203278</v>
      </c>
      <c r="N24">
        <f t="shared" si="5"/>
        <v>50.634976040585308</v>
      </c>
      <c r="O24">
        <f t="shared" si="6"/>
        <v>4.5180671113712163E-2</v>
      </c>
      <c r="P24">
        <f t="shared" si="7"/>
        <v>2.9593574800861844</v>
      </c>
      <c r="Q24">
        <f t="shared" si="8"/>
        <v>4.4800939228953694E-2</v>
      </c>
      <c r="R24">
        <f t="shared" si="9"/>
        <v>2.8034438266068398E-2</v>
      </c>
      <c r="S24">
        <f t="shared" si="10"/>
        <v>231.29359337622225</v>
      </c>
      <c r="T24">
        <f t="shared" si="11"/>
        <v>29.127304962595399</v>
      </c>
      <c r="U24">
        <f t="shared" si="12"/>
        <v>28.959710000000001</v>
      </c>
      <c r="V24">
        <f t="shared" si="13"/>
        <v>4.012405933004084</v>
      </c>
      <c r="W24">
        <f t="shared" si="14"/>
        <v>58.032286782445141</v>
      </c>
      <c r="X24">
        <f t="shared" si="15"/>
        <v>2.2008217155030949</v>
      </c>
      <c r="Y24">
        <f t="shared" si="16"/>
        <v>3.7924090838495905</v>
      </c>
      <c r="Z24">
        <f t="shared" si="17"/>
        <v>1.8115842175009891</v>
      </c>
      <c r="AA24">
        <f t="shared" si="18"/>
        <v>-36.309164288434779</v>
      </c>
      <c r="AB24">
        <f t="shared" si="19"/>
        <v>-154.87021546874078</v>
      </c>
      <c r="AC24">
        <f t="shared" si="20"/>
        <v>-11.46130189152092</v>
      </c>
      <c r="AD24">
        <f t="shared" si="21"/>
        <v>28.652911727525776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53602.579620653065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745.64611538461497</v>
      </c>
      <c r="AR24">
        <v>852.7</v>
      </c>
      <c r="AS24">
        <f t="shared" si="27"/>
        <v>0.12554695041091246</v>
      </c>
      <c r="AT24">
        <v>0.5</v>
      </c>
      <c r="AU24">
        <f t="shared" si="28"/>
        <v>1180.1977218533914</v>
      </c>
      <c r="AV24">
        <f t="shared" si="29"/>
        <v>8.7207299751987382</v>
      </c>
      <c r="AW24">
        <f t="shared" si="30"/>
        <v>74.085112430299787</v>
      </c>
      <c r="AX24">
        <f t="shared" si="31"/>
        <v>0.40893631992494434</v>
      </c>
      <c r="AY24">
        <f t="shared" si="32"/>
        <v>7.8787454702188061E-3</v>
      </c>
      <c r="AZ24">
        <f t="shared" si="33"/>
        <v>2.8255893045619795</v>
      </c>
      <c r="BA24" t="s">
        <v>322</v>
      </c>
      <c r="BB24">
        <v>504</v>
      </c>
      <c r="BC24">
        <f t="shared" si="34"/>
        <v>348.70000000000005</v>
      </c>
      <c r="BD24">
        <f t="shared" si="35"/>
        <v>0.30700855926408105</v>
      </c>
      <c r="BE24">
        <f t="shared" si="36"/>
        <v>0.87357147000812163</v>
      </c>
      <c r="BF24">
        <f t="shared" si="37"/>
        <v>0.7801449072257437</v>
      </c>
      <c r="BG24">
        <f t="shared" si="38"/>
        <v>0.94611524734004637</v>
      </c>
      <c r="BH24">
        <f t="shared" si="39"/>
        <v>1400.0150000000001</v>
      </c>
      <c r="BI24">
        <f t="shared" si="40"/>
        <v>1180.1977218533914</v>
      </c>
      <c r="BJ24">
        <f t="shared" si="41"/>
        <v>0.84298934072377174</v>
      </c>
      <c r="BK24">
        <f t="shared" si="42"/>
        <v>0.19597868144754343</v>
      </c>
      <c r="BL24">
        <v>6</v>
      </c>
      <c r="BM24">
        <v>0.5</v>
      </c>
      <c r="BN24" t="s">
        <v>290</v>
      </c>
      <c r="BO24">
        <v>2</v>
      </c>
      <c r="BP24">
        <v>1608249883.75</v>
      </c>
      <c r="BQ24">
        <v>497.9744</v>
      </c>
      <c r="BR24">
        <v>508.93090000000001</v>
      </c>
      <c r="BS24">
        <v>21.644186666666702</v>
      </c>
      <c r="BT24">
        <v>20.677600000000002</v>
      </c>
      <c r="BU24">
        <v>494.43003333333297</v>
      </c>
      <c r="BV24">
        <v>21.504629999999999</v>
      </c>
      <c r="BW24">
        <v>500.0172</v>
      </c>
      <c r="BX24">
        <v>101.634166666667</v>
      </c>
      <c r="BY24">
        <v>4.7719070000000002E-2</v>
      </c>
      <c r="BZ24">
        <v>27.98901</v>
      </c>
      <c r="CA24">
        <v>28.959710000000001</v>
      </c>
      <c r="CB24">
        <v>999.9</v>
      </c>
      <c r="CC24">
        <v>0</v>
      </c>
      <c r="CD24">
        <v>0</v>
      </c>
      <c r="CE24">
        <v>10007.3766666667</v>
      </c>
      <c r="CF24">
        <v>0</v>
      </c>
      <c r="CG24">
        <v>136.228033333333</v>
      </c>
      <c r="CH24">
        <v>1400.0150000000001</v>
      </c>
      <c r="CI24">
        <v>0.89999640000000003</v>
      </c>
      <c r="CJ24">
        <v>0.1000036</v>
      </c>
      <c r="CK24">
        <v>0</v>
      </c>
      <c r="CL24">
        <v>745.63</v>
      </c>
      <c r="CM24">
        <v>4.9993800000000004</v>
      </c>
      <c r="CN24">
        <v>10577.596666666699</v>
      </c>
      <c r="CO24">
        <v>11164.436666666699</v>
      </c>
      <c r="CP24">
        <v>48.682866666666598</v>
      </c>
      <c r="CQ24">
        <v>50.311999999999998</v>
      </c>
      <c r="CR24">
        <v>49.436999999999998</v>
      </c>
      <c r="CS24">
        <v>50.25</v>
      </c>
      <c r="CT24">
        <v>50.186999999999998</v>
      </c>
      <c r="CU24">
        <v>1255.511</v>
      </c>
      <c r="CV24">
        <v>139.50399999999999</v>
      </c>
      <c r="CW24">
        <v>0</v>
      </c>
      <c r="CX24">
        <v>93.100000143051105</v>
      </c>
      <c r="CY24">
        <v>0</v>
      </c>
      <c r="CZ24">
        <v>745.64611538461497</v>
      </c>
      <c r="DA24">
        <v>1.97623932567803</v>
      </c>
      <c r="DB24">
        <v>16.817094068171301</v>
      </c>
      <c r="DC24">
        <v>10577.503846153801</v>
      </c>
      <c r="DD24">
        <v>15</v>
      </c>
      <c r="DE24">
        <v>1608249817</v>
      </c>
      <c r="DF24" t="s">
        <v>318</v>
      </c>
      <c r="DG24">
        <v>1608249814.5</v>
      </c>
      <c r="DH24">
        <v>1608249817</v>
      </c>
      <c r="DI24">
        <v>36</v>
      </c>
      <c r="DJ24">
        <v>7.6999999999999999E-2</v>
      </c>
      <c r="DK24">
        <v>-2.8000000000000001E-2</v>
      </c>
      <c r="DL24">
        <v>3.544</v>
      </c>
      <c r="DM24">
        <v>0.14000000000000001</v>
      </c>
      <c r="DN24">
        <v>407</v>
      </c>
      <c r="DO24">
        <v>21</v>
      </c>
      <c r="DP24">
        <v>0.21</v>
      </c>
      <c r="DQ24">
        <v>0.09</v>
      </c>
      <c r="DR24">
        <v>8.7293825005892192</v>
      </c>
      <c r="DS24">
        <v>-0.19775874402813701</v>
      </c>
      <c r="DT24">
        <v>3.2592483475558799E-2</v>
      </c>
      <c r="DU24">
        <v>1</v>
      </c>
      <c r="DV24">
        <v>-10.959813333333299</v>
      </c>
      <c r="DW24">
        <v>0.18788342602892599</v>
      </c>
      <c r="DX24">
        <v>3.54484577316923E-2</v>
      </c>
      <c r="DY24">
        <v>1</v>
      </c>
      <c r="DZ24">
        <v>0.96666783333333295</v>
      </c>
      <c r="EA24">
        <v>-6.0250144605121696E-3</v>
      </c>
      <c r="EB24">
        <v>7.8989603042989602E-4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3.5449999999999999</v>
      </c>
      <c r="EJ24">
        <v>0.1396</v>
      </c>
      <c r="EK24">
        <v>3.5443499999999499</v>
      </c>
      <c r="EL24">
        <v>0</v>
      </c>
      <c r="EM24">
        <v>0</v>
      </c>
      <c r="EN24">
        <v>0</v>
      </c>
      <c r="EO24">
        <v>0.13955238095238801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1.3</v>
      </c>
      <c r="EX24">
        <v>1.2</v>
      </c>
      <c r="EY24">
        <v>2</v>
      </c>
      <c r="EZ24">
        <v>491.86399999999998</v>
      </c>
      <c r="FA24">
        <v>507.947</v>
      </c>
      <c r="FB24">
        <v>24.441500000000001</v>
      </c>
      <c r="FC24">
        <v>32.685200000000002</v>
      </c>
      <c r="FD24">
        <v>29.9999</v>
      </c>
      <c r="FE24">
        <v>32.4923</v>
      </c>
      <c r="FF24">
        <v>32.527200000000001</v>
      </c>
      <c r="FG24">
        <v>25.118200000000002</v>
      </c>
      <c r="FH24">
        <v>100</v>
      </c>
      <c r="FI24">
        <v>40.391500000000001</v>
      </c>
      <c r="FJ24">
        <v>24.448499999999999</v>
      </c>
      <c r="FK24">
        <v>509.66800000000001</v>
      </c>
      <c r="FL24">
        <v>20.4147</v>
      </c>
      <c r="FM24">
        <v>100.77</v>
      </c>
      <c r="FN24">
        <v>100.374</v>
      </c>
    </row>
    <row r="25" spans="1:170" x14ac:dyDescent="0.2">
      <c r="A25">
        <v>10</v>
      </c>
      <c r="B25">
        <v>1608249983.5</v>
      </c>
      <c r="C25">
        <v>819</v>
      </c>
      <c r="D25" t="s">
        <v>323</v>
      </c>
      <c r="E25" t="s">
        <v>324</v>
      </c>
      <c r="F25" t="s">
        <v>285</v>
      </c>
      <c r="G25" t="s">
        <v>286</v>
      </c>
      <c r="H25">
        <v>1608249975.75</v>
      </c>
      <c r="I25">
        <f t="shared" si="0"/>
        <v>8.2048826713242303E-4</v>
      </c>
      <c r="J25">
        <f t="shared" si="1"/>
        <v>10.841538503283758</v>
      </c>
      <c r="K25">
        <f t="shared" si="2"/>
        <v>599.14586666666696</v>
      </c>
      <c r="L25">
        <f t="shared" si="3"/>
        <v>203.26008040308542</v>
      </c>
      <c r="M25">
        <f t="shared" si="4"/>
        <v>20.668293978962208</v>
      </c>
      <c r="N25">
        <f t="shared" si="5"/>
        <v>60.923536407096648</v>
      </c>
      <c r="O25">
        <f t="shared" si="6"/>
        <v>4.5477177994194533E-2</v>
      </c>
      <c r="P25">
        <f t="shared" si="7"/>
        <v>2.9585367468504331</v>
      </c>
      <c r="Q25">
        <f t="shared" si="8"/>
        <v>4.5092362775232285E-2</v>
      </c>
      <c r="R25">
        <f t="shared" si="9"/>
        <v>2.8217029313525984E-2</v>
      </c>
      <c r="S25">
        <f t="shared" si="10"/>
        <v>231.29008375528292</v>
      </c>
      <c r="T25">
        <f t="shared" si="11"/>
        <v>29.121947153285042</v>
      </c>
      <c r="U25">
        <f t="shared" si="12"/>
        <v>28.905940000000001</v>
      </c>
      <c r="V25">
        <f t="shared" si="13"/>
        <v>3.9999348289586991</v>
      </c>
      <c r="W25">
        <f t="shared" si="14"/>
        <v>58.195275841816205</v>
      </c>
      <c r="X25">
        <f t="shared" si="15"/>
        <v>2.2061834245881133</v>
      </c>
      <c r="Y25">
        <f t="shared" si="16"/>
        <v>3.7910008891183233</v>
      </c>
      <c r="Z25">
        <f t="shared" si="17"/>
        <v>1.7937514043705858</v>
      </c>
      <c r="AA25">
        <f t="shared" si="18"/>
        <v>-36.183532580539854</v>
      </c>
      <c r="AB25">
        <f t="shared" si="19"/>
        <v>-147.26693453772216</v>
      </c>
      <c r="AC25">
        <f t="shared" si="20"/>
        <v>-10.898373579024076</v>
      </c>
      <c r="AD25">
        <f t="shared" si="21"/>
        <v>36.941243057996815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53579.840003431062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752.76535999999999</v>
      </c>
      <c r="AR25">
        <v>877.09</v>
      </c>
      <c r="AS25">
        <f t="shared" si="27"/>
        <v>0.14174673066618027</v>
      </c>
      <c r="AT25">
        <v>0.5</v>
      </c>
      <c r="AU25">
        <f t="shared" si="28"/>
        <v>1180.1769768709103</v>
      </c>
      <c r="AV25">
        <f t="shared" si="29"/>
        <v>10.841538503283758</v>
      </c>
      <c r="AW25">
        <f t="shared" si="30"/>
        <v>83.643114039473886</v>
      </c>
      <c r="AX25">
        <f t="shared" si="31"/>
        <v>0.4216671037179765</v>
      </c>
      <c r="AY25">
        <f t="shared" si="32"/>
        <v>9.6759098058129978E-3</v>
      </c>
      <c r="AZ25">
        <f t="shared" si="33"/>
        <v>2.7192078349998288</v>
      </c>
      <c r="BA25" t="s">
        <v>326</v>
      </c>
      <c r="BB25">
        <v>507.25</v>
      </c>
      <c r="BC25">
        <f t="shared" si="34"/>
        <v>369.84000000000003</v>
      </c>
      <c r="BD25">
        <f t="shared" si="35"/>
        <v>0.33615790612156615</v>
      </c>
      <c r="BE25">
        <f t="shared" si="36"/>
        <v>0.8657485216873636</v>
      </c>
      <c r="BF25">
        <f t="shared" si="37"/>
        <v>0.76927339276619799</v>
      </c>
      <c r="BG25">
        <f t="shared" si="38"/>
        <v>0.93653778306184032</v>
      </c>
      <c r="BH25">
        <f t="shared" si="39"/>
        <v>1399.99</v>
      </c>
      <c r="BI25">
        <f t="shared" si="40"/>
        <v>1180.1769768709103</v>
      </c>
      <c r="BJ25">
        <f t="shared" si="41"/>
        <v>0.84298957626190918</v>
      </c>
      <c r="BK25">
        <f t="shared" si="42"/>
        <v>0.19597915252381831</v>
      </c>
      <c r="BL25">
        <v>6</v>
      </c>
      <c r="BM25">
        <v>0.5</v>
      </c>
      <c r="BN25" t="s">
        <v>290</v>
      </c>
      <c r="BO25">
        <v>2</v>
      </c>
      <c r="BP25">
        <v>1608249975.75</v>
      </c>
      <c r="BQ25">
        <v>599.14586666666696</v>
      </c>
      <c r="BR25">
        <v>612.74533333333295</v>
      </c>
      <c r="BS25">
        <v>21.696470000000001</v>
      </c>
      <c r="BT25">
        <v>20.733266666666701</v>
      </c>
      <c r="BU25">
        <v>595.60140000000001</v>
      </c>
      <c r="BV25">
        <v>21.556933333333301</v>
      </c>
      <c r="BW25">
        <v>500.01066666666702</v>
      </c>
      <c r="BX25">
        <v>101.636366666667</v>
      </c>
      <c r="BY25">
        <v>4.7613473333333302E-2</v>
      </c>
      <c r="BZ25">
        <v>27.98264</v>
      </c>
      <c r="CA25">
        <v>28.905940000000001</v>
      </c>
      <c r="CB25">
        <v>999.9</v>
      </c>
      <c r="CC25">
        <v>0</v>
      </c>
      <c r="CD25">
        <v>0</v>
      </c>
      <c r="CE25">
        <v>10002.503333333299</v>
      </c>
      <c r="CF25">
        <v>0</v>
      </c>
      <c r="CG25">
        <v>135.125333333333</v>
      </c>
      <c r="CH25">
        <v>1399.99</v>
      </c>
      <c r="CI25">
        <v>0.89999289999999998</v>
      </c>
      <c r="CJ25">
        <v>0.1000071</v>
      </c>
      <c r="CK25">
        <v>0</v>
      </c>
      <c r="CL25">
        <v>752.72956666666698</v>
      </c>
      <c r="CM25">
        <v>4.9993800000000004</v>
      </c>
      <c r="CN25">
        <v>10669.676666666701</v>
      </c>
      <c r="CO25">
        <v>11164.223333333301</v>
      </c>
      <c r="CP25">
        <v>48.6291333333333</v>
      </c>
      <c r="CQ25">
        <v>50.311999999999998</v>
      </c>
      <c r="CR25">
        <v>49.428733333333298</v>
      </c>
      <c r="CS25">
        <v>50.224800000000002</v>
      </c>
      <c r="CT25">
        <v>50.149799999999999</v>
      </c>
      <c r="CU25">
        <v>1255.479</v>
      </c>
      <c r="CV25">
        <v>139.512666666667</v>
      </c>
      <c r="CW25">
        <v>0</v>
      </c>
      <c r="CX25">
        <v>91.399999856948895</v>
      </c>
      <c r="CY25">
        <v>0</v>
      </c>
      <c r="CZ25">
        <v>752.76535999999999</v>
      </c>
      <c r="DA25">
        <v>2.27923077423003</v>
      </c>
      <c r="DB25">
        <v>31.092307767187901</v>
      </c>
      <c r="DC25">
        <v>10670.111999999999</v>
      </c>
      <c r="DD25">
        <v>15</v>
      </c>
      <c r="DE25">
        <v>1608249817</v>
      </c>
      <c r="DF25" t="s">
        <v>318</v>
      </c>
      <c r="DG25">
        <v>1608249814.5</v>
      </c>
      <c r="DH25">
        <v>1608249817</v>
      </c>
      <c r="DI25">
        <v>36</v>
      </c>
      <c r="DJ25">
        <v>7.6999999999999999E-2</v>
      </c>
      <c r="DK25">
        <v>-2.8000000000000001E-2</v>
      </c>
      <c r="DL25">
        <v>3.544</v>
      </c>
      <c r="DM25">
        <v>0.14000000000000001</v>
      </c>
      <c r="DN25">
        <v>407</v>
      </c>
      <c r="DO25">
        <v>21</v>
      </c>
      <c r="DP25">
        <v>0.21</v>
      </c>
      <c r="DQ25">
        <v>0.09</v>
      </c>
      <c r="DR25">
        <v>10.8402751428971</v>
      </c>
      <c r="DS25">
        <v>-0.176221227068177</v>
      </c>
      <c r="DT25">
        <v>4.3046147203642998E-2</v>
      </c>
      <c r="DU25">
        <v>1</v>
      </c>
      <c r="DV25">
        <v>-13.59863</v>
      </c>
      <c r="DW25">
        <v>0.14735572858736201</v>
      </c>
      <c r="DX25">
        <v>5.1077301873402398E-2</v>
      </c>
      <c r="DY25">
        <v>1</v>
      </c>
      <c r="DZ25">
        <v>0.96299486666666601</v>
      </c>
      <c r="EA25">
        <v>2.9424800889879098E-2</v>
      </c>
      <c r="EB25">
        <v>2.2399112740364301E-3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3.544</v>
      </c>
      <c r="EJ25">
        <v>0.1396</v>
      </c>
      <c r="EK25">
        <v>3.5443499999999499</v>
      </c>
      <c r="EL25">
        <v>0</v>
      </c>
      <c r="EM25">
        <v>0</v>
      </c>
      <c r="EN25">
        <v>0</v>
      </c>
      <c r="EO25">
        <v>0.13955238095238801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2.8</v>
      </c>
      <c r="EX25">
        <v>2.8</v>
      </c>
      <c r="EY25">
        <v>2</v>
      </c>
      <c r="EZ25">
        <v>491.78399999999999</v>
      </c>
      <c r="FA25">
        <v>508.79199999999997</v>
      </c>
      <c r="FB25">
        <v>24.452400000000001</v>
      </c>
      <c r="FC25">
        <v>32.626399999999997</v>
      </c>
      <c r="FD25">
        <v>29.9998</v>
      </c>
      <c r="FE25">
        <v>32.4405</v>
      </c>
      <c r="FF25">
        <v>32.475900000000003</v>
      </c>
      <c r="FG25">
        <v>29.1694</v>
      </c>
      <c r="FH25">
        <v>100</v>
      </c>
      <c r="FI25">
        <v>39.640500000000003</v>
      </c>
      <c r="FJ25">
        <v>24.4559</v>
      </c>
      <c r="FK25">
        <v>613.10799999999995</v>
      </c>
      <c r="FL25">
        <v>19.8064</v>
      </c>
      <c r="FM25">
        <v>100.777</v>
      </c>
      <c r="FN25">
        <v>100.383</v>
      </c>
    </row>
    <row r="26" spans="1:170" x14ac:dyDescent="0.2">
      <c r="A26">
        <v>11</v>
      </c>
      <c r="B26">
        <v>1608250070.5</v>
      </c>
      <c r="C26">
        <v>906</v>
      </c>
      <c r="D26" t="s">
        <v>327</v>
      </c>
      <c r="E26" t="s">
        <v>328</v>
      </c>
      <c r="F26" t="s">
        <v>285</v>
      </c>
      <c r="G26" t="s">
        <v>286</v>
      </c>
      <c r="H26">
        <v>1608250062.75</v>
      </c>
      <c r="I26">
        <f t="shared" si="0"/>
        <v>8.2613637056170881E-4</v>
      </c>
      <c r="J26">
        <f t="shared" si="1"/>
        <v>13.084208125623434</v>
      </c>
      <c r="K26">
        <f t="shared" si="2"/>
        <v>698.96270000000004</v>
      </c>
      <c r="L26">
        <f t="shared" si="3"/>
        <v>228.03131573324396</v>
      </c>
      <c r="M26">
        <f t="shared" si="4"/>
        <v>23.187917475137379</v>
      </c>
      <c r="N26">
        <f t="shared" si="5"/>
        <v>71.075717620991526</v>
      </c>
      <c r="O26">
        <f t="shared" si="6"/>
        <v>4.609378729092533E-2</v>
      </c>
      <c r="P26">
        <f t="shared" si="7"/>
        <v>2.9581742960150064</v>
      </c>
      <c r="Q26">
        <f t="shared" si="8"/>
        <v>4.5698467126492469E-2</v>
      </c>
      <c r="R26">
        <f t="shared" si="9"/>
        <v>2.8596777176864083E-2</v>
      </c>
      <c r="S26">
        <f t="shared" si="10"/>
        <v>231.28582406408864</v>
      </c>
      <c r="T26">
        <f t="shared" si="11"/>
        <v>29.131465838456961</v>
      </c>
      <c r="U26">
        <f t="shared" si="12"/>
        <v>28.881313333333299</v>
      </c>
      <c r="V26">
        <f t="shared" si="13"/>
        <v>3.994234356508628</v>
      </c>
      <c r="W26">
        <f t="shared" si="14"/>
        <v>58.312472149986597</v>
      </c>
      <c r="X26">
        <f t="shared" si="15"/>
        <v>2.2120286034551611</v>
      </c>
      <c r="Y26">
        <f t="shared" si="16"/>
        <v>3.7934056333018451</v>
      </c>
      <c r="Z26">
        <f t="shared" si="17"/>
        <v>1.782205753053467</v>
      </c>
      <c r="AA26">
        <f t="shared" si="18"/>
        <v>-36.432613941771358</v>
      </c>
      <c r="AB26">
        <f t="shared" si="19"/>
        <v>-141.58678244814152</v>
      </c>
      <c r="AC26">
        <f t="shared" si="20"/>
        <v>-10.478583378991994</v>
      </c>
      <c r="AD26">
        <f t="shared" si="21"/>
        <v>42.78784429518376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53567.42185486271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763.33757692307699</v>
      </c>
      <c r="AR26">
        <v>905.63</v>
      </c>
      <c r="AS26">
        <f t="shared" si="27"/>
        <v>0.15711982054141649</v>
      </c>
      <c r="AT26">
        <v>0.5</v>
      </c>
      <c r="AU26">
        <f t="shared" si="28"/>
        <v>1180.155329860484</v>
      </c>
      <c r="AV26">
        <f t="shared" si="29"/>
        <v>13.084208125623434</v>
      </c>
      <c r="AW26">
        <f t="shared" si="30"/>
        <v>92.712896819337715</v>
      </c>
      <c r="AX26">
        <f t="shared" si="31"/>
        <v>0.43894305621501051</v>
      </c>
      <c r="AY26">
        <f t="shared" si="32"/>
        <v>1.1576404613666194E-2</v>
      </c>
      <c r="AZ26">
        <f t="shared" si="33"/>
        <v>2.6020008171107403</v>
      </c>
      <c r="BA26" t="s">
        <v>330</v>
      </c>
      <c r="BB26">
        <v>508.11</v>
      </c>
      <c r="BC26">
        <f t="shared" si="34"/>
        <v>397.52</v>
      </c>
      <c r="BD26">
        <f t="shared" si="35"/>
        <v>0.35795034986144852</v>
      </c>
      <c r="BE26">
        <f t="shared" si="36"/>
        <v>0.85565565347480188</v>
      </c>
      <c r="BF26">
        <f t="shared" si="37"/>
        <v>0.74830460479208971</v>
      </c>
      <c r="BG26">
        <f t="shared" si="38"/>
        <v>0.92533069694047931</v>
      </c>
      <c r="BH26">
        <f t="shared" si="39"/>
        <v>1399.9643333333299</v>
      </c>
      <c r="BI26">
        <f t="shared" si="40"/>
        <v>1180.155329860484</v>
      </c>
      <c r="BJ26">
        <f t="shared" si="41"/>
        <v>0.84298956892031784</v>
      </c>
      <c r="BK26">
        <f t="shared" si="42"/>
        <v>0.19597913784063567</v>
      </c>
      <c r="BL26">
        <v>6</v>
      </c>
      <c r="BM26">
        <v>0.5</v>
      </c>
      <c r="BN26" t="s">
        <v>290</v>
      </c>
      <c r="BO26">
        <v>2</v>
      </c>
      <c r="BP26">
        <v>1608250062.75</v>
      </c>
      <c r="BQ26">
        <v>698.96270000000004</v>
      </c>
      <c r="BR26">
        <v>715.35636666666699</v>
      </c>
      <c r="BS26">
        <v>21.753216666666699</v>
      </c>
      <c r="BT26">
        <v>20.783436666666699</v>
      </c>
      <c r="BU26">
        <v>695.41830000000004</v>
      </c>
      <c r="BV26">
        <v>21.61365</v>
      </c>
      <c r="BW26">
        <v>500.00943333333299</v>
      </c>
      <c r="BX26">
        <v>101.6401</v>
      </c>
      <c r="BY26">
        <v>4.7325696666666701E-2</v>
      </c>
      <c r="BZ26">
        <v>27.9935166666667</v>
      </c>
      <c r="CA26">
        <v>28.881313333333299</v>
      </c>
      <c r="CB26">
        <v>999.9</v>
      </c>
      <c r="CC26">
        <v>0</v>
      </c>
      <c r="CD26">
        <v>0</v>
      </c>
      <c r="CE26">
        <v>10000.08</v>
      </c>
      <c r="CF26">
        <v>0</v>
      </c>
      <c r="CG26">
        <v>133.37583333333299</v>
      </c>
      <c r="CH26">
        <v>1399.9643333333299</v>
      </c>
      <c r="CI26">
        <v>0.89999289999999998</v>
      </c>
      <c r="CJ26">
        <v>0.1000071</v>
      </c>
      <c r="CK26">
        <v>0</v>
      </c>
      <c r="CL26">
        <v>763.28193333333297</v>
      </c>
      <c r="CM26">
        <v>4.9993800000000004</v>
      </c>
      <c r="CN26">
        <v>10812.96</v>
      </c>
      <c r="CO26">
        <v>11164.016666666699</v>
      </c>
      <c r="CP26">
        <v>48.6291333333333</v>
      </c>
      <c r="CQ26">
        <v>50.311999999999998</v>
      </c>
      <c r="CR26">
        <v>49.420466666666698</v>
      </c>
      <c r="CS26">
        <v>50.218499999999999</v>
      </c>
      <c r="CT26">
        <v>50.155999999999999</v>
      </c>
      <c r="CU26">
        <v>1255.4553333333299</v>
      </c>
      <c r="CV26">
        <v>139.50966666666699</v>
      </c>
      <c r="CW26">
        <v>0</v>
      </c>
      <c r="CX26">
        <v>86.5</v>
      </c>
      <c r="CY26">
        <v>0</v>
      </c>
      <c r="CZ26">
        <v>763.33757692307699</v>
      </c>
      <c r="DA26">
        <v>3.9830085275702798</v>
      </c>
      <c r="DB26">
        <v>38.960683766403299</v>
      </c>
      <c r="DC26">
        <v>10813.1769230769</v>
      </c>
      <c r="DD26">
        <v>15</v>
      </c>
      <c r="DE26">
        <v>1608249817</v>
      </c>
      <c r="DF26" t="s">
        <v>318</v>
      </c>
      <c r="DG26">
        <v>1608249814.5</v>
      </c>
      <c r="DH26">
        <v>1608249817</v>
      </c>
      <c r="DI26">
        <v>36</v>
      </c>
      <c r="DJ26">
        <v>7.6999999999999999E-2</v>
      </c>
      <c r="DK26">
        <v>-2.8000000000000001E-2</v>
      </c>
      <c r="DL26">
        <v>3.544</v>
      </c>
      <c r="DM26">
        <v>0.14000000000000001</v>
      </c>
      <c r="DN26">
        <v>407</v>
      </c>
      <c r="DO26">
        <v>21</v>
      </c>
      <c r="DP26">
        <v>0.21</v>
      </c>
      <c r="DQ26">
        <v>0.09</v>
      </c>
      <c r="DR26">
        <v>13.092453235959701</v>
      </c>
      <c r="DS26">
        <v>-0.186140196857766</v>
      </c>
      <c r="DT26">
        <v>7.1665610404139005E-2</v>
      </c>
      <c r="DU26">
        <v>1</v>
      </c>
      <c r="DV26">
        <v>-16.3992</v>
      </c>
      <c r="DW26">
        <v>0.126802224694153</v>
      </c>
      <c r="DX26">
        <v>8.2688572366439894E-2</v>
      </c>
      <c r="DY26">
        <v>1</v>
      </c>
      <c r="DZ26">
        <v>0.96972760000000002</v>
      </c>
      <c r="EA26">
        <v>1.1017361512793301E-2</v>
      </c>
      <c r="EB26">
        <v>1.2411643350768099E-3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3.5449999999999999</v>
      </c>
      <c r="EJ26">
        <v>0.1396</v>
      </c>
      <c r="EK26">
        <v>3.5443499999999499</v>
      </c>
      <c r="EL26">
        <v>0</v>
      </c>
      <c r="EM26">
        <v>0</v>
      </c>
      <c r="EN26">
        <v>0</v>
      </c>
      <c r="EO26">
        <v>0.13955238095238801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4.3</v>
      </c>
      <c r="EX26">
        <v>4.2</v>
      </c>
      <c r="EY26">
        <v>2</v>
      </c>
      <c r="EZ26">
        <v>491.827</v>
      </c>
      <c r="FA26">
        <v>509.12099999999998</v>
      </c>
      <c r="FB26">
        <v>24.457100000000001</v>
      </c>
      <c r="FC26">
        <v>32.570099999999996</v>
      </c>
      <c r="FD26">
        <v>29.9999</v>
      </c>
      <c r="FE26">
        <v>32.387999999999998</v>
      </c>
      <c r="FF26">
        <v>32.424100000000003</v>
      </c>
      <c r="FG26">
        <v>33.066499999999998</v>
      </c>
      <c r="FH26">
        <v>100</v>
      </c>
      <c r="FI26">
        <v>38.1374</v>
      </c>
      <c r="FJ26">
        <v>24.462599999999998</v>
      </c>
      <c r="FK26">
        <v>715.49</v>
      </c>
      <c r="FL26">
        <v>18.609500000000001</v>
      </c>
      <c r="FM26">
        <v>100.786</v>
      </c>
      <c r="FN26">
        <v>100.392</v>
      </c>
    </row>
    <row r="27" spans="1:170" x14ac:dyDescent="0.2">
      <c r="A27">
        <v>12</v>
      </c>
      <c r="B27">
        <v>1608250170.5</v>
      </c>
      <c r="C27">
        <v>1006</v>
      </c>
      <c r="D27" t="s">
        <v>331</v>
      </c>
      <c r="E27" t="s">
        <v>332</v>
      </c>
      <c r="F27" t="s">
        <v>285</v>
      </c>
      <c r="G27" t="s">
        <v>286</v>
      </c>
      <c r="H27">
        <v>1608250162.75</v>
      </c>
      <c r="I27">
        <f t="shared" si="0"/>
        <v>8.107838977539154E-4</v>
      </c>
      <c r="J27">
        <f t="shared" si="1"/>
        <v>14.647297023010141</v>
      </c>
      <c r="K27">
        <f t="shared" si="2"/>
        <v>799.501033333333</v>
      </c>
      <c r="L27">
        <f t="shared" si="3"/>
        <v>266.07770764578771</v>
      </c>
      <c r="M27">
        <f t="shared" si="4"/>
        <v>27.057058248573046</v>
      </c>
      <c r="N27">
        <f t="shared" si="5"/>
        <v>81.300106724806213</v>
      </c>
      <c r="O27">
        <f t="shared" si="6"/>
        <v>4.5561084953021018E-2</v>
      </c>
      <c r="P27">
        <f t="shared" si="7"/>
        <v>2.9607914573381344</v>
      </c>
      <c r="Q27">
        <f t="shared" si="8"/>
        <v>4.5175146370496272E-2</v>
      </c>
      <c r="R27">
        <f t="shared" si="9"/>
        <v>2.8268868906438233E-2</v>
      </c>
      <c r="S27">
        <f t="shared" si="10"/>
        <v>231.29585364366835</v>
      </c>
      <c r="T27">
        <f t="shared" si="11"/>
        <v>29.125878252140364</v>
      </c>
      <c r="U27">
        <f t="shared" si="12"/>
        <v>28.84553</v>
      </c>
      <c r="V27">
        <f t="shared" si="13"/>
        <v>3.9859640137684851</v>
      </c>
      <c r="W27">
        <f t="shared" si="14"/>
        <v>58.461513712068559</v>
      </c>
      <c r="X27">
        <f t="shared" si="15"/>
        <v>2.216562092423414</v>
      </c>
      <c r="Y27">
        <f t="shared" si="16"/>
        <v>3.7914893947842403</v>
      </c>
      <c r="Z27">
        <f t="shared" si="17"/>
        <v>1.7694019213450711</v>
      </c>
      <c r="AA27">
        <f t="shared" si="18"/>
        <v>-35.755569890947669</v>
      </c>
      <c r="AB27">
        <f t="shared" si="19"/>
        <v>-137.38362566984404</v>
      </c>
      <c r="AC27">
        <f t="shared" si="20"/>
        <v>-10.156279703637461</v>
      </c>
      <c r="AD27">
        <f t="shared" si="21"/>
        <v>48.00037837923918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53645.285467171343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775.58861538461497</v>
      </c>
      <c r="AR27">
        <v>932.47</v>
      </c>
      <c r="AS27">
        <f t="shared" si="27"/>
        <v>0.1682428224129302</v>
      </c>
      <c r="AT27">
        <v>0.5</v>
      </c>
      <c r="AU27">
        <f t="shared" si="28"/>
        <v>1180.2074818534797</v>
      </c>
      <c r="AV27">
        <f t="shared" si="29"/>
        <v>14.647297023010141</v>
      </c>
      <c r="AW27">
        <f t="shared" si="30"/>
        <v>99.280718889943273</v>
      </c>
      <c r="AX27">
        <f t="shared" si="31"/>
        <v>0.44494729052945398</v>
      </c>
      <c r="AY27">
        <f t="shared" si="32"/>
        <v>1.2900311798494869E-2</v>
      </c>
      <c r="AZ27">
        <f t="shared" si="33"/>
        <v>2.4983216618228998</v>
      </c>
      <c r="BA27" t="s">
        <v>334</v>
      </c>
      <c r="BB27">
        <v>517.57000000000005</v>
      </c>
      <c r="BC27">
        <f t="shared" si="34"/>
        <v>414.9</v>
      </c>
      <c r="BD27">
        <f t="shared" si="35"/>
        <v>0.37811854571073766</v>
      </c>
      <c r="BE27">
        <f t="shared" si="36"/>
        <v>0.84882547339962322</v>
      </c>
      <c r="BF27">
        <f t="shared" si="37"/>
        <v>0.72297875508258125</v>
      </c>
      <c r="BG27">
        <f t="shared" si="38"/>
        <v>0.91479116675486849</v>
      </c>
      <c r="BH27">
        <f t="shared" si="39"/>
        <v>1400.0263333333301</v>
      </c>
      <c r="BI27">
        <f t="shared" si="40"/>
        <v>1180.2074818534797</v>
      </c>
      <c r="BJ27">
        <f t="shared" si="41"/>
        <v>0.84298948795021422</v>
      </c>
      <c r="BK27">
        <f t="shared" si="42"/>
        <v>0.19597897590042837</v>
      </c>
      <c r="BL27">
        <v>6</v>
      </c>
      <c r="BM27">
        <v>0.5</v>
      </c>
      <c r="BN27" t="s">
        <v>290</v>
      </c>
      <c r="BO27">
        <v>2</v>
      </c>
      <c r="BP27">
        <v>1608250162.75</v>
      </c>
      <c r="BQ27">
        <v>799.501033333333</v>
      </c>
      <c r="BR27">
        <v>817.85469999999998</v>
      </c>
      <c r="BS27">
        <v>21.797556666666701</v>
      </c>
      <c r="BT27">
        <v>20.845873333333302</v>
      </c>
      <c r="BU27">
        <v>795.956633333333</v>
      </c>
      <c r="BV27">
        <v>21.658000000000001</v>
      </c>
      <c r="BW27">
        <v>500.02606666666702</v>
      </c>
      <c r="BX27">
        <v>101.641466666667</v>
      </c>
      <c r="BY27">
        <v>4.7090739999999999E-2</v>
      </c>
      <c r="BZ27">
        <v>27.984850000000002</v>
      </c>
      <c r="CA27">
        <v>28.84553</v>
      </c>
      <c r="CB27">
        <v>999.9</v>
      </c>
      <c r="CC27">
        <v>0</v>
      </c>
      <c r="CD27">
        <v>0</v>
      </c>
      <c r="CE27">
        <v>10014.797333333299</v>
      </c>
      <c r="CF27">
        <v>0</v>
      </c>
      <c r="CG27">
        <v>130.79326666666699</v>
      </c>
      <c r="CH27">
        <v>1400.0263333333301</v>
      </c>
      <c r="CI27">
        <v>0.89999289999999998</v>
      </c>
      <c r="CJ27">
        <v>0.1000071</v>
      </c>
      <c r="CK27">
        <v>0</v>
      </c>
      <c r="CL27">
        <v>775.57436666666604</v>
      </c>
      <c r="CM27">
        <v>4.9993800000000004</v>
      </c>
      <c r="CN27">
        <v>10978.733333333301</v>
      </c>
      <c r="CO27">
        <v>11164.516666666699</v>
      </c>
      <c r="CP27">
        <v>48.5914</v>
      </c>
      <c r="CQ27">
        <v>50.2665333333333</v>
      </c>
      <c r="CR27">
        <v>49.375</v>
      </c>
      <c r="CS27">
        <v>50.186999999999998</v>
      </c>
      <c r="CT27">
        <v>50.125</v>
      </c>
      <c r="CU27">
        <v>1255.5143333333299</v>
      </c>
      <c r="CV27">
        <v>139.512</v>
      </c>
      <c r="CW27">
        <v>0</v>
      </c>
      <c r="CX27">
        <v>99.600000143051105</v>
      </c>
      <c r="CY27">
        <v>0</v>
      </c>
      <c r="CZ27">
        <v>775.58861538461497</v>
      </c>
      <c r="DA27">
        <v>0.72957265111066305</v>
      </c>
      <c r="DB27">
        <v>1.12136753566931</v>
      </c>
      <c r="DC27">
        <v>10978.646153846201</v>
      </c>
      <c r="DD27">
        <v>15</v>
      </c>
      <c r="DE27">
        <v>1608249817</v>
      </c>
      <c r="DF27" t="s">
        <v>318</v>
      </c>
      <c r="DG27">
        <v>1608249814.5</v>
      </c>
      <c r="DH27">
        <v>1608249817</v>
      </c>
      <c r="DI27">
        <v>36</v>
      </c>
      <c r="DJ27">
        <v>7.6999999999999999E-2</v>
      </c>
      <c r="DK27">
        <v>-2.8000000000000001E-2</v>
      </c>
      <c r="DL27">
        <v>3.544</v>
      </c>
      <c r="DM27">
        <v>0.14000000000000001</v>
      </c>
      <c r="DN27">
        <v>407</v>
      </c>
      <c r="DO27">
        <v>21</v>
      </c>
      <c r="DP27">
        <v>0.21</v>
      </c>
      <c r="DQ27">
        <v>0.09</v>
      </c>
      <c r="DR27">
        <v>14.6536318515349</v>
      </c>
      <c r="DS27">
        <v>-0.20567812871444399</v>
      </c>
      <c r="DT27">
        <v>9.6547613898323906E-2</v>
      </c>
      <c r="DU27">
        <v>1</v>
      </c>
      <c r="DV27">
        <v>-18.356636666666699</v>
      </c>
      <c r="DW27">
        <v>0.16439866518351401</v>
      </c>
      <c r="DX27">
        <v>0.114364305280198</v>
      </c>
      <c r="DY27">
        <v>1</v>
      </c>
      <c r="DZ27">
        <v>0.95150029999999997</v>
      </c>
      <c r="EA27">
        <v>2.7140369299223501E-2</v>
      </c>
      <c r="EB27">
        <v>2.0342752378508999E-3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3.544</v>
      </c>
      <c r="EJ27">
        <v>0.1396</v>
      </c>
      <c r="EK27">
        <v>3.5443499999999499</v>
      </c>
      <c r="EL27">
        <v>0</v>
      </c>
      <c r="EM27">
        <v>0</v>
      </c>
      <c r="EN27">
        <v>0</v>
      </c>
      <c r="EO27">
        <v>0.13955238095238801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5.9</v>
      </c>
      <c r="EX27">
        <v>5.9</v>
      </c>
      <c r="EY27">
        <v>2</v>
      </c>
      <c r="EZ27">
        <v>491.94299999999998</v>
      </c>
      <c r="FA27">
        <v>509.67700000000002</v>
      </c>
      <c r="FB27">
        <v>24.544599999999999</v>
      </c>
      <c r="FC27">
        <v>32.492199999999997</v>
      </c>
      <c r="FD27">
        <v>29.999700000000001</v>
      </c>
      <c r="FE27">
        <v>32.3142</v>
      </c>
      <c r="FF27">
        <v>32.350200000000001</v>
      </c>
      <c r="FG27">
        <v>36.866399999999999</v>
      </c>
      <c r="FH27">
        <v>100</v>
      </c>
      <c r="FI27">
        <v>35.470999999999997</v>
      </c>
      <c r="FJ27">
        <v>24.550899999999999</v>
      </c>
      <c r="FK27">
        <v>817.99</v>
      </c>
      <c r="FL27">
        <v>17.599</v>
      </c>
      <c r="FM27">
        <v>100.79900000000001</v>
      </c>
      <c r="FN27">
        <v>100.404</v>
      </c>
    </row>
    <row r="28" spans="1:170" x14ac:dyDescent="0.2">
      <c r="A28">
        <v>13</v>
      </c>
      <c r="B28">
        <v>1608250281.5</v>
      </c>
      <c r="C28">
        <v>1117</v>
      </c>
      <c r="D28" t="s">
        <v>335</v>
      </c>
      <c r="E28" t="s">
        <v>336</v>
      </c>
      <c r="F28" t="s">
        <v>285</v>
      </c>
      <c r="G28" t="s">
        <v>286</v>
      </c>
      <c r="H28">
        <v>1608250273.75</v>
      </c>
      <c r="I28">
        <f t="shared" si="0"/>
        <v>7.6307955906274407E-4</v>
      </c>
      <c r="J28">
        <f t="shared" si="1"/>
        <v>15.57189799098405</v>
      </c>
      <c r="K28">
        <f t="shared" si="2"/>
        <v>899.79070000000002</v>
      </c>
      <c r="L28">
        <f t="shared" si="3"/>
        <v>296.82638108480279</v>
      </c>
      <c r="M28">
        <f t="shared" si="4"/>
        <v>30.183623055707304</v>
      </c>
      <c r="N28">
        <f t="shared" si="5"/>
        <v>91.49774093048606</v>
      </c>
      <c r="O28">
        <f t="shared" si="6"/>
        <v>4.282525428169566E-2</v>
      </c>
      <c r="P28">
        <f t="shared" si="7"/>
        <v>2.9571890127653901</v>
      </c>
      <c r="Q28">
        <f t="shared" si="8"/>
        <v>4.2483674149000866E-2</v>
      </c>
      <c r="R28">
        <f t="shared" si="9"/>
        <v>2.6582758722973311E-2</v>
      </c>
      <c r="S28">
        <f t="shared" si="10"/>
        <v>231.28928465885133</v>
      </c>
      <c r="T28">
        <f t="shared" si="11"/>
        <v>29.144853427806318</v>
      </c>
      <c r="U28">
        <f t="shared" si="12"/>
        <v>28.83426</v>
      </c>
      <c r="V28">
        <f t="shared" si="13"/>
        <v>3.9833623544304415</v>
      </c>
      <c r="W28">
        <f t="shared" si="14"/>
        <v>58.336409184302404</v>
      </c>
      <c r="X28">
        <f t="shared" si="15"/>
        <v>2.2125195250943861</v>
      </c>
      <c r="Y28">
        <f t="shared" si="16"/>
        <v>3.7926906301420882</v>
      </c>
      <c r="Z28">
        <f t="shared" si="17"/>
        <v>1.7708428293360554</v>
      </c>
      <c r="AA28">
        <f t="shared" si="18"/>
        <v>-33.651808554667014</v>
      </c>
      <c r="AB28">
        <f t="shared" si="19"/>
        <v>-134.55349011738363</v>
      </c>
      <c r="AC28">
        <f t="shared" si="20"/>
        <v>-9.9588853533835504</v>
      </c>
      <c r="AD28">
        <f t="shared" si="21"/>
        <v>53.125100633417134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53539.2969239335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783.33695999999998</v>
      </c>
      <c r="AR28">
        <v>950.69</v>
      </c>
      <c r="AS28">
        <f t="shared" si="27"/>
        <v>0.17603323901587276</v>
      </c>
      <c r="AT28">
        <v>0.5</v>
      </c>
      <c r="AU28">
        <f t="shared" si="28"/>
        <v>1180.175041853427</v>
      </c>
      <c r="AV28">
        <f t="shared" si="29"/>
        <v>15.57189799098405</v>
      </c>
      <c r="AW28">
        <f t="shared" si="30"/>
        <v>103.87501761157598</v>
      </c>
      <c r="AX28">
        <f t="shared" si="31"/>
        <v>0.45174557426711126</v>
      </c>
      <c r="AY28">
        <f t="shared" si="32"/>
        <v>1.3684110320989141E-2</v>
      </c>
      <c r="AZ28">
        <f t="shared" si="33"/>
        <v>2.4312762309480478</v>
      </c>
      <c r="BA28" t="s">
        <v>338</v>
      </c>
      <c r="BB28">
        <v>521.22</v>
      </c>
      <c r="BC28">
        <f t="shared" si="34"/>
        <v>429.47</v>
      </c>
      <c r="BD28">
        <f t="shared" si="35"/>
        <v>0.38967341141406864</v>
      </c>
      <c r="BE28">
        <f t="shared" si="36"/>
        <v>0.8433083046926878</v>
      </c>
      <c r="BF28">
        <f t="shared" si="37"/>
        <v>0.71149547546087488</v>
      </c>
      <c r="BG28">
        <f t="shared" si="38"/>
        <v>0.90763653784347409</v>
      </c>
      <c r="BH28">
        <f t="shared" si="39"/>
        <v>1399.9880000000001</v>
      </c>
      <c r="BI28">
        <f t="shared" si="40"/>
        <v>1180.175041853427</v>
      </c>
      <c r="BJ28">
        <f t="shared" si="41"/>
        <v>0.84298939837586251</v>
      </c>
      <c r="BK28">
        <f t="shared" si="42"/>
        <v>0.195978796751725</v>
      </c>
      <c r="BL28">
        <v>6</v>
      </c>
      <c r="BM28">
        <v>0.5</v>
      </c>
      <c r="BN28" t="s">
        <v>290</v>
      </c>
      <c r="BO28">
        <v>2</v>
      </c>
      <c r="BP28">
        <v>1608250273.75</v>
      </c>
      <c r="BQ28">
        <v>899.79070000000002</v>
      </c>
      <c r="BR28">
        <v>919.30079999999998</v>
      </c>
      <c r="BS28">
        <v>21.757963333333301</v>
      </c>
      <c r="BT28">
        <v>20.862196666666701</v>
      </c>
      <c r="BU28">
        <v>896.24623333333295</v>
      </c>
      <c r="BV28">
        <v>21.618410000000001</v>
      </c>
      <c r="BW28">
        <v>500.00286666666699</v>
      </c>
      <c r="BX28">
        <v>101.6405</v>
      </c>
      <c r="BY28">
        <v>4.7304653333333301E-2</v>
      </c>
      <c r="BZ28">
        <v>27.990283333333299</v>
      </c>
      <c r="CA28">
        <v>28.83426</v>
      </c>
      <c r="CB28">
        <v>999.9</v>
      </c>
      <c r="CC28">
        <v>0</v>
      </c>
      <c r="CD28">
        <v>0</v>
      </c>
      <c r="CE28">
        <v>9994.4533333333293</v>
      </c>
      <c r="CF28">
        <v>0</v>
      </c>
      <c r="CG28">
        <v>129.91046666666699</v>
      </c>
      <c r="CH28">
        <v>1399.9880000000001</v>
      </c>
      <c r="CI28">
        <v>0.89999439999999997</v>
      </c>
      <c r="CJ28">
        <v>0.10000563</v>
      </c>
      <c r="CK28">
        <v>0</v>
      </c>
      <c r="CL28">
        <v>783.36099999999999</v>
      </c>
      <c r="CM28">
        <v>4.9993800000000004</v>
      </c>
      <c r="CN28">
        <v>11082.303333333301</v>
      </c>
      <c r="CO28">
        <v>11164.2166666667</v>
      </c>
      <c r="CP28">
        <v>48.553733333333298</v>
      </c>
      <c r="CQ28">
        <v>50.25</v>
      </c>
      <c r="CR28">
        <v>49.320399999999999</v>
      </c>
      <c r="CS28">
        <v>50.153933333333299</v>
      </c>
      <c r="CT28">
        <v>50.061999999999998</v>
      </c>
      <c r="CU28">
        <v>1255.4839999999999</v>
      </c>
      <c r="CV28">
        <v>139.50399999999999</v>
      </c>
      <c r="CW28">
        <v>0</v>
      </c>
      <c r="CX28">
        <v>110.700000047684</v>
      </c>
      <c r="CY28">
        <v>0</v>
      </c>
      <c r="CZ28">
        <v>783.33695999999998</v>
      </c>
      <c r="DA28">
        <v>-3.0774615321187802</v>
      </c>
      <c r="DB28">
        <v>-52.7000000455783</v>
      </c>
      <c r="DC28">
        <v>11081.675999999999</v>
      </c>
      <c r="DD28">
        <v>15</v>
      </c>
      <c r="DE28">
        <v>1608249817</v>
      </c>
      <c r="DF28" t="s">
        <v>318</v>
      </c>
      <c r="DG28">
        <v>1608249814.5</v>
      </c>
      <c r="DH28">
        <v>1608249817</v>
      </c>
      <c r="DI28">
        <v>36</v>
      </c>
      <c r="DJ28">
        <v>7.6999999999999999E-2</v>
      </c>
      <c r="DK28">
        <v>-2.8000000000000001E-2</v>
      </c>
      <c r="DL28">
        <v>3.544</v>
      </c>
      <c r="DM28">
        <v>0.14000000000000001</v>
      </c>
      <c r="DN28">
        <v>407</v>
      </c>
      <c r="DO28">
        <v>21</v>
      </c>
      <c r="DP28">
        <v>0.21</v>
      </c>
      <c r="DQ28">
        <v>0.09</v>
      </c>
      <c r="DR28">
        <v>15.5742351457497</v>
      </c>
      <c r="DS28">
        <v>-0.148728300906249</v>
      </c>
      <c r="DT28">
        <v>6.6219275325956506E-2</v>
      </c>
      <c r="DU28">
        <v>1</v>
      </c>
      <c r="DV28">
        <v>-19.51191</v>
      </c>
      <c r="DW28">
        <v>0.153474527252492</v>
      </c>
      <c r="DX28">
        <v>7.9475574235106997E-2</v>
      </c>
      <c r="DY28">
        <v>1</v>
      </c>
      <c r="DZ28">
        <v>0.89613259999999995</v>
      </c>
      <c r="EA28">
        <v>-4.4807652947718497E-2</v>
      </c>
      <c r="EB28">
        <v>3.3657749934698001E-3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3.544</v>
      </c>
      <c r="EJ28">
        <v>0.13950000000000001</v>
      </c>
      <c r="EK28">
        <v>3.5443499999999499</v>
      </c>
      <c r="EL28">
        <v>0</v>
      </c>
      <c r="EM28">
        <v>0</v>
      </c>
      <c r="EN28">
        <v>0</v>
      </c>
      <c r="EO28">
        <v>0.13955238095238801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7.8</v>
      </c>
      <c r="EX28">
        <v>7.7</v>
      </c>
      <c r="EY28">
        <v>2</v>
      </c>
      <c r="EZ28">
        <v>491.73500000000001</v>
      </c>
      <c r="FA28">
        <v>510.65300000000002</v>
      </c>
      <c r="FB28">
        <v>24.533100000000001</v>
      </c>
      <c r="FC28">
        <v>32.389499999999998</v>
      </c>
      <c r="FD28">
        <v>29.999700000000001</v>
      </c>
      <c r="FE28">
        <v>32.219200000000001</v>
      </c>
      <c r="FF28">
        <v>32.256599999999999</v>
      </c>
      <c r="FG28">
        <v>40.558900000000001</v>
      </c>
      <c r="FH28">
        <v>100</v>
      </c>
      <c r="FI28">
        <v>31.238900000000001</v>
      </c>
      <c r="FJ28">
        <v>24.536200000000001</v>
      </c>
      <c r="FK28">
        <v>919.33299999999997</v>
      </c>
      <c r="FL28">
        <v>15.1227</v>
      </c>
      <c r="FM28">
        <v>100.816</v>
      </c>
      <c r="FN28">
        <v>100.42</v>
      </c>
    </row>
    <row r="29" spans="1:170" x14ac:dyDescent="0.2">
      <c r="A29">
        <v>14</v>
      </c>
      <c r="B29">
        <v>1608250402.0999999</v>
      </c>
      <c r="C29">
        <v>1237.5999999046301</v>
      </c>
      <c r="D29" t="s">
        <v>339</v>
      </c>
      <c r="E29" t="s">
        <v>340</v>
      </c>
      <c r="F29" t="s">
        <v>285</v>
      </c>
      <c r="G29" t="s">
        <v>286</v>
      </c>
      <c r="H29">
        <v>1608250394.0999999</v>
      </c>
      <c r="I29">
        <f t="shared" si="0"/>
        <v>6.8485489137268274E-4</v>
      </c>
      <c r="J29">
        <f t="shared" si="1"/>
        <v>18.259874214582808</v>
      </c>
      <c r="K29">
        <f t="shared" si="2"/>
        <v>1199.69225806452</v>
      </c>
      <c r="L29">
        <f t="shared" si="3"/>
        <v>408.18516558597571</v>
      </c>
      <c r="M29">
        <f t="shared" si="4"/>
        <v>41.507078905455316</v>
      </c>
      <c r="N29">
        <f t="shared" si="5"/>
        <v>121.99297136696032</v>
      </c>
      <c r="O29">
        <f t="shared" si="6"/>
        <v>3.8258523410366722E-2</v>
      </c>
      <c r="P29">
        <f t="shared" si="7"/>
        <v>2.9566971816007537</v>
      </c>
      <c r="Q29">
        <f t="shared" si="8"/>
        <v>3.7985613320831994E-2</v>
      </c>
      <c r="R29">
        <f t="shared" si="9"/>
        <v>2.3765365784451369E-2</v>
      </c>
      <c r="S29">
        <f t="shared" si="10"/>
        <v>231.2887619227136</v>
      </c>
      <c r="T29">
        <f t="shared" si="11"/>
        <v>29.166793991045282</v>
      </c>
      <c r="U29">
        <f t="shared" si="12"/>
        <v>28.826761290322601</v>
      </c>
      <c r="V29">
        <f t="shared" si="13"/>
        <v>3.98163211128213</v>
      </c>
      <c r="W29">
        <f t="shared" si="14"/>
        <v>58.107594548907748</v>
      </c>
      <c r="X29">
        <f t="shared" si="15"/>
        <v>2.2040481918770611</v>
      </c>
      <c r="Y29">
        <f t="shared" si="16"/>
        <v>3.793046690346074</v>
      </c>
      <c r="Z29">
        <f t="shared" si="17"/>
        <v>1.7775839194050689</v>
      </c>
      <c r="AA29">
        <f t="shared" si="18"/>
        <v>-30.202100709535308</v>
      </c>
      <c r="AB29">
        <f t="shared" si="19"/>
        <v>-133.07913568110038</v>
      </c>
      <c r="AC29">
        <f t="shared" si="20"/>
        <v>-9.8511113639331711</v>
      </c>
      <c r="AD29">
        <f t="shared" si="21"/>
        <v>58.15641416814475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53524.674896364406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800.86371999999994</v>
      </c>
      <c r="AR29">
        <v>979.63</v>
      </c>
      <c r="AS29">
        <f t="shared" si="27"/>
        <v>0.18248346824821626</v>
      </c>
      <c r="AT29">
        <v>0.5</v>
      </c>
      <c r="AU29">
        <f t="shared" si="28"/>
        <v>1180.1760308854928</v>
      </c>
      <c r="AV29">
        <f t="shared" si="29"/>
        <v>18.259874214582808</v>
      </c>
      <c r="AW29">
        <f t="shared" si="30"/>
        <v>107.68130762969936</v>
      </c>
      <c r="AX29">
        <f t="shared" si="31"/>
        <v>0.46584935128568949</v>
      </c>
      <c r="AY29">
        <f t="shared" si="32"/>
        <v>1.5961705035023512E-2</v>
      </c>
      <c r="AZ29">
        <f t="shared" si="33"/>
        <v>2.3299102722456437</v>
      </c>
      <c r="BA29" t="s">
        <v>342</v>
      </c>
      <c r="BB29">
        <v>523.27</v>
      </c>
      <c r="BC29">
        <f t="shared" si="34"/>
        <v>456.36</v>
      </c>
      <c r="BD29">
        <f t="shared" si="35"/>
        <v>0.39172206153037087</v>
      </c>
      <c r="BE29">
        <f t="shared" si="36"/>
        <v>0.83337288822517808</v>
      </c>
      <c r="BF29">
        <f t="shared" si="37"/>
        <v>0.67675259392135667</v>
      </c>
      <c r="BG29">
        <f t="shared" si="38"/>
        <v>0.89627237973723062</v>
      </c>
      <c r="BH29">
        <f t="shared" si="39"/>
        <v>1399.9896774193501</v>
      </c>
      <c r="BI29">
        <f t="shared" si="40"/>
        <v>1180.1760308854928</v>
      </c>
      <c r="BJ29">
        <f t="shared" si="41"/>
        <v>0.8429890947917219</v>
      </c>
      <c r="BK29">
        <f t="shared" si="42"/>
        <v>0.19597818958344404</v>
      </c>
      <c r="BL29">
        <v>6</v>
      </c>
      <c r="BM29">
        <v>0.5</v>
      </c>
      <c r="BN29" t="s">
        <v>290</v>
      </c>
      <c r="BO29">
        <v>2</v>
      </c>
      <c r="BP29">
        <v>1608250394.0999999</v>
      </c>
      <c r="BQ29">
        <v>1199.69225806452</v>
      </c>
      <c r="BR29">
        <v>1222.58967741935</v>
      </c>
      <c r="BS29">
        <v>21.674851612903201</v>
      </c>
      <c r="BT29">
        <v>20.870851612903198</v>
      </c>
      <c r="BU29">
        <v>1196.1487096774199</v>
      </c>
      <c r="BV29">
        <v>21.535303225806501</v>
      </c>
      <c r="BW29">
        <v>500.00803225806499</v>
      </c>
      <c r="BX29">
        <v>101.64016129032299</v>
      </c>
      <c r="BY29">
        <v>4.6725948387096802E-2</v>
      </c>
      <c r="BZ29">
        <v>27.9918935483871</v>
      </c>
      <c r="CA29">
        <v>28.826761290322601</v>
      </c>
      <c r="CB29">
        <v>999.9</v>
      </c>
      <c r="CC29">
        <v>0</v>
      </c>
      <c r="CD29">
        <v>0</v>
      </c>
      <c r="CE29">
        <v>9991.6983870967706</v>
      </c>
      <c r="CF29">
        <v>0</v>
      </c>
      <c r="CG29">
        <v>128.71319354838701</v>
      </c>
      <c r="CH29">
        <v>1399.9896774193501</v>
      </c>
      <c r="CI29">
        <v>0.90000796774193603</v>
      </c>
      <c r="CJ29">
        <v>9.9992303225806406E-2</v>
      </c>
      <c r="CK29">
        <v>0</v>
      </c>
      <c r="CL29">
        <v>801.097225806452</v>
      </c>
      <c r="CM29">
        <v>4.9993800000000004</v>
      </c>
      <c r="CN29">
        <v>11323.464516128999</v>
      </c>
      <c r="CO29">
        <v>11164.274193548399</v>
      </c>
      <c r="CP29">
        <v>48.463419354838699</v>
      </c>
      <c r="CQ29">
        <v>50.186999999999998</v>
      </c>
      <c r="CR29">
        <v>49.253999999999998</v>
      </c>
      <c r="CS29">
        <v>50.125</v>
      </c>
      <c r="CT29">
        <v>50</v>
      </c>
      <c r="CU29">
        <v>1255.4996774193501</v>
      </c>
      <c r="CV29">
        <v>139.49</v>
      </c>
      <c r="CW29">
        <v>0</v>
      </c>
      <c r="CX29">
        <v>120.200000047684</v>
      </c>
      <c r="CY29">
        <v>0</v>
      </c>
      <c r="CZ29">
        <v>800.86371999999994</v>
      </c>
      <c r="DA29">
        <v>-15.1332307899147</v>
      </c>
      <c r="DB29">
        <v>-229.70000041535599</v>
      </c>
      <c r="DC29">
        <v>11320.016</v>
      </c>
      <c r="DD29">
        <v>15</v>
      </c>
      <c r="DE29">
        <v>1608249817</v>
      </c>
      <c r="DF29" t="s">
        <v>318</v>
      </c>
      <c r="DG29">
        <v>1608249814.5</v>
      </c>
      <c r="DH29">
        <v>1608249817</v>
      </c>
      <c r="DI29">
        <v>36</v>
      </c>
      <c r="DJ29">
        <v>7.6999999999999999E-2</v>
      </c>
      <c r="DK29">
        <v>-2.8000000000000001E-2</v>
      </c>
      <c r="DL29">
        <v>3.544</v>
      </c>
      <c r="DM29">
        <v>0.14000000000000001</v>
      </c>
      <c r="DN29">
        <v>407</v>
      </c>
      <c r="DO29">
        <v>21</v>
      </c>
      <c r="DP29">
        <v>0.21</v>
      </c>
      <c r="DQ29">
        <v>0.09</v>
      </c>
      <c r="DR29">
        <v>18.272799383911298</v>
      </c>
      <c r="DS29">
        <v>-1.2813900706924699</v>
      </c>
      <c r="DT29">
        <v>0.111231920352511</v>
      </c>
      <c r="DU29">
        <v>0</v>
      </c>
      <c r="DV29">
        <v>-22.896525806451599</v>
      </c>
      <c r="DW29">
        <v>1.40455161290326</v>
      </c>
      <c r="DX29">
        <v>0.121470739786788</v>
      </c>
      <c r="DY29">
        <v>0</v>
      </c>
      <c r="DZ29">
        <v>0.80399835483870896</v>
      </c>
      <c r="EA29">
        <v>-4.2661451612904501E-2</v>
      </c>
      <c r="EB29">
        <v>3.2267150733233298E-3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3.54</v>
      </c>
      <c r="EJ29">
        <v>0.1396</v>
      </c>
      <c r="EK29">
        <v>3.5443499999999499</v>
      </c>
      <c r="EL29">
        <v>0</v>
      </c>
      <c r="EM29">
        <v>0</v>
      </c>
      <c r="EN29">
        <v>0</v>
      </c>
      <c r="EO29">
        <v>0.13955238095238801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9.8000000000000007</v>
      </c>
      <c r="EX29">
        <v>9.8000000000000007</v>
      </c>
      <c r="EY29">
        <v>2</v>
      </c>
      <c r="EZ29">
        <v>491.61599999999999</v>
      </c>
      <c r="FA29">
        <v>511.58499999999998</v>
      </c>
      <c r="FB29">
        <v>24.589700000000001</v>
      </c>
      <c r="FC29">
        <v>32.272599999999997</v>
      </c>
      <c r="FD29">
        <v>29.999600000000001</v>
      </c>
      <c r="FE29">
        <v>32.107199999999999</v>
      </c>
      <c r="FF29">
        <v>32.1434</v>
      </c>
      <c r="FG29">
        <v>51.174399999999999</v>
      </c>
      <c r="FH29">
        <v>100</v>
      </c>
      <c r="FI29">
        <v>25.168500000000002</v>
      </c>
      <c r="FJ29">
        <v>24.592600000000001</v>
      </c>
      <c r="FK29">
        <v>1222.76</v>
      </c>
      <c r="FL29">
        <v>12.867800000000001</v>
      </c>
      <c r="FM29">
        <v>100.834</v>
      </c>
      <c r="FN29">
        <v>100.43600000000001</v>
      </c>
    </row>
    <row r="30" spans="1:170" x14ac:dyDescent="0.2">
      <c r="A30">
        <v>15</v>
      </c>
      <c r="B30">
        <v>1608250522.5999999</v>
      </c>
      <c r="C30">
        <v>1358.0999999046301</v>
      </c>
      <c r="D30" t="s">
        <v>343</v>
      </c>
      <c r="E30" t="s">
        <v>344</v>
      </c>
      <c r="F30" t="s">
        <v>285</v>
      </c>
      <c r="G30" t="s">
        <v>286</v>
      </c>
      <c r="H30">
        <v>1608250514.5999999</v>
      </c>
      <c r="I30">
        <f t="shared" si="0"/>
        <v>5.9176240266342172E-4</v>
      </c>
      <c r="J30">
        <f t="shared" si="1"/>
        <v>15.540253204313158</v>
      </c>
      <c r="K30">
        <f t="shared" si="2"/>
        <v>1402.66906451613</v>
      </c>
      <c r="L30">
        <f t="shared" si="3"/>
        <v>606.9146880094022</v>
      </c>
      <c r="M30">
        <f t="shared" si="4"/>
        <v>61.716405003766901</v>
      </c>
      <c r="N30">
        <f t="shared" si="5"/>
        <v>142.63568468883594</v>
      </c>
      <c r="O30">
        <f t="shared" si="6"/>
        <v>3.2611806797756548E-2</v>
      </c>
      <c r="P30">
        <f t="shared" si="7"/>
        <v>2.9603730211891826</v>
      </c>
      <c r="Q30">
        <f t="shared" si="8"/>
        <v>3.2413530588156915E-2</v>
      </c>
      <c r="R30">
        <f t="shared" si="9"/>
        <v>2.0276170305235743E-2</v>
      </c>
      <c r="S30">
        <f t="shared" si="10"/>
        <v>231.29416712384369</v>
      </c>
      <c r="T30">
        <f t="shared" si="11"/>
        <v>29.189583650221913</v>
      </c>
      <c r="U30">
        <f t="shared" si="12"/>
        <v>28.850358064516101</v>
      </c>
      <c r="V30">
        <f t="shared" si="13"/>
        <v>3.9870790171233437</v>
      </c>
      <c r="W30">
        <f t="shared" si="14"/>
        <v>57.656062917679328</v>
      </c>
      <c r="X30">
        <f t="shared" si="15"/>
        <v>2.1869415392248146</v>
      </c>
      <c r="Y30">
        <f t="shared" si="16"/>
        <v>3.7930816440715089</v>
      </c>
      <c r="Z30">
        <f t="shared" si="17"/>
        <v>1.8001374778985291</v>
      </c>
      <c r="AA30">
        <f t="shared" si="18"/>
        <v>-26.096721957456896</v>
      </c>
      <c r="AB30">
        <f t="shared" si="19"/>
        <v>-136.98539237727476</v>
      </c>
      <c r="AC30">
        <f t="shared" si="20"/>
        <v>-10.128877363949833</v>
      </c>
      <c r="AD30">
        <f t="shared" si="21"/>
        <v>58.083175425162182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53631.824266450654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789.67867999999999</v>
      </c>
      <c r="AR30">
        <v>962.52</v>
      </c>
      <c r="AS30">
        <f t="shared" si="27"/>
        <v>0.17957166604330299</v>
      </c>
      <c r="AT30">
        <v>0.5</v>
      </c>
      <c r="AU30">
        <f t="shared" si="28"/>
        <v>1180.2044824983577</v>
      </c>
      <c r="AV30">
        <f t="shared" si="29"/>
        <v>15.540253204313158</v>
      </c>
      <c r="AW30">
        <f t="shared" si="30"/>
        <v>105.96564259700216</v>
      </c>
      <c r="AX30">
        <f t="shared" si="31"/>
        <v>0.45725803100195322</v>
      </c>
      <c r="AY30">
        <f t="shared" si="32"/>
        <v>1.3656955996311266E-2</v>
      </c>
      <c r="AZ30">
        <f t="shared" si="33"/>
        <v>2.3891036030420145</v>
      </c>
      <c r="BA30" t="s">
        <v>346</v>
      </c>
      <c r="BB30">
        <v>522.4</v>
      </c>
      <c r="BC30">
        <f t="shared" si="34"/>
        <v>440.12</v>
      </c>
      <c r="BD30">
        <f t="shared" si="35"/>
        <v>0.39271407797873303</v>
      </c>
      <c r="BE30">
        <f t="shared" si="36"/>
        <v>0.83935350113881912</v>
      </c>
      <c r="BF30">
        <f t="shared" si="37"/>
        <v>0.6996404115134075</v>
      </c>
      <c r="BG30">
        <f t="shared" si="38"/>
        <v>0.90299113389057639</v>
      </c>
      <c r="BH30">
        <f t="shared" si="39"/>
        <v>1400.0235483870999</v>
      </c>
      <c r="BI30">
        <f t="shared" si="40"/>
        <v>1180.2044824983577</v>
      </c>
      <c r="BJ30">
        <f t="shared" si="41"/>
        <v>0.84298902247609675</v>
      </c>
      <c r="BK30">
        <f t="shared" si="42"/>
        <v>0.19597804495219373</v>
      </c>
      <c r="BL30">
        <v>6</v>
      </c>
      <c r="BM30">
        <v>0.5</v>
      </c>
      <c r="BN30" t="s">
        <v>290</v>
      </c>
      <c r="BO30">
        <v>2</v>
      </c>
      <c r="BP30">
        <v>1608250514.5999999</v>
      </c>
      <c r="BQ30">
        <v>1402.66906451613</v>
      </c>
      <c r="BR30">
        <v>1422.31193548387</v>
      </c>
      <c r="BS30">
        <v>21.506225806451599</v>
      </c>
      <c r="BT30">
        <v>20.811435483871001</v>
      </c>
      <c r="BU30">
        <v>1396.43806451613</v>
      </c>
      <c r="BV30">
        <v>21.356225806451601</v>
      </c>
      <c r="BW30">
        <v>500.03790322580699</v>
      </c>
      <c r="BX30">
        <v>101.642516129032</v>
      </c>
      <c r="BY30">
        <v>4.6248738709677398E-2</v>
      </c>
      <c r="BZ30">
        <v>27.9920516129032</v>
      </c>
      <c r="CA30">
        <v>28.850358064516101</v>
      </c>
      <c r="CB30">
        <v>999.9</v>
      </c>
      <c r="CC30">
        <v>0</v>
      </c>
      <c r="CD30">
        <v>0</v>
      </c>
      <c r="CE30">
        <v>10012.318387096801</v>
      </c>
      <c r="CF30">
        <v>0</v>
      </c>
      <c r="CG30">
        <v>124.778290322581</v>
      </c>
      <c r="CH30">
        <v>1400.0235483870999</v>
      </c>
      <c r="CI30">
        <v>0.90000864516129098</v>
      </c>
      <c r="CJ30">
        <v>9.9991635483870994E-2</v>
      </c>
      <c r="CK30">
        <v>0</v>
      </c>
      <c r="CL30">
        <v>789.92200000000003</v>
      </c>
      <c r="CM30">
        <v>4.9993800000000004</v>
      </c>
      <c r="CN30">
        <v>11167.0451612903</v>
      </c>
      <c r="CO30">
        <v>11164.5483870968</v>
      </c>
      <c r="CP30">
        <v>48.375</v>
      </c>
      <c r="CQ30">
        <v>50.076225806451603</v>
      </c>
      <c r="CR30">
        <v>49.191064516129003</v>
      </c>
      <c r="CS30">
        <v>50</v>
      </c>
      <c r="CT30">
        <v>49.936999999999998</v>
      </c>
      <c r="CU30">
        <v>1255.5335483870999</v>
      </c>
      <c r="CV30">
        <v>139.49</v>
      </c>
      <c r="CW30">
        <v>0</v>
      </c>
      <c r="CX30">
        <v>120.09999990463299</v>
      </c>
      <c r="CY30">
        <v>0</v>
      </c>
      <c r="CZ30">
        <v>789.67867999999999</v>
      </c>
      <c r="DA30">
        <v>-14.1294615582225</v>
      </c>
      <c r="DB30">
        <v>-199.66923106105301</v>
      </c>
      <c r="DC30">
        <v>11163.376</v>
      </c>
      <c r="DD30">
        <v>15</v>
      </c>
      <c r="DE30">
        <v>1608250553.0999999</v>
      </c>
      <c r="DF30" t="s">
        <v>347</v>
      </c>
      <c r="DG30">
        <v>1608250553.0999999</v>
      </c>
      <c r="DH30">
        <v>1608250539.5999999</v>
      </c>
      <c r="DI30">
        <v>37</v>
      </c>
      <c r="DJ30">
        <v>2.6859999999999999</v>
      </c>
      <c r="DK30">
        <v>0.01</v>
      </c>
      <c r="DL30">
        <v>6.2309999999999999</v>
      </c>
      <c r="DM30">
        <v>0.15</v>
      </c>
      <c r="DN30">
        <v>1422</v>
      </c>
      <c r="DO30">
        <v>21</v>
      </c>
      <c r="DP30">
        <v>0.13</v>
      </c>
      <c r="DQ30">
        <v>0.08</v>
      </c>
      <c r="DR30">
        <v>17.8228759373232</v>
      </c>
      <c r="DS30">
        <v>-1.3830838550087301</v>
      </c>
      <c r="DT30">
        <v>0.13546078647260401</v>
      </c>
      <c r="DU30">
        <v>0</v>
      </c>
      <c r="DV30">
        <v>-22.355090322580601</v>
      </c>
      <c r="DW30">
        <v>1.81687741935492</v>
      </c>
      <c r="DX30">
        <v>0.176602269292472</v>
      </c>
      <c r="DY30">
        <v>0</v>
      </c>
      <c r="DZ30">
        <v>0.68485241935483898</v>
      </c>
      <c r="EA30">
        <v>-6.1429887096775902E-2</v>
      </c>
      <c r="EB30">
        <v>4.5975855639335201E-3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6.2309999999999999</v>
      </c>
      <c r="EJ30">
        <v>0.15</v>
      </c>
      <c r="EK30">
        <v>3.5443499999999499</v>
      </c>
      <c r="EL30">
        <v>0</v>
      </c>
      <c r="EM30">
        <v>0</v>
      </c>
      <c r="EN30">
        <v>0</v>
      </c>
      <c r="EO30">
        <v>0.13955238095238801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11.8</v>
      </c>
      <c r="EX30">
        <v>11.8</v>
      </c>
      <c r="EY30">
        <v>2</v>
      </c>
      <c r="EZ30">
        <v>491.548</v>
      </c>
      <c r="FA30">
        <v>512.50900000000001</v>
      </c>
      <c r="FB30">
        <v>24.686900000000001</v>
      </c>
      <c r="FC30">
        <v>32.135800000000003</v>
      </c>
      <c r="FD30">
        <v>29.999600000000001</v>
      </c>
      <c r="FE30">
        <v>31.979500000000002</v>
      </c>
      <c r="FF30">
        <v>32.017099999999999</v>
      </c>
      <c r="FG30">
        <v>57.885800000000003</v>
      </c>
      <c r="FH30">
        <v>100</v>
      </c>
      <c r="FI30">
        <v>18.693899999999999</v>
      </c>
      <c r="FJ30">
        <v>24.688400000000001</v>
      </c>
      <c r="FK30">
        <v>1422.13</v>
      </c>
      <c r="FL30">
        <v>11.903600000000001</v>
      </c>
      <c r="FM30">
        <v>100.85599999999999</v>
      </c>
      <c r="FN30">
        <v>100.45699999999999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2020-12-17T16:15:55Z</dcterms:created>
  <dcterms:modified xsi:type="dcterms:W3CDTF">2023-08-14T12:45:52Z</dcterms:modified>
</cp:coreProperties>
</file>