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<sst xmlns="http://schemas.openxmlformats.org/spreadsheetml/2006/main" count="807" uniqueCount="359">
  <si>
    <t>File opened</t>
  </si>
  <si>
    <t>2020-12-11 16:21:06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</si>
  <si>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</si>
  <si>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</si>
  <si>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</si>
  <si>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</si>
  <si>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</si>
  <si>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</si>
  <si>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</si>
  <si>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</si>
  <si>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</si>
  <si>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</si>
  <si>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</si>
  <si>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{"co2bspanconc2": "0", "h2oazero": "1.16161", "h2obspanconc2": "0", "h2obspan2a": "0.0678114", "h2oaspan2a": "0.0668561", "h2obspanconc1": "12.17", "co2aspanconc1": "400", "tbzero": "0.0513058", "h2obspan2b": "0.0677395", "flowazero": "0.317", "co2aspan2a": "0.0865215", "co2azero": "0.892502", "h2oaspanconc2": "0", "co2bzero": "0.898612", "chamberpressurezero": "2.57375", "co2bspan1": "0.999577", "tazero": "0.00104713", "h2oaspan1": "1.00398", "co2aspan1": "1.00054", "co2bspan2a": "0.0873229", "co2aspan2b": "0.086568", "h2obzero": "1.16501", "co2aspanconc2": "0", "ssa_ref": "37127.4", "ssb_ref": "34919.1", "h2obspan1": "0.998939", "co2bspan2b": "0.087286", "h2oaspan2b": "0.0671222", "h2oaspanconc1": "12.17", "h2obspan2": "0", "flowmeterzero": "0.990581", "oxygen": "21", "co2bspanconc1": "400", "flowbzero": "0.26", "co2bspan2": "0", "h2oaspan2": "0", "co2aspan2": "0"}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</si>
  <si>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</si>
  <si>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</si>
  <si>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</si>
  <si>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</si>
  <si>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</si>
  <si>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</si>
  <si>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</si>
  <si>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</si>
  <si>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</si>
  <si>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</si>
  <si>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16:21:06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</si>
  <si>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</si>
  <si>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</si>
  <si>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</si>
  <si>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</si>
  <si>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</si>
  <si>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</si>
  <si>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</si>
  <si>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</si>
  <si>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</si>
  <si>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</si>
  <si>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</si>
  <si>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</si>
  <si>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</si>
  <si>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</si>
  <si>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</si>
  <si>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</si>
  <si>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</si>
  <si>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</si>
  <si>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</si>
  <si>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</si>
  <si>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</si>
  <si>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</si>
  <si>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</si>
  <si>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</si>
  <si>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</si>
  <si>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</si>
  <si>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</si>
  <si>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</si>
  <si>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</si>
  <si>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</si>
  <si>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</si>
  <si>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</si>
  <si>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</si>
  <si>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</si>
  <si>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</si>
  <si>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</si>
  <si>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</si>
  <si>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</si>
  <si>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</si>
  <si>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</si>
  <si>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</si>
  <si>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</si>
  <si>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</si>
  <si>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</si>
  <si>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</si>
  <si>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</si>
  <si>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</si>
  <si>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</si>
  <si>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</si>
  <si>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</si>
  <si>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</si>
  <si>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</si>
  <si>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</si>
  <si>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1.84443 90.2235 373.67 601.075 833.266 1032.8 1221.31 1382.26</t>
  </si>
  <si>
    <t>Fs_true</t>
  </si>
  <si>
    <t>0.788865 103.6 401.89 601.475 801.735 1001.3 1201.27 1401.46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</si>
  <si>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</si>
  <si>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</si>
  <si>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</si>
  <si>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</si>
  <si>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</si>
  <si>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</si>
  <si>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</si>
  <si>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</si>
  <si>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</si>
  <si>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</si>
  <si>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</si>
  <si>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</si>
  <si>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</si>
  <si>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</si>
  <si>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</si>
  <si>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</si>
  <si>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</si>
  <si>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</si>
  <si>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</si>
  <si>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</si>
  <si>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</si>
  <si>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</si>
  <si>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</si>
  <si>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</si>
  <si>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</si>
  <si>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</si>
  <si>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</si>
  <si>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</si>
  <si>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</si>
  <si>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</si>
  <si>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</si>
  <si>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</si>
  <si>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</si>
  <si>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</si>
  <si>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</si>
  <si>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</si>
  <si>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</si>
  <si>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</si>
  <si>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</si>
  <si>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</si>
  <si>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</si>
  <si>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</si>
  <si>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</si>
  <si>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</si>
  <si>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</si>
  <si>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</si>
  <si>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</si>
  <si>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</si>
  <si>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</si>
  <si>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</si>
  <si>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</si>
  <si>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</si>
  <si>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</si>
  <si>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</si>
  <si>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</si>
  <si>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</si>
  <si>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</si>
  <si>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</si>
  <si>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</si>
  <si>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</si>
  <si>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</si>
  <si>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</si>
  <si>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</si>
  <si>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</si>
  <si>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</si>
  <si>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</si>
  <si>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</si>
  <si>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</si>
  <si>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</si>
  <si>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</si>
  <si>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</si>
  <si>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</si>
  <si>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</si>
  <si>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</si>
  <si>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</si>
  <si>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</si>
  <si>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</si>
  <si>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</si>
  <si>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</si>
  <si>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</si>
  <si>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</si>
  <si>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</si>
  <si>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</si>
  <si>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</si>
  <si>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</si>
  <si>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</si>
  <si>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</si>
  <si>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</si>
  <si>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</si>
  <si>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</si>
  <si>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</si>
  <si>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</si>
  <si>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</si>
  <si>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</si>
  <si>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</si>
  <si>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</si>
  <si>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</si>
  <si>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</si>
  <si>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</si>
  <si>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</si>
  <si>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</si>
  <si>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</si>
  <si>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</si>
  <si>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</si>
  <si>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</si>
  <si>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</si>
  <si>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</si>
  <si>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</si>
  <si>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</si>
  <si>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</si>
  <si>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</si>
  <si>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</si>
  <si>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</si>
  <si>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</si>
  <si>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</si>
  <si>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</si>
  <si>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</si>
  <si>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</si>
  <si>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</si>
  <si>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</si>
  <si>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</si>
  <si>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</si>
  <si>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</si>
  <si>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</si>
  <si>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</si>
  <si>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</si>
  <si>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</si>
  <si>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</si>
  <si>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</si>
  <si>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</si>
  <si>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</si>
  <si>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</si>
  <si>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</si>
  <si>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</si>
  <si>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</si>
  <si>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</si>
  <si>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</si>
  <si>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</si>
  <si>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</si>
  <si>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</si>
  <si>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</si>
  <si>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</si>
  <si>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</si>
  <si>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</si>
  <si>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</si>
  <si>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</si>
  <si>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</si>
  <si>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</si>
  <si>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</si>
  <si>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</si>
  <si>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</si>
  <si>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</si>
  <si>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</si>
  <si>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</si>
  <si>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</si>
  <si>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</si>
  <si>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</si>
  <si>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</si>
  <si>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</si>
  <si>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</si>
  <si>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</si>
  <si>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</si>
  <si>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</si>
  <si>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</si>
  <si>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</si>
  <si>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</si>
  <si>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</si>
  <si>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</si>
  <si>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</si>
  <si>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</si>
  <si>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</si>
  <si>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</si>
  <si>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</si>
  <si>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</si>
  <si>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</si>
  <si>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</si>
  <si>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</si>
  <si>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</si>
  <si>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</si>
  <si>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</si>
  <si>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</si>
  <si>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</si>
  <si>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</si>
  <si>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</si>
  <si>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</si>
  <si>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</si>
  <si>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</si>
  <si>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</si>
  <si>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</si>
  <si>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</si>
  <si>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</si>
  <si>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</si>
  <si>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</si>
  <si>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</si>
  <si>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</si>
  <si>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</si>
  <si>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</si>
  <si>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</si>
  <si>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</si>
  <si>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</si>
  <si>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</si>
  <si>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</si>
  <si>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</si>
  <si>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</si>
  <si>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</si>
  <si>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</si>
  <si>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</si>
  <si>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</si>
  <si>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20201211 16:23:09</t>
  </si>
  <si>
    <t>16:23:09</t>
  </si>
  <si>
    <t>1149</t>
  </si>
  <si>
    <t>_1</t>
  </si>
  <si>
    <t>RECT-4143-20200907-06_33_50</t>
  </si>
  <si>
    <t>RECT-2116-20201211-16_23_11</t>
  </si>
  <si>
    <t>DARK-2117-20201211-16_23_19</t>
  </si>
  <si>
    <t>0: Broadleaf</t>
  </si>
  <si>
    <t>16:23:32</t>
  </si>
  <si>
    <t>1/3</t>
  </si>
  <si>
    <t>20201211 16:25:33</t>
  </si>
  <si>
    <t>16:25:33</t>
  </si>
  <si>
    <t>RECT-2118-20201211-16_25_35</t>
  </si>
  <si>
    <t>DARK-2119-20201211-16_25_43</t>
  </si>
  <si>
    <t>0/3</t>
  </si>
  <si>
    <t>20201211 16:27:34</t>
  </si>
  <si>
    <t>16:27:34</t>
  </si>
  <si>
    <t>RECT-2120-20201211-16_27_36</t>
  </si>
  <si>
    <t>DARK-2121-20201211-16_27_43</t>
  </si>
  <si>
    <t>20201211 16:28:43</t>
  </si>
  <si>
    <t>16:28:43</t>
  </si>
  <si>
    <t>RECT-2122-20201211-16_28_45</t>
  </si>
  <si>
    <t>DARK-2123-20201211-16_28_53</t>
  </si>
  <si>
    <t>3/3</t>
  </si>
  <si>
    <t>20201211 16:29:53</t>
  </si>
  <si>
    <t>16:29:53</t>
  </si>
  <si>
    <t>RECT-2124-20201211-16_29_55</t>
  </si>
  <si>
    <t>DARK-2125-20201211-16_30_03</t>
  </si>
  <si>
    <t>20201211 16:31:33</t>
  </si>
  <si>
    <t>16:31:33</t>
  </si>
  <si>
    <t>RECT-2126-20201211-16_31_35</t>
  </si>
  <si>
    <t>DARK-2127-20201211-16_31_43</t>
  </si>
  <si>
    <t>20201211 16:32:40</t>
  </si>
  <si>
    <t>16:32:40</t>
  </si>
  <si>
    <t>RECT-2128-20201211-16_32_42</t>
  </si>
  <si>
    <t>DARK-2129-20201211-16_32_49</t>
  </si>
  <si>
    <t>20201211 16:34:24</t>
  </si>
  <si>
    <t>16:34:24</t>
  </si>
  <si>
    <t>RECT-2130-20201211-16_34_26</t>
  </si>
  <si>
    <t>DARK-2131-20201211-16_34_34</t>
  </si>
  <si>
    <t>16:34:54</t>
  </si>
  <si>
    <t>20201211 16:36:29</t>
  </si>
  <si>
    <t>16:36:29</t>
  </si>
  <si>
    <t>RECT-2132-20201211-16_36_31</t>
  </si>
  <si>
    <t>DARK-2133-20201211-16_36_39</t>
  </si>
  <si>
    <t>20201211 16:38:20</t>
  </si>
  <si>
    <t>16:38:20</t>
  </si>
  <si>
    <t>RECT-2134-20201211-16_38_22</t>
  </si>
  <si>
    <t>DARK-2135-20201211-16_38_30</t>
  </si>
  <si>
    <t>20201211 16:40:20</t>
  </si>
  <si>
    <t>16:40:20</t>
  </si>
  <si>
    <t>RECT-2136-20201211-16_40_22</t>
  </si>
  <si>
    <t>DARK-2137-20201211-16_40_30</t>
  </si>
  <si>
    <t>20201211 16:42:21</t>
  </si>
  <si>
    <t>16:42:21</t>
  </si>
  <si>
    <t>RECT-2138-20201211-16_42_23</t>
  </si>
  <si>
    <t>DARK-2139-20201211-16_42_31</t>
  </si>
  <si>
    <t>20201211 16:44:21</t>
  </si>
  <si>
    <t>16:44:21</t>
  </si>
  <si>
    <t>RECT-2140-20201211-16_44_23</t>
  </si>
  <si>
    <t>DARK-2141-20201211-16_44_31</t>
  </si>
  <si>
    <t>20201211 16:46:22</t>
  </si>
  <si>
    <t>16:46:22</t>
  </si>
  <si>
    <t>RECT-2142-20201211-16_46_24</t>
  </si>
  <si>
    <t>DARK-2143-20201211-16_46_32</t>
  </si>
  <si>
    <t>16:46:54</t>
  </si>
  <si>
    <t>20201211 16:48:55</t>
  </si>
  <si>
    <t>16:48:55</t>
  </si>
  <si>
    <t>RECT-2144-20201211-16_48_57</t>
  </si>
  <si>
    <t>DARK-2145-20201211-16_49_05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</si>
</sst>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31"/>
  <sheetViews>
    <sheetView tabSelected="1" workbookViewId="0"/>
  </sheetViews>
  <sheetFormatPr defaultRowHeight="15"/>
  <sheetData>
    <row r="2" spans="1:174">
      <c r="A2" t="s">
        <v>26</v>
      </c>
      <c r="B2" t="s">
        <v>27</v>
      </c>
      <c r="C2" t="s">
        <v>29</v>
      </c>
    </row>
    <row r="3" spans="1:174">
      <c r="B3" t="s">
        <v>28</v>
      </c>
      <c r="C3">
        <v>21</v>
      </c>
    </row>
    <row r="4" spans="1:174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4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>
      <c r="A17">
        <v>1</v>
      </c>
      <c r="B17">
        <v>1607725389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1607725381</v>
      </c>
      <c r="I17">
        <f>(J17)/1000</f>
        <v>0</v>
      </c>
      <c r="J17">
        <f>1000*CA17*AH17*(BW17-BX17)/(100*BP17*(1000-AH17*BW17))</f>
        <v>0</v>
      </c>
      <c r="K17">
        <f>CA17*AH17*(BV17-BU17*(1000-AH17*BX17)/(1000-AH17*BW17))/(100*BP17)</f>
        <v>0</v>
      </c>
      <c r="L17">
        <f>BU17 - IF(AH17&gt;1, K17*BP17*100.0/(AJ17*CI17), 0)</f>
        <v>0</v>
      </c>
      <c r="M17">
        <f>((S17-I17/2)*L17-K17)/(S17+I17/2)</f>
        <v>0</v>
      </c>
      <c r="N17">
        <f>M17*(CB17+CC17)/1000.0</f>
        <v>0</v>
      </c>
      <c r="O17">
        <f>(BU17 - IF(AH17&gt;1, K17*BP17*100.0/(AJ17*CI17), 0))*(CB17+CC17)/1000.0</f>
        <v>0</v>
      </c>
      <c r="P17">
        <f>2.0/((1/R17-1/Q17)+SIGN(R17)*SQRT((1/R17-1/Q17)*(1/R17-1/Q17) + 4*BQ17/((BQ17+1)*(BQ17+1))*(2*1/R17*1/Q17-1/Q17*1/Q17)))</f>
        <v>0</v>
      </c>
      <c r="Q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R17">
        <f>I17*(1000-(1000*0.61365*exp(17.502*V17/(240.97+V17))/(CB17+CC17)+BW17)/2)/(1000*0.61365*exp(17.502*V17/(240.97+V17))/(CB17+CC17)-BW17)</f>
        <v>0</v>
      </c>
      <c r="S17">
        <f>1/((BQ17+1)/(P17/1.6)+1/(Q17/1.37)) + BQ17/((BQ17+1)/(P17/1.6) + BQ17/(Q17/1.37))</f>
        <v>0</v>
      </c>
      <c r="T17">
        <f>(BM17*BO17)</f>
        <v>0</v>
      </c>
      <c r="U17">
        <f>(CD17+(T17+2*0.95*5.67E-8*(((CD17+$B$7)+273)^4-(CD17+273)^4)-44100*I17)/(1.84*29.3*Q17+8*0.95*5.67E-8*(CD17+273)^3))</f>
        <v>0</v>
      </c>
      <c r="V17">
        <f>($C$7*CE17+$D$7*CF17+$E$7*U17)</f>
        <v>0</v>
      </c>
      <c r="W17">
        <f>0.61365*exp(17.502*V17/(240.97+V17))</f>
        <v>0</v>
      </c>
      <c r="X17">
        <f>(Y17/Z17*100)</f>
        <v>0</v>
      </c>
      <c r="Y17">
        <f>BW17*(CB17+CC17)/1000</f>
        <v>0</v>
      </c>
      <c r="Z17">
        <f>0.61365*exp(17.502*CD17/(240.97+CD17))</f>
        <v>0</v>
      </c>
      <c r="AA17">
        <f>(W17-BW17*(CB17+CC17)/1000)</f>
        <v>0</v>
      </c>
      <c r="AB17">
        <f>(-I17*44100)</f>
        <v>0</v>
      </c>
      <c r="AC17">
        <f>2*29.3*Q17*0.92*(CD17-V17)</f>
        <v>0</v>
      </c>
      <c r="AD17">
        <f>2*0.95*5.67E-8*(((CD17+$B$7)+273)^4-(V17+273)^4)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MAX(0,($B$13+$C$13*CI17)/(1+$D$13*CI17)*CB17/(CD17+273)*$E$13)</f>
        <v>0</v>
      </c>
      <c r="AK17" t="s">
        <v>293</v>
      </c>
      <c r="AL17">
        <v>10143.9</v>
      </c>
      <c r="AM17">
        <v>715.476923076923</v>
      </c>
      <c r="AN17">
        <v>3262.08</v>
      </c>
      <c r="AO17">
        <f>1-AM17/AN17</f>
        <v>0</v>
      </c>
      <c r="AP17">
        <v>-0.577747479816223</v>
      </c>
      <c r="AQ17" t="s">
        <v>294</v>
      </c>
      <c r="AR17">
        <v>15448.4</v>
      </c>
      <c r="AS17">
        <v>892.907269230769</v>
      </c>
      <c r="AT17">
        <v>1042.4</v>
      </c>
      <c r="AU17">
        <f>1-AS17/AT17</f>
        <v>0</v>
      </c>
      <c r="AV17">
        <v>0.5</v>
      </c>
      <c r="AW17">
        <f>BM17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 t="s">
        <v>295</v>
      </c>
      <c r="BC17">
        <v>892.907269230769</v>
      </c>
      <c r="BD17">
        <v>591.38</v>
      </c>
      <c r="BE17">
        <f>1-BD17/AT17</f>
        <v>0</v>
      </c>
      <c r="BF17">
        <f>(AT17-BC17)/(AT17-BD17)</f>
        <v>0</v>
      </c>
      <c r="BG17">
        <f>(AN17-AT17)/(AN17-BD17)</f>
        <v>0</v>
      </c>
      <c r="BH17">
        <f>(AT17-BC17)/(AT17-AM17)</f>
        <v>0</v>
      </c>
      <c r="BI17">
        <f>(AN17-AT17)/(AN17-AM17)</f>
        <v>0</v>
      </c>
      <c r="BJ17">
        <f>(BF17*BD17/BC17)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296</v>
      </c>
      <c r="BS17">
        <v>2</v>
      </c>
      <c r="BT17">
        <v>1607725381</v>
      </c>
      <c r="BU17">
        <v>401.221806451613</v>
      </c>
      <c r="BV17">
        <v>411.643774193548</v>
      </c>
      <c r="BW17">
        <v>19.795535483871</v>
      </c>
      <c r="BX17">
        <v>18.3005032258065</v>
      </c>
      <c r="BY17">
        <v>400.665806451613</v>
      </c>
      <c r="BZ17">
        <v>19.561535483871</v>
      </c>
      <c r="CA17">
        <v>500.089129032258</v>
      </c>
      <c r="CB17">
        <v>101.955419354839</v>
      </c>
      <c r="CC17">
        <v>0.0999800322580645</v>
      </c>
      <c r="CD17">
        <v>27.8794870967742</v>
      </c>
      <c r="CE17">
        <v>28.1733096774194</v>
      </c>
      <c r="CF17">
        <v>999.9</v>
      </c>
      <c r="CG17">
        <v>0</v>
      </c>
      <c r="CH17">
        <v>0</v>
      </c>
      <c r="CI17">
        <v>9993.56806451613</v>
      </c>
      <c r="CJ17">
        <v>0</v>
      </c>
      <c r="CK17">
        <v>188.259290322581</v>
      </c>
      <c r="CL17">
        <v>1400.00096774194</v>
      </c>
      <c r="CM17">
        <v>0.899994</v>
      </c>
      <c r="CN17">
        <v>0.100006</v>
      </c>
      <c r="CO17">
        <v>0</v>
      </c>
      <c r="CP17">
        <v>894.373193548387</v>
      </c>
      <c r="CQ17">
        <v>4.99948</v>
      </c>
      <c r="CR17">
        <v>12598.9612903226</v>
      </c>
      <c r="CS17">
        <v>11417.5548387097</v>
      </c>
      <c r="CT17">
        <v>46.653</v>
      </c>
      <c r="CU17">
        <v>48.163</v>
      </c>
      <c r="CV17">
        <v>47.6971935483871</v>
      </c>
      <c r="CW17">
        <v>47.7296774193548</v>
      </c>
      <c r="CX17">
        <v>48.633</v>
      </c>
      <c r="CY17">
        <v>1255.49451612903</v>
      </c>
      <c r="CZ17">
        <v>139.507741935484</v>
      </c>
      <c r="DA17">
        <v>0</v>
      </c>
      <c r="DB17">
        <v>1506.10000014305</v>
      </c>
      <c r="DC17">
        <v>0</v>
      </c>
      <c r="DD17">
        <v>892.907269230769</v>
      </c>
      <c r="DE17">
        <v>-136.762974374295</v>
      </c>
      <c r="DF17">
        <v>-1900.14700838925</v>
      </c>
      <c r="DG17">
        <v>12578.4346153846</v>
      </c>
      <c r="DH17">
        <v>15</v>
      </c>
      <c r="DI17">
        <v>1607725412.5</v>
      </c>
      <c r="DJ17" t="s">
        <v>297</v>
      </c>
      <c r="DK17">
        <v>1607725412.5</v>
      </c>
      <c r="DL17">
        <v>1607725412</v>
      </c>
      <c r="DM17">
        <v>19</v>
      </c>
      <c r="DN17">
        <v>-0.743</v>
      </c>
      <c r="DO17">
        <v>0.021</v>
      </c>
      <c r="DP17">
        <v>0.556</v>
      </c>
      <c r="DQ17">
        <v>0.234</v>
      </c>
      <c r="DR17">
        <v>411</v>
      </c>
      <c r="DS17">
        <v>18</v>
      </c>
      <c r="DT17">
        <v>0.13</v>
      </c>
      <c r="DU17">
        <v>0.04</v>
      </c>
      <c r="DV17">
        <v>7.50032083001571</v>
      </c>
      <c r="DW17">
        <v>2.37371384854277</v>
      </c>
      <c r="DX17">
        <v>0.183089593858851</v>
      </c>
      <c r="DY17">
        <v>0</v>
      </c>
      <c r="DZ17">
        <v>-9.65992633333333</v>
      </c>
      <c r="EA17">
        <v>-2.97460885428256</v>
      </c>
      <c r="EB17">
        <v>0.221444736800303</v>
      </c>
      <c r="EC17">
        <v>0</v>
      </c>
      <c r="ED17">
        <v>1.53565833333333</v>
      </c>
      <c r="EE17">
        <v>-0.00157535038932375</v>
      </c>
      <c r="EF17">
        <v>0.0132040418264846</v>
      </c>
      <c r="EG17">
        <v>1</v>
      </c>
      <c r="EH17">
        <v>1</v>
      </c>
      <c r="EI17">
        <v>3</v>
      </c>
      <c r="EJ17" t="s">
        <v>298</v>
      </c>
      <c r="EK17">
        <v>100</v>
      </c>
      <c r="EL17">
        <v>100</v>
      </c>
      <c r="EM17">
        <v>0.556</v>
      </c>
      <c r="EN17">
        <v>0.234</v>
      </c>
      <c r="EO17">
        <v>1.47427995947705</v>
      </c>
      <c r="EP17">
        <v>-1.60436505785889e-05</v>
      </c>
      <c r="EQ17">
        <v>-1.15305589960158e-06</v>
      </c>
      <c r="ER17">
        <v>3.65813499827708e-10</v>
      </c>
      <c r="ES17">
        <v>-0.0630468808518817</v>
      </c>
      <c r="ET17">
        <v>-0.0148585495900011</v>
      </c>
      <c r="EU17">
        <v>0.00206202478538563</v>
      </c>
      <c r="EV17">
        <v>-2.15789431663115e-05</v>
      </c>
      <c r="EW17">
        <v>18</v>
      </c>
      <c r="EX17">
        <v>2225</v>
      </c>
      <c r="EY17">
        <v>1</v>
      </c>
      <c r="EZ17">
        <v>25</v>
      </c>
      <c r="FA17">
        <v>27.1</v>
      </c>
      <c r="FB17">
        <v>27.2</v>
      </c>
      <c r="FC17">
        <v>2</v>
      </c>
      <c r="FD17">
        <v>506.439</v>
      </c>
      <c r="FE17">
        <v>487.658</v>
      </c>
      <c r="FF17">
        <v>25.2536</v>
      </c>
      <c r="FG17">
        <v>31.4931</v>
      </c>
      <c r="FH17">
        <v>29.9997</v>
      </c>
      <c r="FI17">
        <v>31.5635</v>
      </c>
      <c r="FJ17">
        <v>31.6088</v>
      </c>
      <c r="FK17">
        <v>19.4362</v>
      </c>
      <c r="FL17">
        <v>34.7711</v>
      </c>
      <c r="FM17">
        <v>56.7963</v>
      </c>
      <c r="FN17">
        <v>25.2726</v>
      </c>
      <c r="FO17">
        <v>411.225</v>
      </c>
      <c r="FP17">
        <v>18.389</v>
      </c>
      <c r="FQ17">
        <v>98.3695</v>
      </c>
      <c r="FR17">
        <v>102.327</v>
      </c>
    </row>
    <row r="18" spans="1:174">
      <c r="A18">
        <v>2</v>
      </c>
      <c r="B18">
        <v>1607725533.5</v>
      </c>
      <c r="C18">
        <v>144.5</v>
      </c>
      <c r="D18" t="s">
        <v>299</v>
      </c>
      <c r="E18" t="s">
        <v>300</v>
      </c>
      <c r="F18" t="s">
        <v>291</v>
      </c>
      <c r="G18" t="s">
        <v>292</v>
      </c>
      <c r="H18">
        <v>1607725525.5</v>
      </c>
      <c r="I18">
        <f>(J18)/1000</f>
        <v>0</v>
      </c>
      <c r="J18">
        <f>1000*CA18*AH18*(BW18-BX18)/(100*BP18*(1000-AH18*BW18))</f>
        <v>0</v>
      </c>
      <c r="K18">
        <f>CA18*AH18*(BV18-BU18*(1000-AH18*BX18)/(1000-AH18*BW18))/(100*BP18)</f>
        <v>0</v>
      </c>
      <c r="L18">
        <f>BU18 - IF(AH18&gt;1, K18*BP18*100.0/(AJ18*CI18), 0)</f>
        <v>0</v>
      </c>
      <c r="M18">
        <f>((S18-I18/2)*L18-K18)/(S18+I18/2)</f>
        <v>0</v>
      </c>
      <c r="N18">
        <f>M18*(CB18+CC18)/1000.0</f>
        <v>0</v>
      </c>
      <c r="O18">
        <f>(BU18 - IF(AH18&gt;1, K18*BP18*100.0/(AJ18*CI18), 0))*(CB18+CC18)/1000.0</f>
        <v>0</v>
      </c>
      <c r="P18">
        <f>2.0/((1/R18-1/Q18)+SIGN(R18)*SQRT((1/R18-1/Q18)*(1/R18-1/Q18) + 4*BQ18/((BQ18+1)*(BQ18+1))*(2*1/R18*1/Q18-1/Q18*1/Q18)))</f>
        <v>0</v>
      </c>
      <c r="Q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R18">
        <f>I18*(1000-(1000*0.61365*exp(17.502*V18/(240.97+V18))/(CB18+CC18)+BW18)/2)/(1000*0.61365*exp(17.502*V18/(240.97+V18))/(CB18+CC18)-BW18)</f>
        <v>0</v>
      </c>
      <c r="S18">
        <f>1/((BQ18+1)/(P18/1.6)+1/(Q18/1.37)) + BQ18/((BQ18+1)/(P18/1.6) + BQ18/(Q18/1.37))</f>
        <v>0</v>
      </c>
      <c r="T18">
        <f>(BM18*BO18)</f>
        <v>0</v>
      </c>
      <c r="U18">
        <f>(CD18+(T18+2*0.95*5.67E-8*(((CD18+$B$7)+273)^4-(CD18+273)^4)-44100*I18)/(1.84*29.3*Q18+8*0.95*5.67E-8*(CD18+273)^3))</f>
        <v>0</v>
      </c>
      <c r="V18">
        <f>($C$7*CE18+$D$7*CF18+$E$7*U18)</f>
        <v>0</v>
      </c>
      <c r="W18">
        <f>0.61365*exp(17.502*V18/(240.97+V18))</f>
        <v>0</v>
      </c>
      <c r="X18">
        <f>(Y18/Z18*100)</f>
        <v>0</v>
      </c>
      <c r="Y18">
        <f>BW18*(CB18+CC18)/1000</f>
        <v>0</v>
      </c>
      <c r="Z18">
        <f>0.61365*exp(17.502*CD18/(240.97+CD18))</f>
        <v>0</v>
      </c>
      <c r="AA18">
        <f>(W18-BW18*(CB18+CC18)/1000)</f>
        <v>0</v>
      </c>
      <c r="AB18">
        <f>(-I18*44100)</f>
        <v>0</v>
      </c>
      <c r="AC18">
        <f>2*29.3*Q18*0.92*(CD18-V18)</f>
        <v>0</v>
      </c>
      <c r="AD18">
        <f>2*0.95*5.67E-8*(((CD18+$B$7)+273)^4-(V18+273)^4)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MAX(0,($B$13+$C$13*CI18)/(1+$D$13*CI18)*CB18/(CD18+273)*$E$13)</f>
        <v>0</v>
      </c>
      <c r="AK18" t="s">
        <v>293</v>
      </c>
      <c r="AL18">
        <v>10143.9</v>
      </c>
      <c r="AM18">
        <v>715.476923076923</v>
      </c>
      <c r="AN18">
        <v>3262.08</v>
      </c>
      <c r="AO18">
        <f>1-AM18/AN18</f>
        <v>0</v>
      </c>
      <c r="AP18">
        <v>-0.577747479816223</v>
      </c>
      <c r="AQ18" t="s">
        <v>301</v>
      </c>
      <c r="AR18">
        <v>15446.4</v>
      </c>
      <c r="AS18">
        <v>731.282</v>
      </c>
      <c r="AT18">
        <v>807.34</v>
      </c>
      <c r="AU18">
        <f>1-AS18/AT18</f>
        <v>0</v>
      </c>
      <c r="AV18">
        <v>0.5</v>
      </c>
      <c r="AW18">
        <f>BM18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 t="s">
        <v>302</v>
      </c>
      <c r="BC18">
        <v>731.282</v>
      </c>
      <c r="BD18">
        <v>525.83</v>
      </c>
      <c r="BE18">
        <f>1-BD18/AT18</f>
        <v>0</v>
      </c>
      <c r="BF18">
        <f>(AT18-BC18)/(AT18-BD18)</f>
        <v>0</v>
      </c>
      <c r="BG18">
        <f>(AN18-AT18)/(AN18-BD18)</f>
        <v>0</v>
      </c>
      <c r="BH18">
        <f>(AT18-BC18)/(AT18-AM18)</f>
        <v>0</v>
      </c>
      <c r="BI18">
        <f>(AN18-AT18)/(AN18-AM18)</f>
        <v>0</v>
      </c>
      <c r="BJ18">
        <f>(BF18*BD18/BC18)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296</v>
      </c>
      <c r="BS18">
        <v>2</v>
      </c>
      <c r="BT18">
        <v>1607725525.5</v>
      </c>
      <c r="BU18">
        <v>49.5727806451613</v>
      </c>
      <c r="BV18">
        <v>48.8740290322581</v>
      </c>
      <c r="BW18">
        <v>20.2132806451613</v>
      </c>
      <c r="BX18">
        <v>18.3782709677419</v>
      </c>
      <c r="BY18">
        <v>48.8446129032258</v>
      </c>
      <c r="BZ18">
        <v>19.9043870967742</v>
      </c>
      <c r="CA18">
        <v>500.091387096774</v>
      </c>
      <c r="CB18">
        <v>101.955870967742</v>
      </c>
      <c r="CC18">
        <v>0.0999546419354839</v>
      </c>
      <c r="CD18">
        <v>27.9940677419355</v>
      </c>
      <c r="CE18">
        <v>28.2554290322581</v>
      </c>
      <c r="CF18">
        <v>999.9</v>
      </c>
      <c r="CG18">
        <v>0</v>
      </c>
      <c r="CH18">
        <v>0</v>
      </c>
      <c r="CI18">
        <v>10005.295483871</v>
      </c>
      <c r="CJ18">
        <v>0</v>
      </c>
      <c r="CK18">
        <v>186.98735483871</v>
      </c>
      <c r="CL18">
        <v>1399.96935483871</v>
      </c>
      <c r="CM18">
        <v>0.899999677419355</v>
      </c>
      <c r="CN18">
        <v>0.100000219354839</v>
      </c>
      <c r="CO18">
        <v>0</v>
      </c>
      <c r="CP18">
        <v>731.453838709677</v>
      </c>
      <c r="CQ18">
        <v>4.99948</v>
      </c>
      <c r="CR18">
        <v>10310.8161290323</v>
      </c>
      <c r="CS18">
        <v>11417.3290322581</v>
      </c>
      <c r="CT18">
        <v>46.6128064516129</v>
      </c>
      <c r="CU18">
        <v>48.1006129032258</v>
      </c>
      <c r="CV18">
        <v>47.624935483871</v>
      </c>
      <c r="CW18">
        <v>47.633</v>
      </c>
      <c r="CX18">
        <v>48.5802903225806</v>
      </c>
      <c r="CY18">
        <v>1255.46935483871</v>
      </c>
      <c r="CZ18">
        <v>139.5</v>
      </c>
      <c r="DA18">
        <v>0</v>
      </c>
      <c r="DB18">
        <v>144</v>
      </c>
      <c r="DC18">
        <v>0</v>
      </c>
      <c r="DD18">
        <v>731.282</v>
      </c>
      <c r="DE18">
        <v>-12.8097777740771</v>
      </c>
      <c r="DF18">
        <v>-189.480341861997</v>
      </c>
      <c r="DG18">
        <v>10308.4115384615</v>
      </c>
      <c r="DH18">
        <v>15</v>
      </c>
      <c r="DI18">
        <v>1607725412.5</v>
      </c>
      <c r="DJ18" t="s">
        <v>297</v>
      </c>
      <c r="DK18">
        <v>1607725412.5</v>
      </c>
      <c r="DL18">
        <v>1607725412</v>
      </c>
      <c r="DM18">
        <v>19</v>
      </c>
      <c r="DN18">
        <v>-0.743</v>
      </c>
      <c r="DO18">
        <v>0.021</v>
      </c>
      <c r="DP18">
        <v>0.556</v>
      </c>
      <c r="DQ18">
        <v>0.234</v>
      </c>
      <c r="DR18">
        <v>411</v>
      </c>
      <c r="DS18">
        <v>18</v>
      </c>
      <c r="DT18">
        <v>0.13</v>
      </c>
      <c r="DU18">
        <v>0.04</v>
      </c>
      <c r="DV18">
        <v>-0.65845811547035</v>
      </c>
      <c r="DW18">
        <v>-0.586591955193867</v>
      </c>
      <c r="DX18">
        <v>0.0463524756817501</v>
      </c>
      <c r="DY18">
        <v>0</v>
      </c>
      <c r="DZ18">
        <v>0.701337833333333</v>
      </c>
      <c r="EA18">
        <v>0.654236129032257</v>
      </c>
      <c r="EB18">
        <v>0.0528864510418836</v>
      </c>
      <c r="EC18">
        <v>0</v>
      </c>
      <c r="ED18">
        <v>1.83659233333333</v>
      </c>
      <c r="EE18">
        <v>0.396162046718575</v>
      </c>
      <c r="EF18">
        <v>0.0310239367460389</v>
      </c>
      <c r="EG18">
        <v>0</v>
      </c>
      <c r="EH18">
        <v>0</v>
      </c>
      <c r="EI18">
        <v>3</v>
      </c>
      <c r="EJ18" t="s">
        <v>303</v>
      </c>
      <c r="EK18">
        <v>100</v>
      </c>
      <c r="EL18">
        <v>100</v>
      </c>
      <c r="EM18">
        <v>0.728</v>
      </c>
      <c r="EN18">
        <v>0.3096</v>
      </c>
      <c r="EO18">
        <v>0.731662560125158</v>
      </c>
      <c r="EP18">
        <v>-1.60436505785889e-05</v>
      </c>
      <c r="EQ18">
        <v>-1.15305589960158e-06</v>
      </c>
      <c r="ER18">
        <v>3.65813499827708e-10</v>
      </c>
      <c r="ES18">
        <v>-0.0421361329424198</v>
      </c>
      <c r="ET18">
        <v>-0.0148585495900011</v>
      </c>
      <c r="EU18">
        <v>0.00206202478538563</v>
      </c>
      <c r="EV18">
        <v>-2.15789431663115e-05</v>
      </c>
      <c r="EW18">
        <v>18</v>
      </c>
      <c r="EX18">
        <v>2225</v>
      </c>
      <c r="EY18">
        <v>1</v>
      </c>
      <c r="EZ18">
        <v>25</v>
      </c>
      <c r="FA18">
        <v>2</v>
      </c>
      <c r="FB18">
        <v>2</v>
      </c>
      <c r="FC18">
        <v>2</v>
      </c>
      <c r="FD18">
        <v>506.607</v>
      </c>
      <c r="FE18">
        <v>487.921</v>
      </c>
      <c r="FF18">
        <v>24.8755</v>
      </c>
      <c r="FG18">
        <v>31.3226</v>
      </c>
      <c r="FH18">
        <v>29.9997</v>
      </c>
      <c r="FI18">
        <v>31.4217</v>
      </c>
      <c r="FJ18">
        <v>31.4708</v>
      </c>
      <c r="FK18">
        <v>5.04957</v>
      </c>
      <c r="FL18">
        <v>32.3235</v>
      </c>
      <c r="FM18">
        <v>53.7839</v>
      </c>
      <c r="FN18">
        <v>24.8783</v>
      </c>
      <c r="FO18">
        <v>49.0069</v>
      </c>
      <c r="FP18">
        <v>18.2923</v>
      </c>
      <c r="FQ18">
        <v>98.3936</v>
      </c>
      <c r="FR18">
        <v>102.346</v>
      </c>
    </row>
    <row r="19" spans="1:174">
      <c r="A19">
        <v>3</v>
      </c>
      <c r="B19">
        <v>1607725654</v>
      </c>
      <c r="C19">
        <v>265</v>
      </c>
      <c r="D19" t="s">
        <v>304</v>
      </c>
      <c r="E19" t="s">
        <v>305</v>
      </c>
      <c r="F19" t="s">
        <v>291</v>
      </c>
      <c r="G19" t="s">
        <v>292</v>
      </c>
      <c r="H19">
        <v>1607725646</v>
      </c>
      <c r="I19">
        <f>(J19)/1000</f>
        <v>0</v>
      </c>
      <c r="J19">
        <f>1000*CA19*AH19*(BW19-BX19)/(100*BP19*(1000-AH19*BW19))</f>
        <v>0</v>
      </c>
      <c r="K19">
        <f>CA19*AH19*(BV19-BU19*(1000-AH19*BX19)/(1000-AH19*BW19))/(100*BP19)</f>
        <v>0</v>
      </c>
      <c r="L19">
        <f>BU19 - IF(AH19&gt;1, K19*BP19*100.0/(AJ19*CI19), 0)</f>
        <v>0</v>
      </c>
      <c r="M19">
        <f>((S19-I19/2)*L19-K19)/(S19+I19/2)</f>
        <v>0</v>
      </c>
      <c r="N19">
        <f>M19*(CB19+CC19)/1000.0</f>
        <v>0</v>
      </c>
      <c r="O19">
        <f>(BU19 - IF(AH19&gt;1, K19*BP19*100.0/(AJ19*CI19), 0))*(CB19+CC19)/1000.0</f>
        <v>0</v>
      </c>
      <c r="P19">
        <f>2.0/((1/R19-1/Q19)+SIGN(R19)*SQRT((1/R19-1/Q19)*(1/R19-1/Q19) + 4*BQ19/((BQ19+1)*(BQ19+1))*(2*1/R19*1/Q19-1/Q19*1/Q19)))</f>
        <v>0</v>
      </c>
      <c r="Q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R19">
        <f>I19*(1000-(1000*0.61365*exp(17.502*V19/(240.97+V19))/(CB19+CC19)+BW19)/2)/(1000*0.61365*exp(17.502*V19/(240.97+V19))/(CB19+CC19)-BW19)</f>
        <v>0</v>
      </c>
      <c r="S19">
        <f>1/((BQ19+1)/(P19/1.6)+1/(Q19/1.37)) + BQ19/((BQ19+1)/(P19/1.6) + BQ19/(Q19/1.37))</f>
        <v>0</v>
      </c>
      <c r="T19">
        <f>(BM19*BO19)</f>
        <v>0</v>
      </c>
      <c r="U19">
        <f>(CD19+(T19+2*0.95*5.67E-8*(((CD19+$B$7)+273)^4-(CD19+273)^4)-44100*I19)/(1.84*29.3*Q19+8*0.95*5.67E-8*(CD19+273)^3))</f>
        <v>0</v>
      </c>
      <c r="V19">
        <f>($C$7*CE19+$D$7*CF19+$E$7*U19)</f>
        <v>0</v>
      </c>
      <c r="W19">
        <f>0.61365*exp(17.502*V19/(240.97+V19))</f>
        <v>0</v>
      </c>
      <c r="X19">
        <f>(Y19/Z19*100)</f>
        <v>0</v>
      </c>
      <c r="Y19">
        <f>BW19*(CB19+CC19)/1000</f>
        <v>0</v>
      </c>
      <c r="Z19">
        <f>0.61365*exp(17.502*CD19/(240.97+CD19))</f>
        <v>0</v>
      </c>
      <c r="AA19">
        <f>(W19-BW19*(CB19+CC19)/1000)</f>
        <v>0</v>
      </c>
      <c r="AB19">
        <f>(-I19*44100)</f>
        <v>0</v>
      </c>
      <c r="AC19">
        <f>2*29.3*Q19*0.92*(CD19-V19)</f>
        <v>0</v>
      </c>
      <c r="AD19">
        <f>2*0.95*5.67E-8*(((CD19+$B$7)+273)^4-(V19+273)^4)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MAX(0,($B$13+$C$13*CI19)/(1+$D$13*CI19)*CB19/(CD19+273)*$E$13)</f>
        <v>0</v>
      </c>
      <c r="AK19" t="s">
        <v>293</v>
      </c>
      <c r="AL19">
        <v>10143.9</v>
      </c>
      <c r="AM19">
        <v>715.476923076923</v>
      </c>
      <c r="AN19">
        <v>3262.08</v>
      </c>
      <c r="AO19">
        <f>1-AM19/AN19</f>
        <v>0</v>
      </c>
      <c r="AP19">
        <v>-0.577747479816223</v>
      </c>
      <c r="AQ19" t="s">
        <v>306</v>
      </c>
      <c r="AR19">
        <v>15446.7</v>
      </c>
      <c r="AS19">
        <v>714.917846153846</v>
      </c>
      <c r="AT19">
        <v>790.15</v>
      </c>
      <c r="AU19">
        <f>1-AS19/AT19</f>
        <v>0</v>
      </c>
      <c r="AV19">
        <v>0.5</v>
      </c>
      <c r="AW19">
        <f>BM19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 t="s">
        <v>307</v>
      </c>
      <c r="BC19">
        <v>714.917846153846</v>
      </c>
      <c r="BD19">
        <v>529.55</v>
      </c>
      <c r="BE19">
        <f>1-BD19/AT19</f>
        <v>0</v>
      </c>
      <c r="BF19">
        <f>(AT19-BC19)/(AT19-BD19)</f>
        <v>0</v>
      </c>
      <c r="BG19">
        <f>(AN19-AT19)/(AN19-BD19)</f>
        <v>0</v>
      </c>
      <c r="BH19">
        <f>(AT19-BC19)/(AT19-AM19)</f>
        <v>0</v>
      </c>
      <c r="BI19">
        <f>(AN19-AT19)/(AN19-AM19)</f>
        <v>0</v>
      </c>
      <c r="BJ19">
        <f>(BF19*BD19/BC19)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296</v>
      </c>
      <c r="BS19">
        <v>2</v>
      </c>
      <c r="BT19">
        <v>1607725646</v>
      </c>
      <c r="BU19">
        <v>79.8971451612903</v>
      </c>
      <c r="BV19">
        <v>80.6085806451613</v>
      </c>
      <c r="BW19">
        <v>20.0959838709677</v>
      </c>
      <c r="BX19">
        <v>17.3332322580645</v>
      </c>
      <c r="BY19">
        <v>79.1737935483871</v>
      </c>
      <c r="BZ19">
        <v>19.7917677419355</v>
      </c>
      <c r="CA19">
        <v>500.095290322581</v>
      </c>
      <c r="CB19">
        <v>101.959096774193</v>
      </c>
      <c r="CC19">
        <v>0.0999767290322581</v>
      </c>
      <c r="CD19">
        <v>27.982235483871</v>
      </c>
      <c r="CE19">
        <v>28.1692451612903</v>
      </c>
      <c r="CF19">
        <v>999.9</v>
      </c>
      <c r="CG19">
        <v>0</v>
      </c>
      <c r="CH19">
        <v>0</v>
      </c>
      <c r="CI19">
        <v>9999.00677419355</v>
      </c>
      <c r="CJ19">
        <v>0</v>
      </c>
      <c r="CK19">
        <v>186.715387096774</v>
      </c>
      <c r="CL19">
        <v>1399.98161290323</v>
      </c>
      <c r="CM19">
        <v>0.899999677419355</v>
      </c>
      <c r="CN19">
        <v>0.100000219354839</v>
      </c>
      <c r="CO19">
        <v>0</v>
      </c>
      <c r="CP19">
        <v>714.970193548387</v>
      </c>
      <c r="CQ19">
        <v>4.99948</v>
      </c>
      <c r="CR19">
        <v>10072.6806451613</v>
      </c>
      <c r="CS19">
        <v>11417.4322580645</v>
      </c>
      <c r="CT19">
        <v>46.5985806451613</v>
      </c>
      <c r="CU19">
        <v>48.0782580645161</v>
      </c>
      <c r="CV19">
        <v>47.5884838709677</v>
      </c>
      <c r="CW19">
        <v>47.6128064516129</v>
      </c>
      <c r="CX19">
        <v>48.570129032258</v>
      </c>
      <c r="CY19">
        <v>1255.48161290323</v>
      </c>
      <c r="CZ19">
        <v>139.5</v>
      </c>
      <c r="DA19">
        <v>0</v>
      </c>
      <c r="DB19">
        <v>119.700000047684</v>
      </c>
      <c r="DC19">
        <v>0</v>
      </c>
      <c r="DD19">
        <v>714.917846153846</v>
      </c>
      <c r="DE19">
        <v>-5.13729914002832</v>
      </c>
      <c r="DF19">
        <v>-72.6598289341102</v>
      </c>
      <c r="DG19">
        <v>10072.2269230769</v>
      </c>
      <c r="DH19">
        <v>15</v>
      </c>
      <c r="DI19">
        <v>1607725412.5</v>
      </c>
      <c r="DJ19" t="s">
        <v>297</v>
      </c>
      <c r="DK19">
        <v>1607725412.5</v>
      </c>
      <c r="DL19">
        <v>1607725412</v>
      </c>
      <c r="DM19">
        <v>19</v>
      </c>
      <c r="DN19">
        <v>-0.743</v>
      </c>
      <c r="DO19">
        <v>0.021</v>
      </c>
      <c r="DP19">
        <v>0.556</v>
      </c>
      <c r="DQ19">
        <v>0.234</v>
      </c>
      <c r="DR19">
        <v>411</v>
      </c>
      <c r="DS19">
        <v>18</v>
      </c>
      <c r="DT19">
        <v>0.13</v>
      </c>
      <c r="DU19">
        <v>0.04</v>
      </c>
      <c r="DV19">
        <v>0.406487247626718</v>
      </c>
      <c r="DW19">
        <v>0.254513695754358</v>
      </c>
      <c r="DX19">
        <v>0.0296155700553501</v>
      </c>
      <c r="DY19">
        <v>1</v>
      </c>
      <c r="DZ19">
        <v>-0.711662233333333</v>
      </c>
      <c r="EA19">
        <v>-0.410565917686317</v>
      </c>
      <c r="EB19">
        <v>0.0393786077074709</v>
      </c>
      <c r="EC19">
        <v>0</v>
      </c>
      <c r="ED19">
        <v>2.76052966666667</v>
      </c>
      <c r="EE19">
        <v>0.706735394883201</v>
      </c>
      <c r="EF19">
        <v>0.0541005607785682</v>
      </c>
      <c r="EG19">
        <v>0</v>
      </c>
      <c r="EH19">
        <v>1</v>
      </c>
      <c r="EI19">
        <v>3</v>
      </c>
      <c r="EJ19" t="s">
        <v>298</v>
      </c>
      <c r="EK19">
        <v>100</v>
      </c>
      <c r="EL19">
        <v>100</v>
      </c>
      <c r="EM19">
        <v>0.723</v>
      </c>
      <c r="EN19">
        <v>0.3037</v>
      </c>
      <c r="EO19">
        <v>0.731662560125158</v>
      </c>
      <c r="EP19">
        <v>-1.60436505785889e-05</v>
      </c>
      <c r="EQ19">
        <v>-1.15305589960158e-06</v>
      </c>
      <c r="ER19">
        <v>3.65813499827708e-10</v>
      </c>
      <c r="ES19">
        <v>-0.0421361329424198</v>
      </c>
      <c r="ET19">
        <v>-0.0148585495900011</v>
      </c>
      <c r="EU19">
        <v>0.00206202478538563</v>
      </c>
      <c r="EV19">
        <v>-2.15789431663115e-05</v>
      </c>
      <c r="EW19">
        <v>18</v>
      </c>
      <c r="EX19">
        <v>2225</v>
      </c>
      <c r="EY19">
        <v>1</v>
      </c>
      <c r="EZ19">
        <v>25</v>
      </c>
      <c r="FA19">
        <v>4</v>
      </c>
      <c r="FB19">
        <v>4</v>
      </c>
      <c r="FC19">
        <v>2</v>
      </c>
      <c r="FD19">
        <v>506.954</v>
      </c>
      <c r="FE19">
        <v>487.71</v>
      </c>
      <c r="FF19">
        <v>24.9978</v>
      </c>
      <c r="FG19">
        <v>31.1717</v>
      </c>
      <c r="FH19">
        <v>29.9997</v>
      </c>
      <c r="FI19">
        <v>31.2906</v>
      </c>
      <c r="FJ19">
        <v>31.3435</v>
      </c>
      <c r="FK19">
        <v>6.3507</v>
      </c>
      <c r="FL19">
        <v>34.1306</v>
      </c>
      <c r="FM19">
        <v>49.9892</v>
      </c>
      <c r="FN19">
        <v>25.0021</v>
      </c>
      <c r="FO19">
        <v>80.6176</v>
      </c>
      <c r="FP19">
        <v>17.1584</v>
      </c>
      <c r="FQ19">
        <v>98.4173</v>
      </c>
      <c r="FR19">
        <v>102.367</v>
      </c>
    </row>
    <row r="20" spans="1:174">
      <c r="A20">
        <v>4</v>
      </c>
      <c r="B20">
        <v>1607725723</v>
      </c>
      <c r="C20">
        <v>334</v>
      </c>
      <c r="D20" t="s">
        <v>308</v>
      </c>
      <c r="E20" t="s">
        <v>309</v>
      </c>
      <c r="F20" t="s">
        <v>291</v>
      </c>
      <c r="G20" t="s">
        <v>292</v>
      </c>
      <c r="H20">
        <v>1607725715.25</v>
      </c>
      <c r="I20">
        <f>(J20)/1000</f>
        <v>0</v>
      </c>
      <c r="J20">
        <f>1000*CA20*AH20*(BW20-BX20)/(100*BP20*(1000-AH20*BW20))</f>
        <v>0</v>
      </c>
      <c r="K20">
        <f>CA20*AH20*(BV20-BU20*(1000-AH20*BX20)/(1000-AH20*BW20))/(100*BP20)</f>
        <v>0</v>
      </c>
      <c r="L20">
        <f>BU20 - IF(AH20&gt;1, K20*BP20*100.0/(AJ20*CI20), 0)</f>
        <v>0</v>
      </c>
      <c r="M20">
        <f>((S20-I20/2)*L20-K20)/(S20+I20/2)</f>
        <v>0</v>
      </c>
      <c r="N20">
        <f>M20*(CB20+CC20)/1000.0</f>
        <v>0</v>
      </c>
      <c r="O20">
        <f>(BU20 - IF(AH20&gt;1, K20*BP20*100.0/(AJ20*CI20), 0))*(CB20+CC20)/1000.0</f>
        <v>0</v>
      </c>
      <c r="P20">
        <f>2.0/((1/R20-1/Q20)+SIGN(R20)*SQRT((1/R20-1/Q20)*(1/R20-1/Q20) + 4*BQ20/((BQ20+1)*(BQ20+1))*(2*1/R20*1/Q20-1/Q20*1/Q20)))</f>
        <v>0</v>
      </c>
      <c r="Q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R20">
        <f>I20*(1000-(1000*0.61365*exp(17.502*V20/(240.97+V20))/(CB20+CC20)+BW20)/2)/(1000*0.61365*exp(17.502*V20/(240.97+V20))/(CB20+CC20)-BW20)</f>
        <v>0</v>
      </c>
      <c r="S20">
        <f>1/((BQ20+1)/(P20/1.6)+1/(Q20/1.37)) + BQ20/((BQ20+1)/(P20/1.6) + BQ20/(Q20/1.37))</f>
        <v>0</v>
      </c>
      <c r="T20">
        <f>(BM20*BO20)</f>
        <v>0</v>
      </c>
      <c r="U20">
        <f>(CD20+(T20+2*0.95*5.67E-8*(((CD20+$B$7)+273)^4-(CD20+273)^4)-44100*I20)/(1.84*29.3*Q20+8*0.95*5.67E-8*(CD20+273)^3))</f>
        <v>0</v>
      </c>
      <c r="V20">
        <f>($C$7*CE20+$D$7*CF20+$E$7*U20)</f>
        <v>0</v>
      </c>
      <c r="W20">
        <f>0.61365*exp(17.502*V20/(240.97+V20))</f>
        <v>0</v>
      </c>
      <c r="X20">
        <f>(Y20/Z20*100)</f>
        <v>0</v>
      </c>
      <c r="Y20">
        <f>BW20*(CB20+CC20)/1000</f>
        <v>0</v>
      </c>
      <c r="Z20">
        <f>0.61365*exp(17.502*CD20/(240.97+CD20))</f>
        <v>0</v>
      </c>
      <c r="AA20">
        <f>(W20-BW20*(CB20+CC20)/1000)</f>
        <v>0</v>
      </c>
      <c r="AB20">
        <f>(-I20*44100)</f>
        <v>0</v>
      </c>
      <c r="AC20">
        <f>2*29.3*Q20*0.92*(CD20-V20)</f>
        <v>0</v>
      </c>
      <c r="AD20">
        <f>2*0.95*5.67E-8*(((CD20+$B$7)+273)^4-(V20+273)^4)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MAX(0,($B$13+$C$13*CI20)/(1+$D$13*CI20)*CB20/(CD20+273)*$E$13)</f>
        <v>0</v>
      </c>
      <c r="AK20" t="s">
        <v>293</v>
      </c>
      <c r="AL20">
        <v>10143.9</v>
      </c>
      <c r="AM20">
        <v>715.476923076923</v>
      </c>
      <c r="AN20">
        <v>3262.08</v>
      </c>
      <c r="AO20">
        <f>1-AM20/AN20</f>
        <v>0</v>
      </c>
      <c r="AP20">
        <v>-0.577747479816223</v>
      </c>
      <c r="AQ20" t="s">
        <v>310</v>
      </c>
      <c r="AR20">
        <v>15446.7</v>
      </c>
      <c r="AS20">
        <v>707.2038</v>
      </c>
      <c r="AT20">
        <v>788.79</v>
      </c>
      <c r="AU20">
        <f>1-AS20/AT20</f>
        <v>0</v>
      </c>
      <c r="AV20">
        <v>0.5</v>
      </c>
      <c r="AW20">
        <f>BM20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 t="s">
        <v>311</v>
      </c>
      <c r="BC20">
        <v>707.2038</v>
      </c>
      <c r="BD20">
        <v>526.43</v>
      </c>
      <c r="BE20">
        <f>1-BD20/AT20</f>
        <v>0</v>
      </c>
      <c r="BF20">
        <f>(AT20-BC20)/(AT20-BD20)</f>
        <v>0</v>
      </c>
      <c r="BG20">
        <f>(AN20-AT20)/(AN20-BD20)</f>
        <v>0</v>
      </c>
      <c r="BH20">
        <f>(AT20-BC20)/(AT20-AM20)</f>
        <v>0</v>
      </c>
      <c r="BI20">
        <f>(AN20-AT20)/(AN20-AM20)</f>
        <v>0</v>
      </c>
      <c r="BJ20">
        <f>(BF20*BD20/BC20)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296</v>
      </c>
      <c r="BS20">
        <v>2</v>
      </c>
      <c r="BT20">
        <v>1607725715.25</v>
      </c>
      <c r="BU20">
        <v>99.4008866666667</v>
      </c>
      <c r="BV20">
        <v>101.655533333333</v>
      </c>
      <c r="BW20">
        <v>19.8605566666667</v>
      </c>
      <c r="BX20">
        <v>16.5679533333333</v>
      </c>
      <c r="BY20">
        <v>98.6816833333333</v>
      </c>
      <c r="BZ20">
        <v>19.5656633333333</v>
      </c>
      <c r="CA20">
        <v>500.102133333333</v>
      </c>
      <c r="CB20">
        <v>101.961</v>
      </c>
      <c r="CC20">
        <v>0.100053016666667</v>
      </c>
      <c r="CD20">
        <v>27.9729066666667</v>
      </c>
      <c r="CE20">
        <v>28.0728166666667</v>
      </c>
      <c r="CF20">
        <v>999.9</v>
      </c>
      <c r="CG20">
        <v>0</v>
      </c>
      <c r="CH20">
        <v>0</v>
      </c>
      <c r="CI20">
        <v>9990.49866666667</v>
      </c>
      <c r="CJ20">
        <v>0</v>
      </c>
      <c r="CK20">
        <v>186.584833333333</v>
      </c>
      <c r="CL20">
        <v>1399.98733333333</v>
      </c>
      <c r="CM20">
        <v>0.899996933333333</v>
      </c>
      <c r="CN20">
        <v>0.100003013333333</v>
      </c>
      <c r="CO20">
        <v>0</v>
      </c>
      <c r="CP20">
        <v>707.305066666667</v>
      </c>
      <c r="CQ20">
        <v>4.99948</v>
      </c>
      <c r="CR20">
        <v>9968.31966666667</v>
      </c>
      <c r="CS20">
        <v>11417.46</v>
      </c>
      <c r="CT20">
        <v>46.6456666666667</v>
      </c>
      <c r="CU20">
        <v>48.0578666666666</v>
      </c>
      <c r="CV20">
        <v>47.6039333333333</v>
      </c>
      <c r="CW20">
        <v>47.583</v>
      </c>
      <c r="CX20">
        <v>48.5872666666667</v>
      </c>
      <c r="CY20">
        <v>1255.48533333333</v>
      </c>
      <c r="CZ20">
        <v>139.502</v>
      </c>
      <c r="DA20">
        <v>0</v>
      </c>
      <c r="DB20">
        <v>68.5999999046326</v>
      </c>
      <c r="DC20">
        <v>0</v>
      </c>
      <c r="DD20">
        <v>707.2038</v>
      </c>
      <c r="DE20">
        <v>-8.39423075516056</v>
      </c>
      <c r="DF20">
        <v>-121.930768956174</v>
      </c>
      <c r="DG20">
        <v>9966.8596</v>
      </c>
      <c r="DH20">
        <v>15</v>
      </c>
      <c r="DI20">
        <v>1607725412.5</v>
      </c>
      <c r="DJ20" t="s">
        <v>297</v>
      </c>
      <c r="DK20">
        <v>1607725412.5</v>
      </c>
      <c r="DL20">
        <v>1607725412</v>
      </c>
      <c r="DM20">
        <v>19</v>
      </c>
      <c r="DN20">
        <v>-0.743</v>
      </c>
      <c r="DO20">
        <v>0.021</v>
      </c>
      <c r="DP20">
        <v>0.556</v>
      </c>
      <c r="DQ20">
        <v>0.234</v>
      </c>
      <c r="DR20">
        <v>411</v>
      </c>
      <c r="DS20">
        <v>18</v>
      </c>
      <c r="DT20">
        <v>0.13</v>
      </c>
      <c r="DU20">
        <v>0.04</v>
      </c>
      <c r="DV20">
        <v>1.60358918082759</v>
      </c>
      <c r="DW20">
        <v>-0.177002966098492</v>
      </c>
      <c r="DX20">
        <v>0.025250179602834</v>
      </c>
      <c r="DY20">
        <v>1</v>
      </c>
      <c r="DZ20">
        <v>-2.255921</v>
      </c>
      <c r="EA20">
        <v>0.13301419354839</v>
      </c>
      <c r="EB20">
        <v>0.0284355063667474</v>
      </c>
      <c r="EC20">
        <v>1</v>
      </c>
      <c r="ED20">
        <v>3.290953</v>
      </c>
      <c r="EE20">
        <v>0.0656646941045648</v>
      </c>
      <c r="EF20">
        <v>0.0125376165066039</v>
      </c>
      <c r="EG20">
        <v>1</v>
      </c>
      <c r="EH20">
        <v>3</v>
      </c>
      <c r="EI20">
        <v>3</v>
      </c>
      <c r="EJ20" t="s">
        <v>312</v>
      </c>
      <c r="EK20">
        <v>100</v>
      </c>
      <c r="EL20">
        <v>100</v>
      </c>
      <c r="EM20">
        <v>0.719</v>
      </c>
      <c r="EN20">
        <v>0.2958</v>
      </c>
      <c r="EO20">
        <v>0.731662560125158</v>
      </c>
      <c r="EP20">
        <v>-1.60436505785889e-05</v>
      </c>
      <c r="EQ20">
        <v>-1.15305589960158e-06</v>
      </c>
      <c r="ER20">
        <v>3.65813499827708e-10</v>
      </c>
      <c r="ES20">
        <v>-0.0421361329424198</v>
      </c>
      <c r="ET20">
        <v>-0.0148585495900011</v>
      </c>
      <c r="EU20">
        <v>0.00206202478538563</v>
      </c>
      <c r="EV20">
        <v>-2.15789431663115e-05</v>
      </c>
      <c r="EW20">
        <v>18</v>
      </c>
      <c r="EX20">
        <v>2225</v>
      </c>
      <c r="EY20">
        <v>1</v>
      </c>
      <c r="EZ20">
        <v>25</v>
      </c>
      <c r="FA20">
        <v>5.2</v>
      </c>
      <c r="FB20">
        <v>5.2</v>
      </c>
      <c r="FC20">
        <v>2</v>
      </c>
      <c r="FD20">
        <v>506.98</v>
      </c>
      <c r="FE20">
        <v>487.791</v>
      </c>
      <c r="FF20">
        <v>25.0436</v>
      </c>
      <c r="FG20">
        <v>31.0874</v>
      </c>
      <c r="FH20">
        <v>29.9996</v>
      </c>
      <c r="FI20">
        <v>31.2148</v>
      </c>
      <c r="FJ20">
        <v>31.2687</v>
      </c>
      <c r="FK20">
        <v>7.22967</v>
      </c>
      <c r="FL20">
        <v>35.2116</v>
      </c>
      <c r="FM20">
        <v>47.7157</v>
      </c>
      <c r="FN20">
        <v>25.0534</v>
      </c>
      <c r="FO20">
        <v>101.933</v>
      </c>
      <c r="FP20">
        <v>16.602</v>
      </c>
      <c r="FQ20">
        <v>98.43</v>
      </c>
      <c r="FR20">
        <v>102.384</v>
      </c>
    </row>
    <row r="21" spans="1:174">
      <c r="A21">
        <v>5</v>
      </c>
      <c r="B21">
        <v>1607725793</v>
      </c>
      <c r="C21">
        <v>404</v>
      </c>
      <c r="D21" t="s">
        <v>313</v>
      </c>
      <c r="E21" t="s">
        <v>314</v>
      </c>
      <c r="F21" t="s">
        <v>291</v>
      </c>
      <c r="G21" t="s">
        <v>292</v>
      </c>
      <c r="H21">
        <v>1607725785.25</v>
      </c>
      <c r="I21">
        <f>(J21)/1000</f>
        <v>0</v>
      </c>
      <c r="J21">
        <f>1000*CA21*AH21*(BW21-BX21)/(100*BP21*(1000-AH21*BW21))</f>
        <v>0</v>
      </c>
      <c r="K21">
        <f>CA21*AH21*(BV21-BU21*(1000-AH21*BX21)/(1000-AH21*BW21))/(100*BP21)</f>
        <v>0</v>
      </c>
      <c r="L21">
        <f>BU21 - IF(AH21&gt;1, K21*BP21*100.0/(AJ21*CI21), 0)</f>
        <v>0</v>
      </c>
      <c r="M21">
        <f>((S21-I21/2)*L21-K21)/(S21+I21/2)</f>
        <v>0</v>
      </c>
      <c r="N21">
        <f>M21*(CB21+CC21)/1000.0</f>
        <v>0</v>
      </c>
      <c r="O21">
        <f>(BU21 - IF(AH21&gt;1, K21*BP21*100.0/(AJ21*CI21), 0))*(CB21+CC21)/1000.0</f>
        <v>0</v>
      </c>
      <c r="P21">
        <f>2.0/((1/R21-1/Q21)+SIGN(R21)*SQRT((1/R21-1/Q21)*(1/R21-1/Q21) + 4*BQ21/((BQ21+1)*(BQ21+1))*(2*1/R21*1/Q21-1/Q21*1/Q21)))</f>
        <v>0</v>
      </c>
      <c r="Q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R21">
        <f>I21*(1000-(1000*0.61365*exp(17.502*V21/(240.97+V21))/(CB21+CC21)+BW21)/2)/(1000*0.61365*exp(17.502*V21/(240.97+V21))/(CB21+CC21)-BW21)</f>
        <v>0</v>
      </c>
      <c r="S21">
        <f>1/((BQ21+1)/(P21/1.6)+1/(Q21/1.37)) + BQ21/((BQ21+1)/(P21/1.6) + BQ21/(Q21/1.37))</f>
        <v>0</v>
      </c>
      <c r="T21">
        <f>(BM21*BO21)</f>
        <v>0</v>
      </c>
      <c r="U21">
        <f>(CD21+(T21+2*0.95*5.67E-8*(((CD21+$B$7)+273)^4-(CD21+273)^4)-44100*I21)/(1.84*29.3*Q21+8*0.95*5.67E-8*(CD21+273)^3))</f>
        <v>0</v>
      </c>
      <c r="V21">
        <f>($C$7*CE21+$D$7*CF21+$E$7*U21)</f>
        <v>0</v>
      </c>
      <c r="W21">
        <f>0.61365*exp(17.502*V21/(240.97+V21))</f>
        <v>0</v>
      </c>
      <c r="X21">
        <f>(Y21/Z21*100)</f>
        <v>0</v>
      </c>
      <c r="Y21">
        <f>BW21*(CB21+CC21)/1000</f>
        <v>0</v>
      </c>
      <c r="Z21">
        <f>0.61365*exp(17.502*CD21/(240.97+CD21))</f>
        <v>0</v>
      </c>
      <c r="AA21">
        <f>(W21-BW21*(CB21+CC21)/1000)</f>
        <v>0</v>
      </c>
      <c r="AB21">
        <f>(-I21*44100)</f>
        <v>0</v>
      </c>
      <c r="AC21">
        <f>2*29.3*Q21*0.92*(CD21-V21)</f>
        <v>0</v>
      </c>
      <c r="AD21">
        <f>2*0.95*5.67E-8*(((CD21+$B$7)+273)^4-(V21+273)^4)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MAX(0,($B$13+$C$13*CI21)/(1+$D$13*CI21)*CB21/(CD21+273)*$E$13)</f>
        <v>0</v>
      </c>
      <c r="AK21" t="s">
        <v>293</v>
      </c>
      <c r="AL21">
        <v>10143.9</v>
      </c>
      <c r="AM21">
        <v>715.476923076923</v>
      </c>
      <c r="AN21">
        <v>3262.08</v>
      </c>
      <c r="AO21">
        <f>1-AM21/AN21</f>
        <v>0</v>
      </c>
      <c r="AP21">
        <v>-0.577747479816223</v>
      </c>
      <c r="AQ21" t="s">
        <v>315</v>
      </c>
      <c r="AR21">
        <v>15447</v>
      </c>
      <c r="AS21">
        <v>697.283269230769</v>
      </c>
      <c r="AT21">
        <v>792.49</v>
      </c>
      <c r="AU21">
        <f>1-AS21/AT21</f>
        <v>0</v>
      </c>
      <c r="AV21">
        <v>0.5</v>
      </c>
      <c r="AW21">
        <f>BM21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 t="s">
        <v>316</v>
      </c>
      <c r="BC21">
        <v>697.283269230769</v>
      </c>
      <c r="BD21">
        <v>514.14</v>
      </c>
      <c r="BE21">
        <f>1-BD21/AT21</f>
        <v>0</v>
      </c>
      <c r="BF21">
        <f>(AT21-BC21)/(AT21-BD21)</f>
        <v>0</v>
      </c>
      <c r="BG21">
        <f>(AN21-AT21)/(AN21-BD21)</f>
        <v>0</v>
      </c>
      <c r="BH21">
        <f>(AT21-BC21)/(AT21-AM21)</f>
        <v>0</v>
      </c>
      <c r="BI21">
        <f>(AN21-AT21)/(AN21-AM21)</f>
        <v>0</v>
      </c>
      <c r="BJ21">
        <f>(BF21*BD21/BC21)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296</v>
      </c>
      <c r="BS21">
        <v>2</v>
      </c>
      <c r="BT21">
        <v>1607725785.25</v>
      </c>
      <c r="BU21">
        <v>148.628466666667</v>
      </c>
      <c r="BV21">
        <v>154.285766666667</v>
      </c>
      <c r="BW21">
        <v>19.5749633333333</v>
      </c>
      <c r="BX21">
        <v>15.7660933333333</v>
      </c>
      <c r="BY21">
        <v>147.9232</v>
      </c>
      <c r="BZ21">
        <v>19.2912666666667</v>
      </c>
      <c r="CA21">
        <v>500.0974</v>
      </c>
      <c r="CB21">
        <v>101.960233333333</v>
      </c>
      <c r="CC21">
        <v>0.09997316</v>
      </c>
      <c r="CD21">
        <v>27.9729633333333</v>
      </c>
      <c r="CE21">
        <v>27.9439466666667</v>
      </c>
      <c r="CF21">
        <v>999.9</v>
      </c>
      <c r="CG21">
        <v>0</v>
      </c>
      <c r="CH21">
        <v>0</v>
      </c>
      <c r="CI21">
        <v>9998.14433333333</v>
      </c>
      <c r="CJ21">
        <v>0</v>
      </c>
      <c r="CK21">
        <v>186.5319</v>
      </c>
      <c r="CL21">
        <v>1400.03133333333</v>
      </c>
      <c r="CM21">
        <v>0.899999133333333</v>
      </c>
      <c r="CN21">
        <v>0.100000773333333</v>
      </c>
      <c r="CO21">
        <v>0</v>
      </c>
      <c r="CP21">
        <v>697.3144</v>
      </c>
      <c r="CQ21">
        <v>4.99948</v>
      </c>
      <c r="CR21">
        <v>9835.32166666667</v>
      </c>
      <c r="CS21">
        <v>11417.83</v>
      </c>
      <c r="CT21">
        <v>46.6581666666667</v>
      </c>
      <c r="CU21">
        <v>48.0372</v>
      </c>
      <c r="CV21">
        <v>47.6208</v>
      </c>
      <c r="CW21">
        <v>47.5516666666666</v>
      </c>
      <c r="CX21">
        <v>48.5997333333333</v>
      </c>
      <c r="CY21">
        <v>1255.52833333333</v>
      </c>
      <c r="CZ21">
        <v>139.503</v>
      </c>
      <c r="DA21">
        <v>0</v>
      </c>
      <c r="DB21">
        <v>69.1999998092651</v>
      </c>
      <c r="DC21">
        <v>0</v>
      </c>
      <c r="DD21">
        <v>697.283269230769</v>
      </c>
      <c r="DE21">
        <v>-9.28947008944565</v>
      </c>
      <c r="DF21">
        <v>-139.325470010759</v>
      </c>
      <c r="DG21">
        <v>9834.71730769231</v>
      </c>
      <c r="DH21">
        <v>15</v>
      </c>
      <c r="DI21">
        <v>1607725412.5</v>
      </c>
      <c r="DJ21" t="s">
        <v>297</v>
      </c>
      <c r="DK21">
        <v>1607725412.5</v>
      </c>
      <c r="DL21">
        <v>1607725412</v>
      </c>
      <c r="DM21">
        <v>19</v>
      </c>
      <c r="DN21">
        <v>-0.743</v>
      </c>
      <c r="DO21">
        <v>0.021</v>
      </c>
      <c r="DP21">
        <v>0.556</v>
      </c>
      <c r="DQ21">
        <v>0.234</v>
      </c>
      <c r="DR21">
        <v>411</v>
      </c>
      <c r="DS21">
        <v>18</v>
      </c>
      <c r="DT21">
        <v>0.13</v>
      </c>
      <c r="DU21">
        <v>0.04</v>
      </c>
      <c r="DV21">
        <v>4.23426764186093</v>
      </c>
      <c r="DW21">
        <v>-0.0180564032315662</v>
      </c>
      <c r="DX21">
        <v>0.0084432989312513</v>
      </c>
      <c r="DY21">
        <v>1</v>
      </c>
      <c r="DZ21">
        <v>-5.65703233333333</v>
      </c>
      <c r="EA21">
        <v>-3.4705228047769e-06</v>
      </c>
      <c r="EB21">
        <v>0.0104582202703052</v>
      </c>
      <c r="EC21">
        <v>1</v>
      </c>
      <c r="ED21">
        <v>3.80761833333333</v>
      </c>
      <c r="EE21">
        <v>0.168082491657391</v>
      </c>
      <c r="EF21">
        <v>0.014273048280666</v>
      </c>
      <c r="EG21">
        <v>1</v>
      </c>
      <c r="EH21">
        <v>3</v>
      </c>
      <c r="EI21">
        <v>3</v>
      </c>
      <c r="EJ21" t="s">
        <v>312</v>
      </c>
      <c r="EK21">
        <v>100</v>
      </c>
      <c r="EL21">
        <v>100</v>
      </c>
      <c r="EM21">
        <v>0.705</v>
      </c>
      <c r="EN21">
        <v>0.2837</v>
      </c>
      <c r="EO21">
        <v>0.731662560125158</v>
      </c>
      <c r="EP21">
        <v>-1.60436505785889e-05</v>
      </c>
      <c r="EQ21">
        <v>-1.15305589960158e-06</v>
      </c>
      <c r="ER21">
        <v>3.65813499827708e-10</v>
      </c>
      <c r="ES21">
        <v>-0.0421361329424198</v>
      </c>
      <c r="ET21">
        <v>-0.0148585495900011</v>
      </c>
      <c r="EU21">
        <v>0.00206202478538563</v>
      </c>
      <c r="EV21">
        <v>-2.15789431663115e-05</v>
      </c>
      <c r="EW21">
        <v>18</v>
      </c>
      <c r="EX21">
        <v>2225</v>
      </c>
      <c r="EY21">
        <v>1</v>
      </c>
      <c r="EZ21">
        <v>25</v>
      </c>
      <c r="FA21">
        <v>6.3</v>
      </c>
      <c r="FB21">
        <v>6.3</v>
      </c>
      <c r="FC21">
        <v>2</v>
      </c>
      <c r="FD21">
        <v>507.203</v>
      </c>
      <c r="FE21">
        <v>487.038</v>
      </c>
      <c r="FF21">
        <v>25.1309</v>
      </c>
      <c r="FG21">
        <v>31.0014</v>
      </c>
      <c r="FH21">
        <v>29.9997</v>
      </c>
      <c r="FI21">
        <v>31.1351</v>
      </c>
      <c r="FJ21">
        <v>31.19</v>
      </c>
      <c r="FK21">
        <v>9.3953</v>
      </c>
      <c r="FL21">
        <v>36.6502</v>
      </c>
      <c r="FM21">
        <v>45.0465</v>
      </c>
      <c r="FN21">
        <v>25.1422</v>
      </c>
      <c r="FO21">
        <v>154.853</v>
      </c>
      <c r="FP21">
        <v>15.8712</v>
      </c>
      <c r="FQ21">
        <v>98.444</v>
      </c>
      <c r="FR21">
        <v>102.396</v>
      </c>
    </row>
    <row r="22" spans="1:174">
      <c r="A22">
        <v>6</v>
      </c>
      <c r="B22">
        <v>1607725893</v>
      </c>
      <c r="C22">
        <v>504</v>
      </c>
      <c r="D22" t="s">
        <v>317</v>
      </c>
      <c r="E22" t="s">
        <v>318</v>
      </c>
      <c r="F22" t="s">
        <v>291</v>
      </c>
      <c r="G22" t="s">
        <v>292</v>
      </c>
      <c r="H22">
        <v>1607725885.25</v>
      </c>
      <c r="I22">
        <f>(J22)/1000</f>
        <v>0</v>
      </c>
      <c r="J22">
        <f>1000*CA22*AH22*(BW22-BX22)/(100*BP22*(1000-AH22*BW22))</f>
        <v>0</v>
      </c>
      <c r="K22">
        <f>CA22*AH22*(BV22-BU22*(1000-AH22*BX22)/(1000-AH22*BW22))/(100*BP22)</f>
        <v>0</v>
      </c>
      <c r="L22">
        <f>BU22 - IF(AH22&gt;1, K22*BP22*100.0/(AJ22*CI22), 0)</f>
        <v>0</v>
      </c>
      <c r="M22">
        <f>((S22-I22/2)*L22-K22)/(S22+I22/2)</f>
        <v>0</v>
      </c>
      <c r="N22">
        <f>M22*(CB22+CC22)/1000.0</f>
        <v>0</v>
      </c>
      <c r="O22">
        <f>(BU22 - IF(AH22&gt;1, K22*BP22*100.0/(AJ22*CI22), 0))*(CB22+CC22)/1000.0</f>
        <v>0</v>
      </c>
      <c r="P22">
        <f>2.0/((1/R22-1/Q22)+SIGN(R22)*SQRT((1/R22-1/Q22)*(1/R22-1/Q22) + 4*BQ22/((BQ22+1)*(BQ22+1))*(2*1/R22*1/Q22-1/Q22*1/Q22)))</f>
        <v>0</v>
      </c>
      <c r="Q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R22">
        <f>I22*(1000-(1000*0.61365*exp(17.502*V22/(240.97+V22))/(CB22+CC22)+BW22)/2)/(1000*0.61365*exp(17.502*V22/(240.97+V22))/(CB22+CC22)-BW22)</f>
        <v>0</v>
      </c>
      <c r="S22">
        <f>1/((BQ22+1)/(P22/1.6)+1/(Q22/1.37)) + BQ22/((BQ22+1)/(P22/1.6) + BQ22/(Q22/1.37))</f>
        <v>0</v>
      </c>
      <c r="T22">
        <f>(BM22*BO22)</f>
        <v>0</v>
      </c>
      <c r="U22">
        <f>(CD22+(T22+2*0.95*5.67E-8*(((CD22+$B$7)+273)^4-(CD22+273)^4)-44100*I22)/(1.84*29.3*Q22+8*0.95*5.67E-8*(CD22+273)^3))</f>
        <v>0</v>
      </c>
      <c r="V22">
        <f>($C$7*CE22+$D$7*CF22+$E$7*U22)</f>
        <v>0</v>
      </c>
      <c r="W22">
        <f>0.61365*exp(17.502*V22/(240.97+V22))</f>
        <v>0</v>
      </c>
      <c r="X22">
        <f>(Y22/Z22*100)</f>
        <v>0</v>
      </c>
      <c r="Y22">
        <f>BW22*(CB22+CC22)/1000</f>
        <v>0</v>
      </c>
      <c r="Z22">
        <f>0.61365*exp(17.502*CD22/(240.97+CD22))</f>
        <v>0</v>
      </c>
      <c r="AA22">
        <f>(W22-BW22*(CB22+CC22)/1000)</f>
        <v>0</v>
      </c>
      <c r="AB22">
        <f>(-I22*44100)</f>
        <v>0</v>
      </c>
      <c r="AC22">
        <f>2*29.3*Q22*0.92*(CD22-V22)</f>
        <v>0</v>
      </c>
      <c r="AD22">
        <f>2*0.95*5.67E-8*(((CD22+$B$7)+273)^4-(V22+273)^4)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MAX(0,($B$13+$C$13*CI22)/(1+$D$13*CI22)*CB22/(CD22+273)*$E$13)</f>
        <v>0</v>
      </c>
      <c r="AK22" t="s">
        <v>293</v>
      </c>
      <c r="AL22">
        <v>10143.9</v>
      </c>
      <c r="AM22">
        <v>715.476923076923</v>
      </c>
      <c r="AN22">
        <v>3262.08</v>
      </c>
      <c r="AO22">
        <f>1-AM22/AN22</f>
        <v>0</v>
      </c>
      <c r="AP22">
        <v>-0.577747479816223</v>
      </c>
      <c r="AQ22" t="s">
        <v>319</v>
      </c>
      <c r="AR22">
        <v>15447.4</v>
      </c>
      <c r="AS22">
        <v>685.626038461538</v>
      </c>
      <c r="AT22">
        <v>799.85</v>
      </c>
      <c r="AU22">
        <f>1-AS22/AT22</f>
        <v>0</v>
      </c>
      <c r="AV22">
        <v>0.5</v>
      </c>
      <c r="AW22">
        <f>BM22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 t="s">
        <v>320</v>
      </c>
      <c r="BC22">
        <v>685.626038461538</v>
      </c>
      <c r="BD22">
        <v>510.25</v>
      </c>
      <c r="BE22">
        <f>1-BD22/AT22</f>
        <v>0</v>
      </c>
      <c r="BF22">
        <f>(AT22-BC22)/(AT22-BD22)</f>
        <v>0</v>
      </c>
      <c r="BG22">
        <f>(AN22-AT22)/(AN22-BD22)</f>
        <v>0</v>
      </c>
      <c r="BH22">
        <f>(AT22-BC22)/(AT22-AM22)</f>
        <v>0</v>
      </c>
      <c r="BI22">
        <f>(AN22-AT22)/(AN22-AM22)</f>
        <v>0</v>
      </c>
      <c r="BJ22">
        <f>(BF22*BD22/BC22)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296</v>
      </c>
      <c r="BS22">
        <v>2</v>
      </c>
      <c r="BT22">
        <v>1607725885.25</v>
      </c>
      <c r="BU22">
        <v>199.5996</v>
      </c>
      <c r="BV22">
        <v>208.626933333333</v>
      </c>
      <c r="BW22">
        <v>19.42521</v>
      </c>
      <c r="BX22">
        <v>15.16912</v>
      </c>
      <c r="BY22">
        <v>198.9139</v>
      </c>
      <c r="BZ22">
        <v>19.1473433333333</v>
      </c>
      <c r="CA22">
        <v>500.096266666667</v>
      </c>
      <c r="CB22">
        <v>101.956533333333</v>
      </c>
      <c r="CC22">
        <v>0.0999849566666667</v>
      </c>
      <c r="CD22">
        <v>27.98725</v>
      </c>
      <c r="CE22">
        <v>27.8698</v>
      </c>
      <c r="CF22">
        <v>999.9</v>
      </c>
      <c r="CG22">
        <v>0</v>
      </c>
      <c r="CH22">
        <v>0</v>
      </c>
      <c r="CI22">
        <v>10002.2286666667</v>
      </c>
      <c r="CJ22">
        <v>0</v>
      </c>
      <c r="CK22">
        <v>186.320966666667</v>
      </c>
      <c r="CL22">
        <v>1400.01833333333</v>
      </c>
      <c r="CM22">
        <v>0.8999962</v>
      </c>
      <c r="CN22">
        <v>0.10000376</v>
      </c>
      <c r="CO22">
        <v>0</v>
      </c>
      <c r="CP22">
        <v>685.637633333333</v>
      </c>
      <c r="CQ22">
        <v>4.99948</v>
      </c>
      <c r="CR22">
        <v>9678.95033333333</v>
      </c>
      <c r="CS22">
        <v>11417.7233333333</v>
      </c>
      <c r="CT22">
        <v>46.5684333333333</v>
      </c>
      <c r="CU22">
        <v>47.9895</v>
      </c>
      <c r="CV22">
        <v>47.5621666666666</v>
      </c>
      <c r="CW22">
        <v>47.4747666666667</v>
      </c>
      <c r="CX22">
        <v>48.5434333333333</v>
      </c>
      <c r="CY22">
        <v>1255.51533333333</v>
      </c>
      <c r="CZ22">
        <v>139.505</v>
      </c>
      <c r="DA22">
        <v>0</v>
      </c>
      <c r="DB22">
        <v>99.1999998092651</v>
      </c>
      <c r="DC22">
        <v>0</v>
      </c>
      <c r="DD22">
        <v>685.626038461538</v>
      </c>
      <c r="DE22">
        <v>-5.49364102430024</v>
      </c>
      <c r="DF22">
        <v>-81.6752136621263</v>
      </c>
      <c r="DG22">
        <v>9678.66384615385</v>
      </c>
      <c r="DH22">
        <v>15</v>
      </c>
      <c r="DI22">
        <v>1607725412.5</v>
      </c>
      <c r="DJ22" t="s">
        <v>297</v>
      </c>
      <c r="DK22">
        <v>1607725412.5</v>
      </c>
      <c r="DL22">
        <v>1607725412</v>
      </c>
      <c r="DM22">
        <v>19</v>
      </c>
      <c r="DN22">
        <v>-0.743</v>
      </c>
      <c r="DO22">
        <v>0.021</v>
      </c>
      <c r="DP22">
        <v>0.556</v>
      </c>
      <c r="DQ22">
        <v>0.234</v>
      </c>
      <c r="DR22">
        <v>411</v>
      </c>
      <c r="DS22">
        <v>18</v>
      </c>
      <c r="DT22">
        <v>0.13</v>
      </c>
      <c r="DU22">
        <v>0.04</v>
      </c>
      <c r="DV22">
        <v>6.80437019761995</v>
      </c>
      <c r="DW22">
        <v>0.100208693728966</v>
      </c>
      <c r="DX22">
        <v>0.028193599225825</v>
      </c>
      <c r="DY22">
        <v>1</v>
      </c>
      <c r="DZ22">
        <v>-9.02958266666667</v>
      </c>
      <c r="EA22">
        <v>-0.0490326140155923</v>
      </c>
      <c r="EB22">
        <v>0.034504442316252</v>
      </c>
      <c r="EC22">
        <v>1</v>
      </c>
      <c r="ED22">
        <v>4.25544866666667</v>
      </c>
      <c r="EE22">
        <v>0.110129299221355</v>
      </c>
      <c r="EF22">
        <v>0.00877938636175046</v>
      </c>
      <c r="EG22">
        <v>1</v>
      </c>
      <c r="EH22">
        <v>3</v>
      </c>
      <c r="EI22">
        <v>3</v>
      </c>
      <c r="EJ22" t="s">
        <v>312</v>
      </c>
      <c r="EK22">
        <v>100</v>
      </c>
      <c r="EL22">
        <v>100</v>
      </c>
      <c r="EM22">
        <v>0.685</v>
      </c>
      <c r="EN22">
        <v>0.2774</v>
      </c>
      <c r="EO22">
        <v>0.731662560125158</v>
      </c>
      <c r="EP22">
        <v>-1.60436505785889e-05</v>
      </c>
      <c r="EQ22">
        <v>-1.15305589960158e-06</v>
      </c>
      <c r="ER22">
        <v>3.65813499827708e-10</v>
      </c>
      <c r="ES22">
        <v>-0.0421361329424198</v>
      </c>
      <c r="ET22">
        <v>-0.0148585495900011</v>
      </c>
      <c r="EU22">
        <v>0.00206202478538563</v>
      </c>
      <c r="EV22">
        <v>-2.15789431663115e-05</v>
      </c>
      <c r="EW22">
        <v>18</v>
      </c>
      <c r="EX22">
        <v>2225</v>
      </c>
      <c r="EY22">
        <v>1</v>
      </c>
      <c r="EZ22">
        <v>25</v>
      </c>
      <c r="FA22">
        <v>8</v>
      </c>
      <c r="FB22">
        <v>8</v>
      </c>
      <c r="FC22">
        <v>2</v>
      </c>
      <c r="FD22">
        <v>507.12</v>
      </c>
      <c r="FE22">
        <v>487.306</v>
      </c>
      <c r="FF22">
        <v>25.2211</v>
      </c>
      <c r="FG22">
        <v>30.8807</v>
      </c>
      <c r="FH22">
        <v>29.9996</v>
      </c>
      <c r="FI22">
        <v>31.021</v>
      </c>
      <c r="FJ22">
        <v>31.0761</v>
      </c>
      <c r="FK22">
        <v>11.5731</v>
      </c>
      <c r="FL22">
        <v>36.3563</v>
      </c>
      <c r="FM22">
        <v>40.8628</v>
      </c>
      <c r="FN22">
        <v>25.2254</v>
      </c>
      <c r="FO22">
        <v>208.742</v>
      </c>
      <c r="FP22">
        <v>15.1978</v>
      </c>
      <c r="FQ22">
        <v>98.4667</v>
      </c>
      <c r="FR22">
        <v>102.417</v>
      </c>
    </row>
    <row r="23" spans="1:174">
      <c r="A23">
        <v>7</v>
      </c>
      <c r="B23">
        <v>1607725960</v>
      </c>
      <c r="C23">
        <v>571</v>
      </c>
      <c r="D23" t="s">
        <v>321</v>
      </c>
      <c r="E23" t="s">
        <v>322</v>
      </c>
      <c r="F23" t="s">
        <v>291</v>
      </c>
      <c r="G23" t="s">
        <v>292</v>
      </c>
      <c r="H23">
        <v>1607725952.25</v>
      </c>
      <c r="I23">
        <f>(J23)/1000</f>
        <v>0</v>
      </c>
      <c r="J23">
        <f>1000*CA23*AH23*(BW23-BX23)/(100*BP23*(1000-AH23*BW23))</f>
        <v>0</v>
      </c>
      <c r="K23">
        <f>CA23*AH23*(BV23-BU23*(1000-AH23*BX23)/(1000-AH23*BW23))/(100*BP23)</f>
        <v>0</v>
      </c>
      <c r="L23">
        <f>BU23 - IF(AH23&gt;1, K23*BP23*100.0/(AJ23*CI23), 0)</f>
        <v>0</v>
      </c>
      <c r="M23">
        <f>((S23-I23/2)*L23-K23)/(S23+I23/2)</f>
        <v>0</v>
      </c>
      <c r="N23">
        <f>M23*(CB23+CC23)/1000.0</f>
        <v>0</v>
      </c>
      <c r="O23">
        <f>(BU23 - IF(AH23&gt;1, K23*BP23*100.0/(AJ23*CI23), 0))*(CB23+CC23)/1000.0</f>
        <v>0</v>
      </c>
      <c r="P23">
        <f>2.0/((1/R23-1/Q23)+SIGN(R23)*SQRT((1/R23-1/Q23)*(1/R23-1/Q23) + 4*BQ23/((BQ23+1)*(BQ23+1))*(2*1/R23*1/Q23-1/Q23*1/Q23)))</f>
        <v>0</v>
      </c>
      <c r="Q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R23">
        <f>I23*(1000-(1000*0.61365*exp(17.502*V23/(240.97+V23))/(CB23+CC23)+BW23)/2)/(1000*0.61365*exp(17.502*V23/(240.97+V23))/(CB23+CC23)-BW23)</f>
        <v>0</v>
      </c>
      <c r="S23">
        <f>1/((BQ23+1)/(P23/1.6)+1/(Q23/1.37)) + BQ23/((BQ23+1)/(P23/1.6) + BQ23/(Q23/1.37))</f>
        <v>0</v>
      </c>
      <c r="T23">
        <f>(BM23*BO23)</f>
        <v>0</v>
      </c>
      <c r="U23">
        <f>(CD23+(T23+2*0.95*5.67E-8*(((CD23+$B$7)+273)^4-(CD23+273)^4)-44100*I23)/(1.84*29.3*Q23+8*0.95*5.67E-8*(CD23+273)^3))</f>
        <v>0</v>
      </c>
      <c r="V23">
        <f>($C$7*CE23+$D$7*CF23+$E$7*U23)</f>
        <v>0</v>
      </c>
      <c r="W23">
        <f>0.61365*exp(17.502*V23/(240.97+V23))</f>
        <v>0</v>
      </c>
      <c r="X23">
        <f>(Y23/Z23*100)</f>
        <v>0</v>
      </c>
      <c r="Y23">
        <f>BW23*(CB23+CC23)/1000</f>
        <v>0</v>
      </c>
      <c r="Z23">
        <f>0.61365*exp(17.502*CD23/(240.97+CD23))</f>
        <v>0</v>
      </c>
      <c r="AA23">
        <f>(W23-BW23*(CB23+CC23)/1000)</f>
        <v>0</v>
      </c>
      <c r="AB23">
        <f>(-I23*44100)</f>
        <v>0</v>
      </c>
      <c r="AC23">
        <f>2*29.3*Q23*0.92*(CD23-V23)</f>
        <v>0</v>
      </c>
      <c r="AD23">
        <f>2*0.95*5.67E-8*(((CD23+$B$7)+273)^4-(V23+273)^4)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MAX(0,($B$13+$C$13*CI23)/(1+$D$13*CI23)*CB23/(CD23+273)*$E$13)</f>
        <v>0</v>
      </c>
      <c r="AK23" t="s">
        <v>293</v>
      </c>
      <c r="AL23">
        <v>10143.9</v>
      </c>
      <c r="AM23">
        <v>715.476923076923</v>
      </c>
      <c r="AN23">
        <v>3262.08</v>
      </c>
      <c r="AO23">
        <f>1-AM23/AN23</f>
        <v>0</v>
      </c>
      <c r="AP23">
        <v>-0.577747479816223</v>
      </c>
      <c r="AQ23" t="s">
        <v>323</v>
      </c>
      <c r="AR23">
        <v>15447.7</v>
      </c>
      <c r="AS23">
        <v>687.01744</v>
      </c>
      <c r="AT23">
        <v>818.47</v>
      </c>
      <c r="AU23">
        <f>1-AS23/AT23</f>
        <v>0</v>
      </c>
      <c r="AV23">
        <v>0.5</v>
      </c>
      <c r="AW23">
        <f>BM23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 t="s">
        <v>324</v>
      </c>
      <c r="BC23">
        <v>687.01744</v>
      </c>
      <c r="BD23">
        <v>511.05</v>
      </c>
      <c r="BE23">
        <f>1-BD23/AT23</f>
        <v>0</v>
      </c>
      <c r="BF23">
        <f>(AT23-BC23)/(AT23-BD23)</f>
        <v>0</v>
      </c>
      <c r="BG23">
        <f>(AN23-AT23)/(AN23-BD23)</f>
        <v>0</v>
      </c>
      <c r="BH23">
        <f>(AT23-BC23)/(AT23-AM23)</f>
        <v>0</v>
      </c>
      <c r="BI23">
        <f>(AN23-AT23)/(AN23-AM23)</f>
        <v>0</v>
      </c>
      <c r="BJ23">
        <f>(BF23*BD23/BC23)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296</v>
      </c>
      <c r="BS23">
        <v>2</v>
      </c>
      <c r="BT23">
        <v>1607725952.25</v>
      </c>
      <c r="BU23">
        <v>248.3224</v>
      </c>
      <c r="BV23">
        <v>261.0898</v>
      </c>
      <c r="BW23">
        <v>19.23677</v>
      </c>
      <c r="BX23">
        <v>14.834</v>
      </c>
      <c r="BY23">
        <v>247.660033333333</v>
      </c>
      <c r="BZ23">
        <v>18.9661966666667</v>
      </c>
      <c r="CA23">
        <v>500.107733333333</v>
      </c>
      <c r="CB23">
        <v>101.9563</v>
      </c>
      <c r="CC23">
        <v>0.0999884633333333</v>
      </c>
      <c r="CD23">
        <v>27.98698</v>
      </c>
      <c r="CE23">
        <v>27.80463</v>
      </c>
      <c r="CF23">
        <v>999.9</v>
      </c>
      <c r="CG23">
        <v>0</v>
      </c>
      <c r="CH23">
        <v>0</v>
      </c>
      <c r="CI23">
        <v>10002.4646666667</v>
      </c>
      <c r="CJ23">
        <v>0</v>
      </c>
      <c r="CK23">
        <v>185.591466666667</v>
      </c>
      <c r="CL23">
        <v>1400.00166666667</v>
      </c>
      <c r="CM23">
        <v>0.899995466666667</v>
      </c>
      <c r="CN23">
        <v>0.100004506666667</v>
      </c>
      <c r="CO23">
        <v>0</v>
      </c>
      <c r="CP23">
        <v>687.113766666667</v>
      </c>
      <c r="CQ23">
        <v>4.99948</v>
      </c>
      <c r="CR23">
        <v>9701.356</v>
      </c>
      <c r="CS23">
        <v>11417.5833333333</v>
      </c>
      <c r="CT23">
        <v>46.5538</v>
      </c>
      <c r="CU23">
        <v>47.9328666666666</v>
      </c>
      <c r="CV23">
        <v>47.5372</v>
      </c>
      <c r="CW23">
        <v>47.4122</v>
      </c>
      <c r="CX23">
        <v>48.5124</v>
      </c>
      <c r="CY23">
        <v>1255.49333333333</v>
      </c>
      <c r="CZ23">
        <v>139.509666666667</v>
      </c>
      <c r="DA23">
        <v>0</v>
      </c>
      <c r="DB23">
        <v>66.2999999523163</v>
      </c>
      <c r="DC23">
        <v>0</v>
      </c>
      <c r="DD23">
        <v>687.01744</v>
      </c>
      <c r="DE23">
        <v>-6.65338462151034</v>
      </c>
      <c r="DF23">
        <v>-93.2207692155501</v>
      </c>
      <c r="DG23">
        <v>9700.5348</v>
      </c>
      <c r="DH23">
        <v>15</v>
      </c>
      <c r="DI23">
        <v>1607725412.5</v>
      </c>
      <c r="DJ23" t="s">
        <v>297</v>
      </c>
      <c r="DK23">
        <v>1607725412.5</v>
      </c>
      <c r="DL23">
        <v>1607725412</v>
      </c>
      <c r="DM23">
        <v>19</v>
      </c>
      <c r="DN23">
        <v>-0.743</v>
      </c>
      <c r="DO23">
        <v>0.021</v>
      </c>
      <c r="DP23">
        <v>0.556</v>
      </c>
      <c r="DQ23">
        <v>0.234</v>
      </c>
      <c r="DR23">
        <v>411</v>
      </c>
      <c r="DS23">
        <v>18</v>
      </c>
      <c r="DT23">
        <v>0.13</v>
      </c>
      <c r="DU23">
        <v>0.04</v>
      </c>
      <c r="DV23">
        <v>9.71481133327836</v>
      </c>
      <c r="DW23">
        <v>-0.0854024988155099</v>
      </c>
      <c r="DX23">
        <v>0.0382355789847959</v>
      </c>
      <c r="DY23">
        <v>1</v>
      </c>
      <c r="DZ23">
        <v>-12.7681133333333</v>
      </c>
      <c r="EA23">
        <v>-0.108280311457185</v>
      </c>
      <c r="EB23">
        <v>0.0469477776068498</v>
      </c>
      <c r="EC23">
        <v>1</v>
      </c>
      <c r="ED23">
        <v>4.40207366666667</v>
      </c>
      <c r="EE23">
        <v>0.156044048943275</v>
      </c>
      <c r="EF23">
        <v>0.024116156062321</v>
      </c>
      <c r="EG23">
        <v>1</v>
      </c>
      <c r="EH23">
        <v>3</v>
      </c>
      <c r="EI23">
        <v>3</v>
      </c>
      <c r="EJ23" t="s">
        <v>312</v>
      </c>
      <c r="EK23">
        <v>100</v>
      </c>
      <c r="EL23">
        <v>100</v>
      </c>
      <c r="EM23">
        <v>0.663</v>
      </c>
      <c r="EN23">
        <v>0.271</v>
      </c>
      <c r="EO23">
        <v>0.731662560125158</v>
      </c>
      <c r="EP23">
        <v>-1.60436505785889e-05</v>
      </c>
      <c r="EQ23">
        <v>-1.15305589960158e-06</v>
      </c>
      <c r="ER23">
        <v>3.65813499827708e-10</v>
      </c>
      <c r="ES23">
        <v>-0.0421361329424198</v>
      </c>
      <c r="ET23">
        <v>-0.0148585495900011</v>
      </c>
      <c r="EU23">
        <v>0.00206202478538563</v>
      </c>
      <c r="EV23">
        <v>-2.15789431663115e-05</v>
      </c>
      <c r="EW23">
        <v>18</v>
      </c>
      <c r="EX23">
        <v>2225</v>
      </c>
      <c r="EY23">
        <v>1</v>
      </c>
      <c r="EZ23">
        <v>25</v>
      </c>
      <c r="FA23">
        <v>9.1</v>
      </c>
      <c r="FB23">
        <v>9.1</v>
      </c>
      <c r="FC23">
        <v>2</v>
      </c>
      <c r="FD23">
        <v>506.986</v>
      </c>
      <c r="FE23">
        <v>487.612</v>
      </c>
      <c r="FF23">
        <v>25.1876</v>
      </c>
      <c r="FG23">
        <v>30.7941</v>
      </c>
      <c r="FH23">
        <v>29.9996</v>
      </c>
      <c r="FI23">
        <v>30.9399</v>
      </c>
      <c r="FJ23">
        <v>30.9957</v>
      </c>
      <c r="FK23">
        <v>13.6715</v>
      </c>
      <c r="FL23">
        <v>35.9133</v>
      </c>
      <c r="FM23">
        <v>38.195</v>
      </c>
      <c r="FN23">
        <v>25.1986</v>
      </c>
      <c r="FO23">
        <v>261.809</v>
      </c>
      <c r="FP23">
        <v>14.9044</v>
      </c>
      <c r="FQ23">
        <v>98.4846</v>
      </c>
      <c r="FR23">
        <v>102.434</v>
      </c>
    </row>
    <row r="24" spans="1:174">
      <c r="A24">
        <v>8</v>
      </c>
      <c r="B24">
        <v>1607726064</v>
      </c>
      <c r="C24">
        <v>675</v>
      </c>
      <c r="D24" t="s">
        <v>325</v>
      </c>
      <c r="E24" t="s">
        <v>326</v>
      </c>
      <c r="F24" t="s">
        <v>291</v>
      </c>
      <c r="G24" t="s">
        <v>292</v>
      </c>
      <c r="H24">
        <v>1607726056.25</v>
      </c>
      <c r="I24">
        <f>(J24)/1000</f>
        <v>0</v>
      </c>
      <c r="J24">
        <f>1000*CA24*AH24*(BW24-BX24)/(100*BP24*(1000-AH24*BW24))</f>
        <v>0</v>
      </c>
      <c r="K24">
        <f>CA24*AH24*(BV24-BU24*(1000-AH24*BX24)/(1000-AH24*BW24))/(100*BP24)</f>
        <v>0</v>
      </c>
      <c r="L24">
        <f>BU24 - IF(AH24&gt;1, K24*BP24*100.0/(AJ24*CI24), 0)</f>
        <v>0</v>
      </c>
      <c r="M24">
        <f>((S24-I24/2)*L24-K24)/(S24+I24/2)</f>
        <v>0</v>
      </c>
      <c r="N24">
        <f>M24*(CB24+CC24)/1000.0</f>
        <v>0</v>
      </c>
      <c r="O24">
        <f>(BU24 - IF(AH24&gt;1, K24*BP24*100.0/(AJ24*CI24), 0))*(CB24+CC24)/1000.0</f>
        <v>0</v>
      </c>
      <c r="P24">
        <f>2.0/((1/R24-1/Q24)+SIGN(R24)*SQRT((1/R24-1/Q24)*(1/R24-1/Q24) + 4*BQ24/((BQ24+1)*(BQ24+1))*(2*1/R24*1/Q24-1/Q24*1/Q24)))</f>
        <v>0</v>
      </c>
      <c r="Q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R24">
        <f>I24*(1000-(1000*0.61365*exp(17.502*V24/(240.97+V24))/(CB24+CC24)+BW24)/2)/(1000*0.61365*exp(17.502*V24/(240.97+V24))/(CB24+CC24)-BW24)</f>
        <v>0</v>
      </c>
      <c r="S24">
        <f>1/((BQ24+1)/(P24/1.6)+1/(Q24/1.37)) + BQ24/((BQ24+1)/(P24/1.6) + BQ24/(Q24/1.37))</f>
        <v>0</v>
      </c>
      <c r="T24">
        <f>(BM24*BO24)</f>
        <v>0</v>
      </c>
      <c r="U24">
        <f>(CD24+(T24+2*0.95*5.67E-8*(((CD24+$B$7)+273)^4-(CD24+273)^4)-44100*I24)/(1.84*29.3*Q24+8*0.95*5.67E-8*(CD24+273)^3))</f>
        <v>0</v>
      </c>
      <c r="V24">
        <f>($C$7*CE24+$D$7*CF24+$E$7*U24)</f>
        <v>0</v>
      </c>
      <c r="W24">
        <f>0.61365*exp(17.502*V24/(240.97+V24))</f>
        <v>0</v>
      </c>
      <c r="X24">
        <f>(Y24/Z24*100)</f>
        <v>0</v>
      </c>
      <c r="Y24">
        <f>BW24*(CB24+CC24)/1000</f>
        <v>0</v>
      </c>
      <c r="Z24">
        <f>0.61365*exp(17.502*CD24/(240.97+CD24))</f>
        <v>0</v>
      </c>
      <c r="AA24">
        <f>(W24-BW24*(CB24+CC24)/1000)</f>
        <v>0</v>
      </c>
      <c r="AB24">
        <f>(-I24*44100)</f>
        <v>0</v>
      </c>
      <c r="AC24">
        <f>2*29.3*Q24*0.92*(CD24-V24)</f>
        <v>0</v>
      </c>
      <c r="AD24">
        <f>2*0.95*5.67E-8*(((CD24+$B$7)+273)^4-(V24+273)^4)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MAX(0,($B$13+$C$13*CI24)/(1+$D$13*CI24)*CB24/(CD24+273)*$E$13)</f>
        <v>0</v>
      </c>
      <c r="AK24" t="s">
        <v>293</v>
      </c>
      <c r="AL24">
        <v>10143.9</v>
      </c>
      <c r="AM24">
        <v>715.476923076923</v>
      </c>
      <c r="AN24">
        <v>3262.08</v>
      </c>
      <c r="AO24">
        <f>1-AM24/AN24</f>
        <v>0</v>
      </c>
      <c r="AP24">
        <v>-0.577747479816223</v>
      </c>
      <c r="AQ24" t="s">
        <v>327</v>
      </c>
      <c r="AR24">
        <v>15449</v>
      </c>
      <c r="AS24">
        <v>714.229884615385</v>
      </c>
      <c r="AT24">
        <v>904.06</v>
      </c>
      <c r="AU24">
        <f>1-AS24/AT24</f>
        <v>0</v>
      </c>
      <c r="AV24">
        <v>0.5</v>
      </c>
      <c r="AW24">
        <f>BM24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 t="s">
        <v>328</v>
      </c>
      <c r="BC24">
        <v>714.229884615385</v>
      </c>
      <c r="BD24">
        <v>514.44</v>
      </c>
      <c r="BE24">
        <f>1-BD24/AT24</f>
        <v>0</v>
      </c>
      <c r="BF24">
        <f>(AT24-BC24)/(AT24-BD24)</f>
        <v>0</v>
      </c>
      <c r="BG24">
        <f>(AN24-AT24)/(AN24-BD24)</f>
        <v>0</v>
      </c>
      <c r="BH24">
        <f>(AT24-BC24)/(AT24-AM24)</f>
        <v>0</v>
      </c>
      <c r="BI24">
        <f>(AN24-AT24)/(AN24-AM24)</f>
        <v>0</v>
      </c>
      <c r="BJ24">
        <f>(BF24*BD24/BC24)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296</v>
      </c>
      <c r="BS24">
        <v>2</v>
      </c>
      <c r="BT24">
        <v>1607726056.25</v>
      </c>
      <c r="BU24">
        <v>399.011166666667</v>
      </c>
      <c r="BV24">
        <v>420.362566666667</v>
      </c>
      <c r="BW24">
        <v>18.9144133333333</v>
      </c>
      <c r="BX24">
        <v>14.53234</v>
      </c>
      <c r="BY24">
        <v>398.600166666667</v>
      </c>
      <c r="BZ24">
        <v>18.7734133333333</v>
      </c>
      <c r="CA24">
        <v>500.113333333333</v>
      </c>
      <c r="CB24">
        <v>101.957233333333</v>
      </c>
      <c r="CC24">
        <v>0.0999837366666667</v>
      </c>
      <c r="CD24">
        <v>27.98622</v>
      </c>
      <c r="CE24">
        <v>27.76297</v>
      </c>
      <c r="CF24">
        <v>999.9</v>
      </c>
      <c r="CG24">
        <v>0</v>
      </c>
      <c r="CH24">
        <v>0</v>
      </c>
      <c r="CI24">
        <v>10001.6666666667</v>
      </c>
      <c r="CJ24">
        <v>0</v>
      </c>
      <c r="CK24">
        <v>185.288166666667</v>
      </c>
      <c r="CL24">
        <v>1400.005</v>
      </c>
      <c r="CM24">
        <v>0.900015466666666</v>
      </c>
      <c r="CN24">
        <v>0.0999846266666667</v>
      </c>
      <c r="CO24">
        <v>0</v>
      </c>
      <c r="CP24">
        <v>714.2286</v>
      </c>
      <c r="CQ24">
        <v>4.99948</v>
      </c>
      <c r="CR24">
        <v>10065.81</v>
      </c>
      <c r="CS24">
        <v>11417.6633333333</v>
      </c>
      <c r="CT24">
        <v>46.4517666666666</v>
      </c>
      <c r="CU24">
        <v>47.8456</v>
      </c>
      <c r="CV24">
        <v>47.4288</v>
      </c>
      <c r="CW24">
        <v>47.3204</v>
      </c>
      <c r="CX24">
        <v>48.4267333333333</v>
      </c>
      <c r="CY24">
        <v>1255.524</v>
      </c>
      <c r="CZ24">
        <v>139.482</v>
      </c>
      <c r="DA24">
        <v>0</v>
      </c>
      <c r="DB24">
        <v>103.099999904633</v>
      </c>
      <c r="DC24">
        <v>0</v>
      </c>
      <c r="DD24">
        <v>714.229884615385</v>
      </c>
      <c r="DE24">
        <v>13.6943931429525</v>
      </c>
      <c r="DF24">
        <v>181.66495700669</v>
      </c>
      <c r="DG24">
        <v>10065.8038461538</v>
      </c>
      <c r="DH24">
        <v>15</v>
      </c>
      <c r="DI24">
        <v>1607726094.5</v>
      </c>
      <c r="DJ24" t="s">
        <v>329</v>
      </c>
      <c r="DK24">
        <v>1607726088.5</v>
      </c>
      <c r="DL24">
        <v>1607726094.5</v>
      </c>
      <c r="DM24">
        <v>20</v>
      </c>
      <c r="DN24">
        <v>-0.138</v>
      </c>
      <c r="DO24">
        <v>0.034</v>
      </c>
      <c r="DP24">
        <v>0.411</v>
      </c>
      <c r="DQ24">
        <v>0.141</v>
      </c>
      <c r="DR24">
        <v>421</v>
      </c>
      <c r="DS24">
        <v>15</v>
      </c>
      <c r="DT24">
        <v>0.08</v>
      </c>
      <c r="DU24">
        <v>0.02</v>
      </c>
      <c r="DV24">
        <v>16.1477903165968</v>
      </c>
      <c r="DW24">
        <v>-0.18619028984176</v>
      </c>
      <c r="DX24">
        <v>0.0505013669991147</v>
      </c>
      <c r="DY24">
        <v>1</v>
      </c>
      <c r="DZ24">
        <v>-21.20102</v>
      </c>
      <c r="EA24">
        <v>0.1416987764183</v>
      </c>
      <c r="EB24">
        <v>0.0654289253057595</v>
      </c>
      <c r="EC24">
        <v>1</v>
      </c>
      <c r="ED24">
        <v>4.50399433333333</v>
      </c>
      <c r="EE24">
        <v>-0.0222030700778504</v>
      </c>
      <c r="EF24">
        <v>0.0199791866172998</v>
      </c>
      <c r="EG24">
        <v>1</v>
      </c>
      <c r="EH24">
        <v>3</v>
      </c>
      <c r="EI24">
        <v>3</v>
      </c>
      <c r="EJ24" t="s">
        <v>312</v>
      </c>
      <c r="EK24">
        <v>100</v>
      </c>
      <c r="EL24">
        <v>100</v>
      </c>
      <c r="EM24">
        <v>0.411</v>
      </c>
      <c r="EN24">
        <v>0.141</v>
      </c>
      <c r="EO24">
        <v>0.731662560125158</v>
      </c>
      <c r="EP24">
        <v>-1.60436505785889e-05</v>
      </c>
      <c r="EQ24">
        <v>-1.15305589960158e-06</v>
      </c>
      <c r="ER24">
        <v>3.65813499827708e-10</v>
      </c>
      <c r="ES24">
        <v>-0.0421361329424198</v>
      </c>
      <c r="ET24">
        <v>-0.0148585495900011</v>
      </c>
      <c r="EU24">
        <v>0.00206202478538563</v>
      </c>
      <c r="EV24">
        <v>-2.15789431663115e-05</v>
      </c>
      <c r="EW24">
        <v>18</v>
      </c>
      <c r="EX24">
        <v>2225</v>
      </c>
      <c r="EY24">
        <v>1</v>
      </c>
      <c r="EZ24">
        <v>25</v>
      </c>
      <c r="FA24">
        <v>10.9</v>
      </c>
      <c r="FB24">
        <v>10.9</v>
      </c>
      <c r="FC24">
        <v>2</v>
      </c>
      <c r="FD24">
        <v>506.883</v>
      </c>
      <c r="FE24">
        <v>488.364</v>
      </c>
      <c r="FF24">
        <v>25.3102</v>
      </c>
      <c r="FG24">
        <v>30.6558</v>
      </c>
      <c r="FH24">
        <v>29.9995</v>
      </c>
      <c r="FI24">
        <v>30.8071</v>
      </c>
      <c r="FJ24">
        <v>30.865</v>
      </c>
      <c r="FK24">
        <v>19.755</v>
      </c>
      <c r="FL24">
        <v>34.5531</v>
      </c>
      <c r="FM24">
        <v>34.7789</v>
      </c>
      <c r="FN24">
        <v>25.3111</v>
      </c>
      <c r="FO24">
        <v>420.731</v>
      </c>
      <c r="FP24">
        <v>14.623</v>
      </c>
      <c r="FQ24">
        <v>98.5092</v>
      </c>
      <c r="FR24">
        <v>102.46</v>
      </c>
    </row>
    <row r="25" spans="1:174">
      <c r="A25">
        <v>9</v>
      </c>
      <c r="B25">
        <v>1607726189</v>
      </c>
      <c r="C25">
        <v>800</v>
      </c>
      <c r="D25" t="s">
        <v>330</v>
      </c>
      <c r="E25" t="s">
        <v>331</v>
      </c>
      <c r="F25" t="s">
        <v>291</v>
      </c>
      <c r="G25" t="s">
        <v>292</v>
      </c>
      <c r="H25">
        <v>1607726181.25</v>
      </c>
      <c r="I25">
        <f>(J25)/1000</f>
        <v>0</v>
      </c>
      <c r="J25">
        <f>1000*CA25*AH25*(BW25-BX25)/(100*BP25*(1000-AH25*BW25))</f>
        <v>0</v>
      </c>
      <c r="K25">
        <f>CA25*AH25*(BV25-BU25*(1000-AH25*BX25)/(1000-AH25*BW25))/(100*BP25)</f>
        <v>0</v>
      </c>
      <c r="L25">
        <f>BU25 - IF(AH25&gt;1, K25*BP25*100.0/(AJ25*CI25), 0)</f>
        <v>0</v>
      </c>
      <c r="M25">
        <f>((S25-I25/2)*L25-K25)/(S25+I25/2)</f>
        <v>0</v>
      </c>
      <c r="N25">
        <f>M25*(CB25+CC25)/1000.0</f>
        <v>0</v>
      </c>
      <c r="O25">
        <f>(BU25 - IF(AH25&gt;1, K25*BP25*100.0/(AJ25*CI25), 0))*(CB25+CC25)/1000.0</f>
        <v>0</v>
      </c>
      <c r="P25">
        <f>2.0/((1/R25-1/Q25)+SIGN(R25)*SQRT((1/R25-1/Q25)*(1/R25-1/Q25) + 4*BQ25/((BQ25+1)*(BQ25+1))*(2*1/R25*1/Q25-1/Q25*1/Q25)))</f>
        <v>0</v>
      </c>
      <c r="Q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R25">
        <f>I25*(1000-(1000*0.61365*exp(17.502*V25/(240.97+V25))/(CB25+CC25)+BW25)/2)/(1000*0.61365*exp(17.502*V25/(240.97+V25))/(CB25+CC25)-BW25)</f>
        <v>0</v>
      </c>
      <c r="S25">
        <f>1/((BQ25+1)/(P25/1.6)+1/(Q25/1.37)) + BQ25/((BQ25+1)/(P25/1.6) + BQ25/(Q25/1.37))</f>
        <v>0</v>
      </c>
      <c r="T25">
        <f>(BM25*BO25)</f>
        <v>0</v>
      </c>
      <c r="U25">
        <f>(CD25+(T25+2*0.95*5.67E-8*(((CD25+$B$7)+273)^4-(CD25+273)^4)-44100*I25)/(1.84*29.3*Q25+8*0.95*5.67E-8*(CD25+273)^3))</f>
        <v>0</v>
      </c>
      <c r="V25">
        <f>($C$7*CE25+$D$7*CF25+$E$7*U25)</f>
        <v>0</v>
      </c>
      <c r="W25">
        <f>0.61365*exp(17.502*V25/(240.97+V25))</f>
        <v>0</v>
      </c>
      <c r="X25">
        <f>(Y25/Z25*100)</f>
        <v>0</v>
      </c>
      <c r="Y25">
        <f>BW25*(CB25+CC25)/1000</f>
        <v>0</v>
      </c>
      <c r="Z25">
        <f>0.61365*exp(17.502*CD25/(240.97+CD25))</f>
        <v>0</v>
      </c>
      <c r="AA25">
        <f>(W25-BW25*(CB25+CC25)/1000)</f>
        <v>0</v>
      </c>
      <c r="AB25">
        <f>(-I25*44100)</f>
        <v>0</v>
      </c>
      <c r="AC25">
        <f>2*29.3*Q25*0.92*(CD25-V25)</f>
        <v>0</v>
      </c>
      <c r="AD25">
        <f>2*0.95*5.67E-8*(((CD25+$B$7)+273)^4-(V25+273)^4)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MAX(0,($B$13+$C$13*CI25)/(1+$D$13*CI25)*CB25/(CD25+273)*$E$13)</f>
        <v>0</v>
      </c>
      <c r="AK25" t="s">
        <v>293</v>
      </c>
      <c r="AL25">
        <v>10143.9</v>
      </c>
      <c r="AM25">
        <v>715.476923076923</v>
      </c>
      <c r="AN25">
        <v>3262.08</v>
      </c>
      <c r="AO25">
        <f>1-AM25/AN25</f>
        <v>0</v>
      </c>
      <c r="AP25">
        <v>-0.577747479816223</v>
      </c>
      <c r="AQ25" t="s">
        <v>332</v>
      </c>
      <c r="AR25">
        <v>15450.4</v>
      </c>
      <c r="AS25">
        <v>756.246423076923</v>
      </c>
      <c r="AT25">
        <v>995.95</v>
      </c>
      <c r="AU25">
        <f>1-AS25/AT25</f>
        <v>0</v>
      </c>
      <c r="AV25">
        <v>0.5</v>
      </c>
      <c r="AW25">
        <f>BM25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 t="s">
        <v>333</v>
      </c>
      <c r="BC25">
        <v>756.246423076923</v>
      </c>
      <c r="BD25">
        <v>526.7</v>
      </c>
      <c r="BE25">
        <f>1-BD25/AT25</f>
        <v>0</v>
      </c>
      <c r="BF25">
        <f>(AT25-BC25)/(AT25-BD25)</f>
        <v>0</v>
      </c>
      <c r="BG25">
        <f>(AN25-AT25)/(AN25-BD25)</f>
        <v>0</v>
      </c>
      <c r="BH25">
        <f>(AT25-BC25)/(AT25-AM25)</f>
        <v>0</v>
      </c>
      <c r="BI25">
        <f>(AN25-AT25)/(AN25-AM25)</f>
        <v>0</v>
      </c>
      <c r="BJ25">
        <f>(BF25*BD25/BC25)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296</v>
      </c>
      <c r="BS25">
        <v>2</v>
      </c>
      <c r="BT25">
        <v>1607726181.25</v>
      </c>
      <c r="BU25">
        <v>499.154966666667</v>
      </c>
      <c r="BV25">
        <v>525.819833333333</v>
      </c>
      <c r="BW25">
        <v>19.0333433333333</v>
      </c>
      <c r="BX25">
        <v>14.6029066666667</v>
      </c>
      <c r="BY25">
        <v>498.8108</v>
      </c>
      <c r="BZ25">
        <v>18.7375933333333</v>
      </c>
      <c r="CA25">
        <v>500.132266666667</v>
      </c>
      <c r="CB25">
        <v>101.9605</v>
      </c>
      <c r="CC25">
        <v>0.10002685</v>
      </c>
      <c r="CD25">
        <v>27.9924233333333</v>
      </c>
      <c r="CE25">
        <v>27.75203</v>
      </c>
      <c r="CF25">
        <v>999.9</v>
      </c>
      <c r="CG25">
        <v>0</v>
      </c>
      <c r="CH25">
        <v>0</v>
      </c>
      <c r="CI25">
        <v>9996.37266666667</v>
      </c>
      <c r="CJ25">
        <v>0</v>
      </c>
      <c r="CK25">
        <v>184.6603</v>
      </c>
      <c r="CL25">
        <v>1400.03033333333</v>
      </c>
      <c r="CM25">
        <v>0.900002433333333</v>
      </c>
      <c r="CN25">
        <v>0.0999975633333334</v>
      </c>
      <c r="CO25">
        <v>0</v>
      </c>
      <c r="CP25">
        <v>756.175566666667</v>
      </c>
      <c r="CQ25">
        <v>4.99948</v>
      </c>
      <c r="CR25">
        <v>10626.3766666667</v>
      </c>
      <c r="CS25">
        <v>11417.8366666667</v>
      </c>
      <c r="CT25">
        <v>46.312</v>
      </c>
      <c r="CU25">
        <v>47.729</v>
      </c>
      <c r="CV25">
        <v>47.312</v>
      </c>
      <c r="CW25">
        <v>47.2332</v>
      </c>
      <c r="CX25">
        <v>48.3078666666666</v>
      </c>
      <c r="CY25">
        <v>1255.532</v>
      </c>
      <c r="CZ25">
        <v>139.498333333333</v>
      </c>
      <c r="DA25">
        <v>0</v>
      </c>
      <c r="DB25">
        <v>124.399999856949</v>
      </c>
      <c r="DC25">
        <v>0</v>
      </c>
      <c r="DD25">
        <v>756.246423076923</v>
      </c>
      <c r="DE25">
        <v>8.97535042579502</v>
      </c>
      <c r="DF25">
        <v>106.540171053222</v>
      </c>
      <c r="DG25">
        <v>10626.8807692308</v>
      </c>
      <c r="DH25">
        <v>15</v>
      </c>
      <c r="DI25">
        <v>1607726094.5</v>
      </c>
      <c r="DJ25" t="s">
        <v>329</v>
      </c>
      <c r="DK25">
        <v>1607726088.5</v>
      </c>
      <c r="DL25">
        <v>1607726094.5</v>
      </c>
      <c r="DM25">
        <v>20</v>
      </c>
      <c r="DN25">
        <v>-0.138</v>
      </c>
      <c r="DO25">
        <v>0.034</v>
      </c>
      <c r="DP25">
        <v>0.411</v>
      </c>
      <c r="DQ25">
        <v>0.141</v>
      </c>
      <c r="DR25">
        <v>421</v>
      </c>
      <c r="DS25">
        <v>15</v>
      </c>
      <c r="DT25">
        <v>0.08</v>
      </c>
      <c r="DU25">
        <v>0.02</v>
      </c>
      <c r="DV25">
        <v>20.3611555474099</v>
      </c>
      <c r="DW25">
        <v>-0.147389965909301</v>
      </c>
      <c r="DX25">
        <v>0.0375396075520032</v>
      </c>
      <c r="DY25">
        <v>1</v>
      </c>
      <c r="DZ25">
        <v>-26.6720333333333</v>
      </c>
      <c r="EA25">
        <v>0.148623804226939</v>
      </c>
      <c r="EB25">
        <v>0.0430646439153459</v>
      </c>
      <c r="EC25">
        <v>1</v>
      </c>
      <c r="ED25">
        <v>4.43176933333333</v>
      </c>
      <c r="EE25">
        <v>-0.0792133481646269</v>
      </c>
      <c r="EF25">
        <v>0.0162869581635805</v>
      </c>
      <c r="EG25">
        <v>1</v>
      </c>
      <c r="EH25">
        <v>3</v>
      </c>
      <c r="EI25">
        <v>3</v>
      </c>
      <c r="EJ25" t="s">
        <v>312</v>
      </c>
      <c r="EK25">
        <v>100</v>
      </c>
      <c r="EL25">
        <v>100</v>
      </c>
      <c r="EM25">
        <v>0.344</v>
      </c>
      <c r="EN25">
        <v>0.2954</v>
      </c>
      <c r="EO25">
        <v>0.593813262783851</v>
      </c>
      <c r="EP25">
        <v>-1.60436505785889e-05</v>
      </c>
      <c r="EQ25">
        <v>-1.15305589960158e-06</v>
      </c>
      <c r="ER25">
        <v>3.65813499827708e-10</v>
      </c>
      <c r="ES25">
        <v>-0.00784394094104028</v>
      </c>
      <c r="ET25">
        <v>-0.0148585495900011</v>
      </c>
      <c r="EU25">
        <v>0.00206202478538563</v>
      </c>
      <c r="EV25">
        <v>-2.15789431663115e-05</v>
      </c>
      <c r="EW25">
        <v>18</v>
      </c>
      <c r="EX25">
        <v>2225</v>
      </c>
      <c r="EY25">
        <v>1</v>
      </c>
      <c r="EZ25">
        <v>25</v>
      </c>
      <c r="FA25">
        <v>1.7</v>
      </c>
      <c r="FB25">
        <v>1.6</v>
      </c>
      <c r="FC25">
        <v>2</v>
      </c>
      <c r="FD25">
        <v>506.612</v>
      </c>
      <c r="FE25">
        <v>489.638</v>
      </c>
      <c r="FF25">
        <v>25.3259</v>
      </c>
      <c r="FG25">
        <v>30.4938</v>
      </c>
      <c r="FH25">
        <v>29.9996</v>
      </c>
      <c r="FI25">
        <v>30.6494</v>
      </c>
      <c r="FJ25">
        <v>30.7066</v>
      </c>
      <c r="FK25">
        <v>23.61</v>
      </c>
      <c r="FL25">
        <v>31.5014</v>
      </c>
      <c r="FM25">
        <v>32.07</v>
      </c>
      <c r="FN25">
        <v>25.3264</v>
      </c>
      <c r="FO25">
        <v>526.071</v>
      </c>
      <c r="FP25">
        <v>14.7054</v>
      </c>
      <c r="FQ25">
        <v>98.5397</v>
      </c>
      <c r="FR25">
        <v>102.488</v>
      </c>
    </row>
    <row r="26" spans="1:174">
      <c r="A26">
        <v>10</v>
      </c>
      <c r="B26">
        <v>1607726300</v>
      </c>
      <c r="C26">
        <v>911</v>
      </c>
      <c r="D26" t="s">
        <v>334</v>
      </c>
      <c r="E26" t="s">
        <v>335</v>
      </c>
      <c r="F26" t="s">
        <v>291</v>
      </c>
      <c r="G26" t="s">
        <v>292</v>
      </c>
      <c r="H26">
        <v>1607726292.25</v>
      </c>
      <c r="I26">
        <f>(J26)/1000</f>
        <v>0</v>
      </c>
      <c r="J26">
        <f>1000*CA26*AH26*(BW26-BX26)/(100*BP26*(1000-AH26*BW26))</f>
        <v>0</v>
      </c>
      <c r="K26">
        <f>CA26*AH26*(BV26-BU26*(1000-AH26*BX26)/(1000-AH26*BW26))/(100*BP26)</f>
        <v>0</v>
      </c>
      <c r="L26">
        <f>BU26 - IF(AH26&gt;1, K26*BP26*100.0/(AJ26*CI26), 0)</f>
        <v>0</v>
      </c>
      <c r="M26">
        <f>((S26-I26/2)*L26-K26)/(S26+I26/2)</f>
        <v>0</v>
      </c>
      <c r="N26">
        <f>M26*(CB26+CC26)/1000.0</f>
        <v>0</v>
      </c>
      <c r="O26">
        <f>(BU26 - IF(AH26&gt;1, K26*BP26*100.0/(AJ26*CI26), 0))*(CB26+CC26)/1000.0</f>
        <v>0</v>
      </c>
      <c r="P26">
        <f>2.0/((1/R26-1/Q26)+SIGN(R26)*SQRT((1/R26-1/Q26)*(1/R26-1/Q26) + 4*BQ26/((BQ26+1)*(BQ26+1))*(2*1/R26*1/Q26-1/Q26*1/Q26)))</f>
        <v>0</v>
      </c>
      <c r="Q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R26">
        <f>I26*(1000-(1000*0.61365*exp(17.502*V26/(240.97+V26))/(CB26+CC26)+BW26)/2)/(1000*0.61365*exp(17.502*V26/(240.97+V26))/(CB26+CC26)-BW26)</f>
        <v>0</v>
      </c>
      <c r="S26">
        <f>1/((BQ26+1)/(P26/1.6)+1/(Q26/1.37)) + BQ26/((BQ26+1)/(P26/1.6) + BQ26/(Q26/1.37))</f>
        <v>0</v>
      </c>
      <c r="T26">
        <f>(BM26*BO26)</f>
        <v>0</v>
      </c>
      <c r="U26">
        <f>(CD26+(T26+2*0.95*5.67E-8*(((CD26+$B$7)+273)^4-(CD26+273)^4)-44100*I26)/(1.84*29.3*Q26+8*0.95*5.67E-8*(CD26+273)^3))</f>
        <v>0</v>
      </c>
      <c r="V26">
        <f>($C$7*CE26+$D$7*CF26+$E$7*U26)</f>
        <v>0</v>
      </c>
      <c r="W26">
        <f>0.61365*exp(17.502*V26/(240.97+V26))</f>
        <v>0</v>
      </c>
      <c r="X26">
        <f>(Y26/Z26*100)</f>
        <v>0</v>
      </c>
      <c r="Y26">
        <f>BW26*(CB26+CC26)/1000</f>
        <v>0</v>
      </c>
      <c r="Z26">
        <f>0.61365*exp(17.502*CD26/(240.97+CD26))</f>
        <v>0</v>
      </c>
      <c r="AA26">
        <f>(W26-BW26*(CB26+CC26)/1000)</f>
        <v>0</v>
      </c>
      <c r="AB26">
        <f>(-I26*44100)</f>
        <v>0</v>
      </c>
      <c r="AC26">
        <f>2*29.3*Q26*0.92*(CD26-V26)</f>
        <v>0</v>
      </c>
      <c r="AD26">
        <f>2*0.95*5.67E-8*(((CD26+$B$7)+273)^4-(V26+273)^4)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MAX(0,($B$13+$C$13*CI26)/(1+$D$13*CI26)*CB26/(CD26+273)*$E$13)</f>
        <v>0</v>
      </c>
      <c r="AK26" t="s">
        <v>293</v>
      </c>
      <c r="AL26">
        <v>10143.9</v>
      </c>
      <c r="AM26">
        <v>715.476923076923</v>
      </c>
      <c r="AN26">
        <v>3262.08</v>
      </c>
      <c r="AO26">
        <f>1-AM26/AN26</f>
        <v>0</v>
      </c>
      <c r="AP26">
        <v>-0.577747479816223</v>
      </c>
      <c r="AQ26" t="s">
        <v>336</v>
      </c>
      <c r="AR26">
        <v>15451.2</v>
      </c>
      <c r="AS26">
        <v>778.121615384616</v>
      </c>
      <c r="AT26">
        <v>1043.66</v>
      </c>
      <c r="AU26">
        <f>1-AS26/AT26</f>
        <v>0</v>
      </c>
      <c r="AV26">
        <v>0.5</v>
      </c>
      <c r="AW26">
        <f>BM26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 t="s">
        <v>337</v>
      </c>
      <c r="BC26">
        <v>778.121615384616</v>
      </c>
      <c r="BD26">
        <v>532.67</v>
      </c>
      <c r="BE26">
        <f>1-BD26/AT26</f>
        <v>0</v>
      </c>
      <c r="BF26">
        <f>(AT26-BC26)/(AT26-BD26)</f>
        <v>0</v>
      </c>
      <c r="BG26">
        <f>(AN26-AT26)/(AN26-BD26)</f>
        <v>0</v>
      </c>
      <c r="BH26">
        <f>(AT26-BC26)/(AT26-AM26)</f>
        <v>0</v>
      </c>
      <c r="BI26">
        <f>(AN26-AT26)/(AN26-AM26)</f>
        <v>0</v>
      </c>
      <c r="BJ26">
        <f>(BF26*BD26/BC26)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296</v>
      </c>
      <c r="BS26">
        <v>2</v>
      </c>
      <c r="BT26">
        <v>1607726292.25</v>
      </c>
      <c r="BU26">
        <v>599.674466666667</v>
      </c>
      <c r="BV26">
        <v>629.8584</v>
      </c>
      <c r="BW26">
        <v>18.9292166666667</v>
      </c>
      <c r="BX26">
        <v>14.6691933333333</v>
      </c>
      <c r="BY26">
        <v>599.425833333333</v>
      </c>
      <c r="BZ26">
        <v>18.6374433333333</v>
      </c>
      <c r="CA26">
        <v>500.1308</v>
      </c>
      <c r="CB26">
        <v>101.953266666667</v>
      </c>
      <c r="CC26">
        <v>0.09999101</v>
      </c>
      <c r="CD26">
        <v>27.99118</v>
      </c>
      <c r="CE26">
        <v>27.7585066666667</v>
      </c>
      <c r="CF26">
        <v>999.9</v>
      </c>
      <c r="CG26">
        <v>0</v>
      </c>
      <c r="CH26">
        <v>0</v>
      </c>
      <c r="CI26">
        <v>9997.551</v>
      </c>
      <c r="CJ26">
        <v>0</v>
      </c>
      <c r="CK26">
        <v>184.039</v>
      </c>
      <c r="CL26">
        <v>1400.01733333333</v>
      </c>
      <c r="CM26">
        <v>0.899997166666667</v>
      </c>
      <c r="CN26">
        <v>0.100002843333333</v>
      </c>
      <c r="CO26">
        <v>0</v>
      </c>
      <c r="CP26">
        <v>778.146433333333</v>
      </c>
      <c r="CQ26">
        <v>4.99948</v>
      </c>
      <c r="CR26">
        <v>10923.8</v>
      </c>
      <c r="CS26">
        <v>11417.7233333333</v>
      </c>
      <c r="CT26">
        <v>46.2164</v>
      </c>
      <c r="CU26">
        <v>47.6373333333333</v>
      </c>
      <c r="CV26">
        <v>47.2163333333333</v>
      </c>
      <c r="CW26">
        <v>47.1332666666667</v>
      </c>
      <c r="CX26">
        <v>48.2394333333333</v>
      </c>
      <c r="CY26">
        <v>1255.512</v>
      </c>
      <c r="CZ26">
        <v>139.505333333333</v>
      </c>
      <c r="DA26">
        <v>0</v>
      </c>
      <c r="DB26">
        <v>110.399999856949</v>
      </c>
      <c r="DC26">
        <v>0</v>
      </c>
      <c r="DD26">
        <v>778.121615384616</v>
      </c>
      <c r="DE26">
        <v>0.00977778460257592</v>
      </c>
      <c r="DF26">
        <v>1.86666662892964</v>
      </c>
      <c r="DG26">
        <v>10923.8923076923</v>
      </c>
      <c r="DH26">
        <v>15</v>
      </c>
      <c r="DI26">
        <v>1607726094.5</v>
      </c>
      <c r="DJ26" t="s">
        <v>329</v>
      </c>
      <c r="DK26">
        <v>1607726088.5</v>
      </c>
      <c r="DL26">
        <v>1607726094.5</v>
      </c>
      <c r="DM26">
        <v>20</v>
      </c>
      <c r="DN26">
        <v>-0.138</v>
      </c>
      <c r="DO26">
        <v>0.034</v>
      </c>
      <c r="DP26">
        <v>0.411</v>
      </c>
      <c r="DQ26">
        <v>0.141</v>
      </c>
      <c r="DR26">
        <v>421</v>
      </c>
      <c r="DS26">
        <v>15</v>
      </c>
      <c r="DT26">
        <v>0.08</v>
      </c>
      <c r="DU26">
        <v>0.02</v>
      </c>
      <c r="DV26">
        <v>22.9939029199456</v>
      </c>
      <c r="DW26">
        <v>-0.162099338860391</v>
      </c>
      <c r="DX26">
        <v>0.0420734711989052</v>
      </c>
      <c r="DY26">
        <v>1</v>
      </c>
      <c r="DZ26">
        <v>-30.1862333333333</v>
      </c>
      <c r="EA26">
        <v>0.110004894327007</v>
      </c>
      <c r="EB26">
        <v>0.0494492017686388</v>
      </c>
      <c r="EC26">
        <v>1</v>
      </c>
      <c r="ED26">
        <v>4.26036366666667</v>
      </c>
      <c r="EE26">
        <v>0.0203834482758808</v>
      </c>
      <c r="EF26">
        <v>0.016957323783218</v>
      </c>
      <c r="EG26">
        <v>1</v>
      </c>
      <c r="EH26">
        <v>3</v>
      </c>
      <c r="EI26">
        <v>3</v>
      </c>
      <c r="EJ26" t="s">
        <v>312</v>
      </c>
      <c r="EK26">
        <v>100</v>
      </c>
      <c r="EL26">
        <v>100</v>
      </c>
      <c r="EM26">
        <v>0.249</v>
      </c>
      <c r="EN26">
        <v>0.2919</v>
      </c>
      <c r="EO26">
        <v>0.593813262783851</v>
      </c>
      <c r="EP26">
        <v>-1.60436505785889e-05</v>
      </c>
      <c r="EQ26">
        <v>-1.15305589960158e-06</v>
      </c>
      <c r="ER26">
        <v>3.65813499827708e-10</v>
      </c>
      <c r="ES26">
        <v>-0.00784394094104028</v>
      </c>
      <c r="ET26">
        <v>-0.0148585495900011</v>
      </c>
      <c r="EU26">
        <v>0.00206202478538563</v>
      </c>
      <c r="EV26">
        <v>-2.15789431663115e-05</v>
      </c>
      <c r="EW26">
        <v>18</v>
      </c>
      <c r="EX26">
        <v>2225</v>
      </c>
      <c r="EY26">
        <v>1</v>
      </c>
      <c r="EZ26">
        <v>25</v>
      </c>
      <c r="FA26">
        <v>3.5</v>
      </c>
      <c r="FB26">
        <v>3.4</v>
      </c>
      <c r="FC26">
        <v>2</v>
      </c>
      <c r="FD26">
        <v>506.201</v>
      </c>
      <c r="FE26">
        <v>490.307</v>
      </c>
      <c r="FF26">
        <v>25.3437</v>
      </c>
      <c r="FG26">
        <v>30.3527</v>
      </c>
      <c r="FH26">
        <v>29.9996</v>
      </c>
      <c r="FI26">
        <v>30.5073</v>
      </c>
      <c r="FJ26">
        <v>30.5671</v>
      </c>
      <c r="FK26">
        <v>27.2994</v>
      </c>
      <c r="FL26">
        <v>28.3963</v>
      </c>
      <c r="FM26">
        <v>29.4398</v>
      </c>
      <c r="FN26">
        <v>25.3483</v>
      </c>
      <c r="FO26">
        <v>629.951</v>
      </c>
      <c r="FP26">
        <v>14.7418</v>
      </c>
      <c r="FQ26">
        <v>98.5657</v>
      </c>
      <c r="FR26">
        <v>102.516</v>
      </c>
    </row>
    <row r="27" spans="1:174">
      <c r="A27">
        <v>11</v>
      </c>
      <c r="B27">
        <v>1607726420.5</v>
      </c>
      <c r="C27">
        <v>1031.5</v>
      </c>
      <c r="D27" t="s">
        <v>338</v>
      </c>
      <c r="E27" t="s">
        <v>339</v>
      </c>
      <c r="F27" t="s">
        <v>291</v>
      </c>
      <c r="G27" t="s">
        <v>292</v>
      </c>
      <c r="H27">
        <v>1607726412.5</v>
      </c>
      <c r="I27">
        <f>(J27)/1000</f>
        <v>0</v>
      </c>
      <c r="J27">
        <f>1000*CA27*AH27*(BW27-BX27)/(100*BP27*(1000-AH27*BW27))</f>
        <v>0</v>
      </c>
      <c r="K27">
        <f>CA27*AH27*(BV27-BU27*(1000-AH27*BX27)/(1000-AH27*BW27))/(100*BP27)</f>
        <v>0</v>
      </c>
      <c r="L27">
        <f>BU27 - IF(AH27&gt;1, K27*BP27*100.0/(AJ27*CI27), 0)</f>
        <v>0</v>
      </c>
      <c r="M27">
        <f>((S27-I27/2)*L27-K27)/(S27+I27/2)</f>
        <v>0</v>
      </c>
      <c r="N27">
        <f>M27*(CB27+CC27)/1000.0</f>
        <v>0</v>
      </c>
      <c r="O27">
        <f>(BU27 - IF(AH27&gt;1, K27*BP27*100.0/(AJ27*CI27), 0))*(CB27+CC27)/1000.0</f>
        <v>0</v>
      </c>
      <c r="P27">
        <f>2.0/((1/R27-1/Q27)+SIGN(R27)*SQRT((1/R27-1/Q27)*(1/R27-1/Q27) + 4*BQ27/((BQ27+1)*(BQ27+1))*(2*1/R27*1/Q27-1/Q27*1/Q27)))</f>
        <v>0</v>
      </c>
      <c r="Q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R27">
        <f>I27*(1000-(1000*0.61365*exp(17.502*V27/(240.97+V27))/(CB27+CC27)+BW27)/2)/(1000*0.61365*exp(17.502*V27/(240.97+V27))/(CB27+CC27)-BW27)</f>
        <v>0</v>
      </c>
      <c r="S27">
        <f>1/((BQ27+1)/(P27/1.6)+1/(Q27/1.37)) + BQ27/((BQ27+1)/(P27/1.6) + BQ27/(Q27/1.37))</f>
        <v>0</v>
      </c>
      <c r="T27">
        <f>(BM27*BO27)</f>
        <v>0</v>
      </c>
      <c r="U27">
        <f>(CD27+(T27+2*0.95*5.67E-8*(((CD27+$B$7)+273)^4-(CD27+273)^4)-44100*I27)/(1.84*29.3*Q27+8*0.95*5.67E-8*(CD27+273)^3))</f>
        <v>0</v>
      </c>
      <c r="V27">
        <f>($C$7*CE27+$D$7*CF27+$E$7*U27)</f>
        <v>0</v>
      </c>
      <c r="W27">
        <f>0.61365*exp(17.502*V27/(240.97+V27))</f>
        <v>0</v>
      </c>
      <c r="X27">
        <f>(Y27/Z27*100)</f>
        <v>0</v>
      </c>
      <c r="Y27">
        <f>BW27*(CB27+CC27)/1000</f>
        <v>0</v>
      </c>
      <c r="Z27">
        <f>0.61365*exp(17.502*CD27/(240.97+CD27))</f>
        <v>0</v>
      </c>
      <c r="AA27">
        <f>(W27-BW27*(CB27+CC27)/1000)</f>
        <v>0</v>
      </c>
      <c r="AB27">
        <f>(-I27*44100)</f>
        <v>0</v>
      </c>
      <c r="AC27">
        <f>2*29.3*Q27*0.92*(CD27-V27)</f>
        <v>0</v>
      </c>
      <c r="AD27">
        <f>2*0.95*5.67E-8*(((CD27+$B$7)+273)^4-(V27+273)^4)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MAX(0,($B$13+$C$13*CI27)/(1+$D$13*CI27)*CB27/(CD27+273)*$E$13)</f>
        <v>0</v>
      </c>
      <c r="AK27" t="s">
        <v>293</v>
      </c>
      <c r="AL27">
        <v>10143.9</v>
      </c>
      <c r="AM27">
        <v>715.476923076923</v>
      </c>
      <c r="AN27">
        <v>3262.08</v>
      </c>
      <c r="AO27">
        <f>1-AM27/AN27</f>
        <v>0</v>
      </c>
      <c r="AP27">
        <v>-0.577747479816223</v>
      </c>
      <c r="AQ27" t="s">
        <v>340</v>
      </c>
      <c r="AR27">
        <v>15451.9</v>
      </c>
      <c r="AS27">
        <v>786.652461538462</v>
      </c>
      <c r="AT27">
        <v>1063.56</v>
      </c>
      <c r="AU27">
        <f>1-AS27/AT27</f>
        <v>0</v>
      </c>
      <c r="AV27">
        <v>0.5</v>
      </c>
      <c r="AW27">
        <f>BM27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 t="s">
        <v>341</v>
      </c>
      <c r="BC27">
        <v>786.652461538462</v>
      </c>
      <c r="BD27">
        <v>535.41</v>
      </c>
      <c r="BE27">
        <f>1-BD27/AT27</f>
        <v>0</v>
      </c>
      <c r="BF27">
        <f>(AT27-BC27)/(AT27-BD27)</f>
        <v>0</v>
      </c>
      <c r="BG27">
        <f>(AN27-AT27)/(AN27-BD27)</f>
        <v>0</v>
      </c>
      <c r="BH27">
        <f>(AT27-BC27)/(AT27-AM27)</f>
        <v>0</v>
      </c>
      <c r="BI27">
        <f>(AN27-AT27)/(AN27-AM27)</f>
        <v>0</v>
      </c>
      <c r="BJ27">
        <f>(BF27*BD27/BC27)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296</v>
      </c>
      <c r="BS27">
        <v>2</v>
      </c>
      <c r="BT27">
        <v>1607726412.5</v>
      </c>
      <c r="BU27">
        <v>699.907709677419</v>
      </c>
      <c r="BV27">
        <v>732.13264516129</v>
      </c>
      <c r="BW27">
        <v>18.9365774193548</v>
      </c>
      <c r="BX27">
        <v>15.0446064516129</v>
      </c>
      <c r="BY27">
        <v>699.764419354839</v>
      </c>
      <c r="BZ27">
        <v>18.6445161290323</v>
      </c>
      <c r="CA27">
        <v>500.142677419355</v>
      </c>
      <c r="CB27">
        <v>101.945032258065</v>
      </c>
      <c r="CC27">
        <v>0.100032680645161</v>
      </c>
      <c r="CD27">
        <v>27.9883612903226</v>
      </c>
      <c r="CE27">
        <v>27.7896516129032</v>
      </c>
      <c r="CF27">
        <v>999.9</v>
      </c>
      <c r="CG27">
        <v>0</v>
      </c>
      <c r="CH27">
        <v>0</v>
      </c>
      <c r="CI27">
        <v>9993.00806451613</v>
      </c>
      <c r="CJ27">
        <v>0</v>
      </c>
      <c r="CK27">
        <v>183.433483870968</v>
      </c>
      <c r="CL27">
        <v>1400.01580645161</v>
      </c>
      <c r="CM27">
        <v>0.899997</v>
      </c>
      <c r="CN27">
        <v>0.100002983870968</v>
      </c>
      <c r="CO27">
        <v>0</v>
      </c>
      <c r="CP27">
        <v>786.707548387097</v>
      </c>
      <c r="CQ27">
        <v>4.99948</v>
      </c>
      <c r="CR27">
        <v>11039.8709677419</v>
      </c>
      <c r="CS27">
        <v>11417.6967741936</v>
      </c>
      <c r="CT27">
        <v>46.128935483871</v>
      </c>
      <c r="CU27">
        <v>47.562</v>
      </c>
      <c r="CV27">
        <v>47.144935483871</v>
      </c>
      <c r="CW27">
        <v>47.062064516129</v>
      </c>
      <c r="CX27">
        <v>48.146935483871</v>
      </c>
      <c r="CY27">
        <v>1255.51129032258</v>
      </c>
      <c r="CZ27">
        <v>139.504838709677</v>
      </c>
      <c r="DA27">
        <v>0</v>
      </c>
      <c r="DB27">
        <v>120.100000143051</v>
      </c>
      <c r="DC27">
        <v>0</v>
      </c>
      <c r="DD27">
        <v>786.652461538462</v>
      </c>
      <c r="DE27">
        <v>-6.20834188524696</v>
      </c>
      <c r="DF27">
        <v>-84.8341879178987</v>
      </c>
      <c r="DG27">
        <v>11038.7</v>
      </c>
      <c r="DH27">
        <v>15</v>
      </c>
      <c r="DI27">
        <v>1607726094.5</v>
      </c>
      <c r="DJ27" t="s">
        <v>329</v>
      </c>
      <c r="DK27">
        <v>1607726088.5</v>
      </c>
      <c r="DL27">
        <v>1607726094.5</v>
      </c>
      <c r="DM27">
        <v>20</v>
      </c>
      <c r="DN27">
        <v>-0.138</v>
      </c>
      <c r="DO27">
        <v>0.034</v>
      </c>
      <c r="DP27">
        <v>0.411</v>
      </c>
      <c r="DQ27">
        <v>0.141</v>
      </c>
      <c r="DR27">
        <v>421</v>
      </c>
      <c r="DS27">
        <v>15</v>
      </c>
      <c r="DT27">
        <v>0.08</v>
      </c>
      <c r="DU27">
        <v>0.02</v>
      </c>
      <c r="DV27">
        <v>24.5509888758039</v>
      </c>
      <c r="DW27">
        <v>0.234103379984381</v>
      </c>
      <c r="DX27">
        <v>0.0514270285821965</v>
      </c>
      <c r="DY27">
        <v>1</v>
      </c>
      <c r="DZ27">
        <v>-32.2238833333333</v>
      </c>
      <c r="EA27">
        <v>-0.0153904338153137</v>
      </c>
      <c r="EB27">
        <v>0.0654929924156435</v>
      </c>
      <c r="EC27">
        <v>1</v>
      </c>
      <c r="ED27">
        <v>3.889791</v>
      </c>
      <c r="EE27">
        <v>-0.197135038932145</v>
      </c>
      <c r="EF27">
        <v>0.0172268030212612</v>
      </c>
      <c r="EG27">
        <v>1</v>
      </c>
      <c r="EH27">
        <v>3</v>
      </c>
      <c r="EI27">
        <v>3</v>
      </c>
      <c r="EJ27" t="s">
        <v>312</v>
      </c>
      <c r="EK27">
        <v>100</v>
      </c>
      <c r="EL27">
        <v>100</v>
      </c>
      <c r="EM27">
        <v>0.144</v>
      </c>
      <c r="EN27">
        <v>0.2942</v>
      </c>
      <c r="EO27">
        <v>0.593813262783851</v>
      </c>
      <c r="EP27">
        <v>-1.60436505785889e-05</v>
      </c>
      <c r="EQ27">
        <v>-1.15305589960158e-06</v>
      </c>
      <c r="ER27">
        <v>3.65813499827708e-10</v>
      </c>
      <c r="ES27">
        <v>-0.00784394094104028</v>
      </c>
      <c r="ET27">
        <v>-0.0148585495900011</v>
      </c>
      <c r="EU27">
        <v>0.00206202478538563</v>
      </c>
      <c r="EV27">
        <v>-2.15789431663115e-05</v>
      </c>
      <c r="EW27">
        <v>18</v>
      </c>
      <c r="EX27">
        <v>2225</v>
      </c>
      <c r="EY27">
        <v>1</v>
      </c>
      <c r="EZ27">
        <v>25</v>
      </c>
      <c r="FA27">
        <v>5.5</v>
      </c>
      <c r="FB27">
        <v>5.4</v>
      </c>
      <c r="FC27">
        <v>2</v>
      </c>
      <c r="FD27">
        <v>505.715</v>
      </c>
      <c r="FE27">
        <v>492.121</v>
      </c>
      <c r="FF27">
        <v>25.4079</v>
      </c>
      <c r="FG27">
        <v>30.2087</v>
      </c>
      <c r="FH27">
        <v>29.9997</v>
      </c>
      <c r="FI27">
        <v>30.3602</v>
      </c>
      <c r="FJ27">
        <v>30.4186</v>
      </c>
      <c r="FK27">
        <v>30.8502</v>
      </c>
      <c r="FL27">
        <v>22.9367</v>
      </c>
      <c r="FM27">
        <v>27.5689</v>
      </c>
      <c r="FN27">
        <v>25.4129</v>
      </c>
      <c r="FO27">
        <v>732.222</v>
      </c>
      <c r="FP27">
        <v>15.1977</v>
      </c>
      <c r="FQ27">
        <v>98.5918</v>
      </c>
      <c r="FR27">
        <v>102.543</v>
      </c>
    </row>
    <row r="28" spans="1:174">
      <c r="A28">
        <v>12</v>
      </c>
      <c r="B28">
        <v>1607726541</v>
      </c>
      <c r="C28">
        <v>1152</v>
      </c>
      <c r="D28" t="s">
        <v>342</v>
      </c>
      <c r="E28" t="s">
        <v>343</v>
      </c>
      <c r="F28" t="s">
        <v>291</v>
      </c>
      <c r="G28" t="s">
        <v>292</v>
      </c>
      <c r="H28">
        <v>1607726533</v>
      </c>
      <c r="I28">
        <f>(J28)/1000</f>
        <v>0</v>
      </c>
      <c r="J28">
        <f>1000*CA28*AH28*(BW28-BX28)/(100*BP28*(1000-AH28*BW28))</f>
        <v>0</v>
      </c>
      <c r="K28">
        <f>CA28*AH28*(BV28-BU28*(1000-AH28*BX28)/(1000-AH28*BW28))/(100*BP28)</f>
        <v>0</v>
      </c>
      <c r="L28">
        <f>BU28 - IF(AH28&gt;1, K28*BP28*100.0/(AJ28*CI28), 0)</f>
        <v>0</v>
      </c>
      <c r="M28">
        <f>((S28-I28/2)*L28-K28)/(S28+I28/2)</f>
        <v>0</v>
      </c>
      <c r="N28">
        <f>M28*(CB28+CC28)/1000.0</f>
        <v>0</v>
      </c>
      <c r="O28">
        <f>(BU28 - IF(AH28&gt;1, K28*BP28*100.0/(AJ28*CI28), 0))*(CB28+CC28)/1000.0</f>
        <v>0</v>
      </c>
      <c r="P28">
        <f>2.0/((1/R28-1/Q28)+SIGN(R28)*SQRT((1/R28-1/Q28)*(1/R28-1/Q28) + 4*BQ28/((BQ28+1)*(BQ28+1))*(2*1/R28*1/Q28-1/Q28*1/Q28)))</f>
        <v>0</v>
      </c>
      <c r="Q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R28">
        <f>I28*(1000-(1000*0.61365*exp(17.502*V28/(240.97+V28))/(CB28+CC28)+BW28)/2)/(1000*0.61365*exp(17.502*V28/(240.97+V28))/(CB28+CC28)-BW28)</f>
        <v>0</v>
      </c>
      <c r="S28">
        <f>1/((BQ28+1)/(P28/1.6)+1/(Q28/1.37)) + BQ28/((BQ28+1)/(P28/1.6) + BQ28/(Q28/1.37))</f>
        <v>0</v>
      </c>
      <c r="T28">
        <f>(BM28*BO28)</f>
        <v>0</v>
      </c>
      <c r="U28">
        <f>(CD28+(T28+2*0.95*5.67E-8*(((CD28+$B$7)+273)^4-(CD28+273)^4)-44100*I28)/(1.84*29.3*Q28+8*0.95*5.67E-8*(CD28+273)^3))</f>
        <v>0</v>
      </c>
      <c r="V28">
        <f>($C$7*CE28+$D$7*CF28+$E$7*U28)</f>
        <v>0</v>
      </c>
      <c r="W28">
        <f>0.61365*exp(17.502*V28/(240.97+V28))</f>
        <v>0</v>
      </c>
      <c r="X28">
        <f>(Y28/Z28*100)</f>
        <v>0</v>
      </c>
      <c r="Y28">
        <f>BW28*(CB28+CC28)/1000</f>
        <v>0</v>
      </c>
      <c r="Z28">
        <f>0.61365*exp(17.502*CD28/(240.97+CD28))</f>
        <v>0</v>
      </c>
      <c r="AA28">
        <f>(W28-BW28*(CB28+CC28)/1000)</f>
        <v>0</v>
      </c>
      <c r="AB28">
        <f>(-I28*44100)</f>
        <v>0</v>
      </c>
      <c r="AC28">
        <f>2*29.3*Q28*0.92*(CD28-V28)</f>
        <v>0</v>
      </c>
      <c r="AD28">
        <f>2*0.95*5.67E-8*(((CD28+$B$7)+273)^4-(V28+273)^4)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MAX(0,($B$13+$C$13*CI28)/(1+$D$13*CI28)*CB28/(CD28+273)*$E$13)</f>
        <v>0</v>
      </c>
      <c r="AK28" t="s">
        <v>293</v>
      </c>
      <c r="AL28">
        <v>10143.9</v>
      </c>
      <c r="AM28">
        <v>715.476923076923</v>
      </c>
      <c r="AN28">
        <v>3262.08</v>
      </c>
      <c r="AO28">
        <f>1-AM28/AN28</f>
        <v>0</v>
      </c>
      <c r="AP28">
        <v>-0.577747479816223</v>
      </c>
      <c r="AQ28" t="s">
        <v>344</v>
      </c>
      <c r="AR28">
        <v>15452.1</v>
      </c>
      <c r="AS28">
        <v>784.294961538462</v>
      </c>
      <c r="AT28">
        <v>1059.75</v>
      </c>
      <c r="AU28">
        <f>1-AS28/AT28</f>
        <v>0</v>
      </c>
      <c r="AV28">
        <v>0.5</v>
      </c>
      <c r="AW28">
        <f>BM28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 t="s">
        <v>345</v>
      </c>
      <c r="BC28">
        <v>784.294961538462</v>
      </c>
      <c r="BD28">
        <v>537.99</v>
      </c>
      <c r="BE28">
        <f>1-BD28/AT28</f>
        <v>0</v>
      </c>
      <c r="BF28">
        <f>(AT28-BC28)/(AT28-BD28)</f>
        <v>0</v>
      </c>
      <c r="BG28">
        <f>(AN28-AT28)/(AN28-BD28)</f>
        <v>0</v>
      </c>
      <c r="BH28">
        <f>(AT28-BC28)/(AT28-AM28)</f>
        <v>0</v>
      </c>
      <c r="BI28">
        <f>(AN28-AT28)/(AN28-AM28)</f>
        <v>0</v>
      </c>
      <c r="BJ28">
        <f>(BF28*BD28/BC28)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296</v>
      </c>
      <c r="BS28">
        <v>2</v>
      </c>
      <c r="BT28">
        <v>1607726533</v>
      </c>
      <c r="BU28">
        <v>799.959</v>
      </c>
      <c r="BV28">
        <v>833.37335483871</v>
      </c>
      <c r="BW28">
        <v>18.9994580645161</v>
      </c>
      <c r="BX28">
        <v>15.4786064516129</v>
      </c>
      <c r="BY28">
        <v>799.928548387097</v>
      </c>
      <c r="BZ28">
        <v>18.705</v>
      </c>
      <c r="CA28">
        <v>500.131677419355</v>
      </c>
      <c r="CB28">
        <v>101.940774193548</v>
      </c>
      <c r="CC28">
        <v>0.0999471612903226</v>
      </c>
      <c r="CD28">
        <v>27.9997806451613</v>
      </c>
      <c r="CE28">
        <v>27.8420129032258</v>
      </c>
      <c r="CF28">
        <v>999.9</v>
      </c>
      <c r="CG28">
        <v>0</v>
      </c>
      <c r="CH28">
        <v>0</v>
      </c>
      <c r="CI28">
        <v>10000.4138709677</v>
      </c>
      <c r="CJ28">
        <v>0</v>
      </c>
      <c r="CK28">
        <v>183.153580645161</v>
      </c>
      <c r="CL28">
        <v>1400.01580645161</v>
      </c>
      <c r="CM28">
        <v>0.90000364516129</v>
      </c>
      <c r="CN28">
        <v>0.0999963967741936</v>
      </c>
      <c r="CO28">
        <v>0</v>
      </c>
      <c r="CP28">
        <v>784.417935483871</v>
      </c>
      <c r="CQ28">
        <v>4.99948</v>
      </c>
      <c r="CR28">
        <v>11009.5741935484</v>
      </c>
      <c r="CS28">
        <v>11417.735483871</v>
      </c>
      <c r="CT28">
        <v>45.999935483871</v>
      </c>
      <c r="CU28">
        <v>47.441129032258</v>
      </c>
      <c r="CV28">
        <v>47.012</v>
      </c>
      <c r="CW28">
        <v>46.937064516129</v>
      </c>
      <c r="CX28">
        <v>48.023935483871</v>
      </c>
      <c r="CY28">
        <v>1255.52193548387</v>
      </c>
      <c r="CZ28">
        <v>139.493870967742</v>
      </c>
      <c r="DA28">
        <v>0</v>
      </c>
      <c r="DB28">
        <v>120.100000143051</v>
      </c>
      <c r="DC28">
        <v>0</v>
      </c>
      <c r="DD28">
        <v>784.294961538462</v>
      </c>
      <c r="DE28">
        <v>-8.66800000686291</v>
      </c>
      <c r="DF28">
        <v>-117.599999922482</v>
      </c>
      <c r="DG28">
        <v>11007.7692307692</v>
      </c>
      <c r="DH28">
        <v>15</v>
      </c>
      <c r="DI28">
        <v>1607726094.5</v>
      </c>
      <c r="DJ28" t="s">
        <v>329</v>
      </c>
      <c r="DK28">
        <v>1607726088.5</v>
      </c>
      <c r="DL28">
        <v>1607726094.5</v>
      </c>
      <c r="DM28">
        <v>20</v>
      </c>
      <c r="DN28">
        <v>-0.138</v>
      </c>
      <c r="DO28">
        <v>0.034</v>
      </c>
      <c r="DP28">
        <v>0.411</v>
      </c>
      <c r="DQ28">
        <v>0.141</v>
      </c>
      <c r="DR28">
        <v>421</v>
      </c>
      <c r="DS28">
        <v>15</v>
      </c>
      <c r="DT28">
        <v>0.08</v>
      </c>
      <c r="DU28">
        <v>0.02</v>
      </c>
      <c r="DV28">
        <v>25.4719995056158</v>
      </c>
      <c r="DW28">
        <v>-0.97757753954454</v>
      </c>
      <c r="DX28">
        <v>0.0801976889294762</v>
      </c>
      <c r="DY28">
        <v>0</v>
      </c>
      <c r="DZ28">
        <v>-33.41477</v>
      </c>
      <c r="EA28">
        <v>1.23316484983311</v>
      </c>
      <c r="EB28">
        <v>0.0975780684033732</v>
      </c>
      <c r="EC28">
        <v>0</v>
      </c>
      <c r="ED28">
        <v>3.52211466666667</v>
      </c>
      <c r="EE28">
        <v>-0.342007741935484</v>
      </c>
      <c r="EF28">
        <v>0.0254918053150855</v>
      </c>
      <c r="EG28">
        <v>0</v>
      </c>
      <c r="EH28">
        <v>0</v>
      </c>
      <c r="EI28">
        <v>3</v>
      </c>
      <c r="EJ28" t="s">
        <v>303</v>
      </c>
      <c r="EK28">
        <v>100</v>
      </c>
      <c r="EL28">
        <v>100</v>
      </c>
      <c r="EM28">
        <v>0.03</v>
      </c>
      <c r="EN28">
        <v>0.2946</v>
      </c>
      <c r="EO28">
        <v>0.593813262783851</v>
      </c>
      <c r="EP28">
        <v>-1.60436505785889e-05</v>
      </c>
      <c r="EQ28">
        <v>-1.15305589960158e-06</v>
      </c>
      <c r="ER28">
        <v>3.65813499827708e-10</v>
      </c>
      <c r="ES28">
        <v>-0.00784394094104028</v>
      </c>
      <c r="ET28">
        <v>-0.0148585495900011</v>
      </c>
      <c r="EU28">
        <v>0.00206202478538563</v>
      </c>
      <c r="EV28">
        <v>-2.15789431663115e-05</v>
      </c>
      <c r="EW28">
        <v>18</v>
      </c>
      <c r="EX28">
        <v>2225</v>
      </c>
      <c r="EY28">
        <v>1</v>
      </c>
      <c r="EZ28">
        <v>25</v>
      </c>
      <c r="FA28">
        <v>7.5</v>
      </c>
      <c r="FB28">
        <v>7.4</v>
      </c>
      <c r="FC28">
        <v>2</v>
      </c>
      <c r="FD28">
        <v>505.21</v>
      </c>
      <c r="FE28">
        <v>493.665</v>
      </c>
      <c r="FF28">
        <v>25.3551</v>
      </c>
      <c r="FG28">
        <v>30.0677</v>
      </c>
      <c r="FH28">
        <v>29.9994</v>
      </c>
      <c r="FI28">
        <v>30.2152</v>
      </c>
      <c r="FJ28">
        <v>30.2736</v>
      </c>
      <c r="FK28">
        <v>34.2975</v>
      </c>
      <c r="FL28">
        <v>19.0826</v>
      </c>
      <c r="FM28">
        <v>26.4478</v>
      </c>
      <c r="FN28">
        <v>25.3653</v>
      </c>
      <c r="FO28">
        <v>833.388</v>
      </c>
      <c r="FP28">
        <v>15.5911</v>
      </c>
      <c r="FQ28">
        <v>98.6176</v>
      </c>
      <c r="FR28">
        <v>102.567</v>
      </c>
    </row>
    <row r="29" spans="1:174">
      <c r="A29">
        <v>13</v>
      </c>
      <c r="B29">
        <v>1607726661.5</v>
      </c>
      <c r="C29">
        <v>1272.5</v>
      </c>
      <c r="D29" t="s">
        <v>346</v>
      </c>
      <c r="E29" t="s">
        <v>347</v>
      </c>
      <c r="F29" t="s">
        <v>291</v>
      </c>
      <c r="G29" t="s">
        <v>292</v>
      </c>
      <c r="H29">
        <v>1607726653.5</v>
      </c>
      <c r="I29">
        <f>(J29)/1000</f>
        <v>0</v>
      </c>
      <c r="J29">
        <f>1000*CA29*AH29*(BW29-BX29)/(100*BP29*(1000-AH29*BW29))</f>
        <v>0</v>
      </c>
      <c r="K29">
        <f>CA29*AH29*(BV29-BU29*(1000-AH29*BX29)/(1000-AH29*BW29))/(100*BP29)</f>
        <v>0</v>
      </c>
      <c r="L29">
        <f>BU29 - IF(AH29&gt;1, K29*BP29*100.0/(AJ29*CI29), 0)</f>
        <v>0</v>
      </c>
      <c r="M29">
        <f>((S29-I29/2)*L29-K29)/(S29+I29/2)</f>
        <v>0</v>
      </c>
      <c r="N29">
        <f>M29*(CB29+CC29)/1000.0</f>
        <v>0</v>
      </c>
      <c r="O29">
        <f>(BU29 - IF(AH29&gt;1, K29*BP29*100.0/(AJ29*CI29), 0))*(CB29+CC29)/1000.0</f>
        <v>0</v>
      </c>
      <c r="P29">
        <f>2.0/((1/R29-1/Q29)+SIGN(R29)*SQRT((1/R29-1/Q29)*(1/R29-1/Q29) + 4*BQ29/((BQ29+1)*(BQ29+1))*(2*1/R29*1/Q29-1/Q29*1/Q29)))</f>
        <v>0</v>
      </c>
      <c r="Q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R29">
        <f>I29*(1000-(1000*0.61365*exp(17.502*V29/(240.97+V29))/(CB29+CC29)+BW29)/2)/(1000*0.61365*exp(17.502*V29/(240.97+V29))/(CB29+CC29)-BW29)</f>
        <v>0</v>
      </c>
      <c r="S29">
        <f>1/((BQ29+1)/(P29/1.6)+1/(Q29/1.37)) + BQ29/((BQ29+1)/(P29/1.6) + BQ29/(Q29/1.37))</f>
        <v>0</v>
      </c>
      <c r="T29">
        <f>(BM29*BO29)</f>
        <v>0</v>
      </c>
      <c r="U29">
        <f>(CD29+(T29+2*0.95*5.67E-8*(((CD29+$B$7)+273)^4-(CD29+273)^4)-44100*I29)/(1.84*29.3*Q29+8*0.95*5.67E-8*(CD29+273)^3))</f>
        <v>0</v>
      </c>
      <c r="V29">
        <f>($C$7*CE29+$D$7*CF29+$E$7*U29)</f>
        <v>0</v>
      </c>
      <c r="W29">
        <f>0.61365*exp(17.502*V29/(240.97+V29))</f>
        <v>0</v>
      </c>
      <c r="X29">
        <f>(Y29/Z29*100)</f>
        <v>0</v>
      </c>
      <c r="Y29">
        <f>BW29*(CB29+CC29)/1000</f>
        <v>0</v>
      </c>
      <c r="Z29">
        <f>0.61365*exp(17.502*CD29/(240.97+CD29))</f>
        <v>0</v>
      </c>
      <c r="AA29">
        <f>(W29-BW29*(CB29+CC29)/1000)</f>
        <v>0</v>
      </c>
      <c r="AB29">
        <f>(-I29*44100)</f>
        <v>0</v>
      </c>
      <c r="AC29">
        <f>2*29.3*Q29*0.92*(CD29-V29)</f>
        <v>0</v>
      </c>
      <c r="AD29">
        <f>2*0.95*5.67E-8*(((CD29+$B$7)+273)^4-(V29+273)^4)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MAX(0,($B$13+$C$13*CI29)/(1+$D$13*CI29)*CB29/(CD29+273)*$E$13)</f>
        <v>0</v>
      </c>
      <c r="AK29" t="s">
        <v>293</v>
      </c>
      <c r="AL29">
        <v>10143.9</v>
      </c>
      <c r="AM29">
        <v>715.476923076923</v>
      </c>
      <c r="AN29">
        <v>3262.08</v>
      </c>
      <c r="AO29">
        <f>1-AM29/AN29</f>
        <v>0</v>
      </c>
      <c r="AP29">
        <v>-0.577747479816223</v>
      </c>
      <c r="AQ29" t="s">
        <v>348</v>
      </c>
      <c r="AR29">
        <v>15452.2</v>
      </c>
      <c r="AS29">
        <v>777.579269230769</v>
      </c>
      <c r="AT29">
        <v>1047.84</v>
      </c>
      <c r="AU29">
        <f>1-AS29/AT29</f>
        <v>0</v>
      </c>
      <c r="AV29">
        <v>0.5</v>
      </c>
      <c r="AW29">
        <f>BM29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 t="s">
        <v>349</v>
      </c>
      <c r="BC29">
        <v>777.579269230769</v>
      </c>
      <c r="BD29">
        <v>536.9</v>
      </c>
      <c r="BE29">
        <f>1-BD29/AT29</f>
        <v>0</v>
      </c>
      <c r="BF29">
        <f>(AT29-BC29)/(AT29-BD29)</f>
        <v>0</v>
      </c>
      <c r="BG29">
        <f>(AN29-AT29)/(AN29-BD29)</f>
        <v>0</v>
      </c>
      <c r="BH29">
        <f>(AT29-BC29)/(AT29-AM29)</f>
        <v>0</v>
      </c>
      <c r="BI29">
        <f>(AN29-AT29)/(AN29-AM29)</f>
        <v>0</v>
      </c>
      <c r="BJ29">
        <f>(BF29*BD29/BC29)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296</v>
      </c>
      <c r="BS29">
        <v>2</v>
      </c>
      <c r="BT29">
        <v>1607726653.5</v>
      </c>
      <c r="BU29">
        <v>899.999709677419</v>
      </c>
      <c r="BV29">
        <v>933.296935483871</v>
      </c>
      <c r="BW29">
        <v>19.2652935483871</v>
      </c>
      <c r="BX29">
        <v>16.4276322580645</v>
      </c>
      <c r="BY29">
        <v>900.087677419355</v>
      </c>
      <c r="BZ29">
        <v>18.9606419354839</v>
      </c>
      <c r="CA29">
        <v>500.140161290323</v>
      </c>
      <c r="CB29">
        <v>101.942322580645</v>
      </c>
      <c r="CC29">
        <v>0.0999706483870968</v>
      </c>
      <c r="CD29">
        <v>27.9864161290323</v>
      </c>
      <c r="CE29">
        <v>27.9091870967742</v>
      </c>
      <c r="CF29">
        <v>999.9</v>
      </c>
      <c r="CG29">
        <v>0</v>
      </c>
      <c r="CH29">
        <v>0</v>
      </c>
      <c r="CI29">
        <v>10003.8909677419</v>
      </c>
      <c r="CJ29">
        <v>0</v>
      </c>
      <c r="CK29">
        <v>183.139</v>
      </c>
      <c r="CL29">
        <v>1399.98225806452</v>
      </c>
      <c r="CM29">
        <v>0.900000677419355</v>
      </c>
      <c r="CN29">
        <v>0.0999993516129032</v>
      </c>
      <c r="CO29">
        <v>0</v>
      </c>
      <c r="CP29">
        <v>777.650161290323</v>
      </c>
      <c r="CQ29">
        <v>4.99948</v>
      </c>
      <c r="CR29">
        <v>10916.6451612903</v>
      </c>
      <c r="CS29">
        <v>11417.4258064516</v>
      </c>
      <c r="CT29">
        <v>45.9491935483871</v>
      </c>
      <c r="CU29">
        <v>47.383</v>
      </c>
      <c r="CV29">
        <v>46.9492580645161</v>
      </c>
      <c r="CW29">
        <v>46.899</v>
      </c>
      <c r="CX29">
        <v>47.9654516129032</v>
      </c>
      <c r="CY29">
        <v>1255.48709677419</v>
      </c>
      <c r="CZ29">
        <v>139.495161290323</v>
      </c>
      <c r="DA29">
        <v>0</v>
      </c>
      <c r="DB29">
        <v>120.100000143051</v>
      </c>
      <c r="DC29">
        <v>0</v>
      </c>
      <c r="DD29">
        <v>777.579269230769</v>
      </c>
      <c r="DE29">
        <v>-9.26164102511819</v>
      </c>
      <c r="DF29">
        <v>-128.037606824483</v>
      </c>
      <c r="DG29">
        <v>10915.3961538462</v>
      </c>
      <c r="DH29">
        <v>15</v>
      </c>
      <c r="DI29">
        <v>1607726094.5</v>
      </c>
      <c r="DJ29" t="s">
        <v>329</v>
      </c>
      <c r="DK29">
        <v>1607726088.5</v>
      </c>
      <c r="DL29">
        <v>1607726094.5</v>
      </c>
      <c r="DM29">
        <v>20</v>
      </c>
      <c r="DN29">
        <v>-0.138</v>
      </c>
      <c r="DO29">
        <v>0.034</v>
      </c>
      <c r="DP29">
        <v>0.411</v>
      </c>
      <c r="DQ29">
        <v>0.141</v>
      </c>
      <c r="DR29">
        <v>421</v>
      </c>
      <c r="DS29">
        <v>15</v>
      </c>
      <c r="DT29">
        <v>0.08</v>
      </c>
      <c r="DU29">
        <v>0.02</v>
      </c>
      <c r="DV29">
        <v>25.5884439799513</v>
      </c>
      <c r="DW29">
        <v>-1.13322665662144</v>
      </c>
      <c r="DX29">
        <v>0.0960584390486858</v>
      </c>
      <c r="DY29">
        <v>0</v>
      </c>
      <c r="DZ29">
        <v>-33.2977133333333</v>
      </c>
      <c r="EA29">
        <v>1.29866429365966</v>
      </c>
      <c r="EB29">
        <v>0.10362289879923</v>
      </c>
      <c r="EC29">
        <v>0</v>
      </c>
      <c r="ED29">
        <v>2.83754966666667</v>
      </c>
      <c r="EE29">
        <v>0.188445383759732</v>
      </c>
      <c r="EF29">
        <v>0.0148696342665925</v>
      </c>
      <c r="EG29">
        <v>1</v>
      </c>
      <c r="EH29">
        <v>1</v>
      </c>
      <c r="EI29">
        <v>3</v>
      </c>
      <c r="EJ29" t="s">
        <v>298</v>
      </c>
      <c r="EK29">
        <v>100</v>
      </c>
      <c r="EL29">
        <v>100</v>
      </c>
      <c r="EM29">
        <v>-0.089</v>
      </c>
      <c r="EN29">
        <v>0.3061</v>
      </c>
      <c r="EO29">
        <v>0.593813262783851</v>
      </c>
      <c r="EP29">
        <v>-1.60436505785889e-05</v>
      </c>
      <c r="EQ29">
        <v>-1.15305589960158e-06</v>
      </c>
      <c r="ER29">
        <v>3.65813499827708e-10</v>
      </c>
      <c r="ES29">
        <v>-0.00784394094104028</v>
      </c>
      <c r="ET29">
        <v>-0.0148585495900011</v>
      </c>
      <c r="EU29">
        <v>0.00206202478538563</v>
      </c>
      <c r="EV29">
        <v>-2.15789431663115e-05</v>
      </c>
      <c r="EW29">
        <v>18</v>
      </c>
      <c r="EX29">
        <v>2225</v>
      </c>
      <c r="EY29">
        <v>1</v>
      </c>
      <c r="EZ29">
        <v>25</v>
      </c>
      <c r="FA29">
        <v>9.6</v>
      </c>
      <c r="FB29">
        <v>9.4</v>
      </c>
      <c r="FC29">
        <v>2</v>
      </c>
      <c r="FD29">
        <v>504.764</v>
      </c>
      <c r="FE29">
        <v>495.368</v>
      </c>
      <c r="FF29">
        <v>25.366</v>
      </c>
      <c r="FG29">
        <v>29.9513</v>
      </c>
      <c r="FH29">
        <v>29.9998</v>
      </c>
      <c r="FI29">
        <v>30.0881</v>
      </c>
      <c r="FJ29">
        <v>30.1451</v>
      </c>
      <c r="FK29">
        <v>37.6277</v>
      </c>
      <c r="FL29">
        <v>11.2435</v>
      </c>
      <c r="FM29">
        <v>26.0749</v>
      </c>
      <c r="FN29">
        <v>25.3714</v>
      </c>
      <c r="FO29">
        <v>933.257</v>
      </c>
      <c r="FP29">
        <v>16.4806</v>
      </c>
      <c r="FQ29">
        <v>98.6392</v>
      </c>
      <c r="FR29">
        <v>102.59</v>
      </c>
    </row>
    <row r="30" spans="1:174">
      <c r="A30">
        <v>14</v>
      </c>
      <c r="B30">
        <v>1607726782</v>
      </c>
      <c r="C30">
        <v>1393</v>
      </c>
      <c r="D30" t="s">
        <v>350</v>
      </c>
      <c r="E30" t="s">
        <v>351</v>
      </c>
      <c r="F30" t="s">
        <v>291</v>
      </c>
      <c r="G30" t="s">
        <v>292</v>
      </c>
      <c r="H30">
        <v>1607726774</v>
      </c>
      <c r="I30">
        <f>(J30)/1000</f>
        <v>0</v>
      </c>
      <c r="J30">
        <f>1000*CA30*AH30*(BW30-BX30)/(100*BP30*(1000-AH30*BW30))</f>
        <v>0</v>
      </c>
      <c r="K30">
        <f>CA30*AH30*(BV30-BU30*(1000-AH30*BX30)/(1000-AH30*BW30))/(100*BP30)</f>
        <v>0</v>
      </c>
      <c r="L30">
        <f>BU30 - IF(AH30&gt;1, K30*BP30*100.0/(AJ30*CI30), 0)</f>
        <v>0</v>
      </c>
      <c r="M30">
        <f>((S30-I30/2)*L30-K30)/(S30+I30/2)</f>
        <v>0</v>
      </c>
      <c r="N30">
        <f>M30*(CB30+CC30)/1000.0</f>
        <v>0</v>
      </c>
      <c r="O30">
        <f>(BU30 - IF(AH30&gt;1, K30*BP30*100.0/(AJ30*CI30), 0))*(CB30+CC30)/1000.0</f>
        <v>0</v>
      </c>
      <c r="P30">
        <f>2.0/((1/R30-1/Q30)+SIGN(R30)*SQRT((1/R30-1/Q30)*(1/R30-1/Q30) + 4*BQ30/((BQ30+1)*(BQ30+1))*(2*1/R30*1/Q30-1/Q30*1/Q30)))</f>
        <v>0</v>
      </c>
      <c r="Q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R30">
        <f>I30*(1000-(1000*0.61365*exp(17.502*V30/(240.97+V30))/(CB30+CC30)+BW30)/2)/(1000*0.61365*exp(17.502*V30/(240.97+V30))/(CB30+CC30)-BW30)</f>
        <v>0</v>
      </c>
      <c r="S30">
        <f>1/((BQ30+1)/(P30/1.6)+1/(Q30/1.37)) + BQ30/((BQ30+1)/(P30/1.6) + BQ30/(Q30/1.37))</f>
        <v>0</v>
      </c>
      <c r="T30">
        <f>(BM30*BO30)</f>
        <v>0</v>
      </c>
      <c r="U30">
        <f>(CD30+(T30+2*0.95*5.67E-8*(((CD30+$B$7)+273)^4-(CD30+273)^4)-44100*I30)/(1.84*29.3*Q30+8*0.95*5.67E-8*(CD30+273)^3))</f>
        <v>0</v>
      </c>
      <c r="V30">
        <f>($C$7*CE30+$D$7*CF30+$E$7*U30)</f>
        <v>0</v>
      </c>
      <c r="W30">
        <f>0.61365*exp(17.502*V30/(240.97+V30))</f>
        <v>0</v>
      </c>
      <c r="X30">
        <f>(Y30/Z30*100)</f>
        <v>0</v>
      </c>
      <c r="Y30">
        <f>BW30*(CB30+CC30)/1000</f>
        <v>0</v>
      </c>
      <c r="Z30">
        <f>0.61365*exp(17.502*CD30/(240.97+CD30))</f>
        <v>0</v>
      </c>
      <c r="AA30">
        <f>(W30-BW30*(CB30+CC30)/1000)</f>
        <v>0</v>
      </c>
      <c r="AB30">
        <f>(-I30*44100)</f>
        <v>0</v>
      </c>
      <c r="AC30">
        <f>2*29.3*Q30*0.92*(CD30-V30)</f>
        <v>0</v>
      </c>
      <c r="AD30">
        <f>2*0.95*5.67E-8*(((CD30+$B$7)+273)^4-(V30+273)^4)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MAX(0,($B$13+$C$13*CI30)/(1+$D$13*CI30)*CB30/(CD30+273)*$E$13)</f>
        <v>0</v>
      </c>
      <c r="AK30" t="s">
        <v>293</v>
      </c>
      <c r="AL30">
        <v>10143.9</v>
      </c>
      <c r="AM30">
        <v>715.476923076923</v>
      </c>
      <c r="AN30">
        <v>3262.08</v>
      </c>
      <c r="AO30">
        <f>1-AM30/AN30</f>
        <v>0</v>
      </c>
      <c r="AP30">
        <v>-0.577747479816223</v>
      </c>
      <c r="AQ30" t="s">
        <v>352</v>
      </c>
      <c r="AR30">
        <v>15451.8</v>
      </c>
      <c r="AS30">
        <v>760.493615384615</v>
      </c>
      <c r="AT30">
        <v>1005.68</v>
      </c>
      <c r="AU30">
        <f>1-AS30/AT30</f>
        <v>0</v>
      </c>
      <c r="AV30">
        <v>0.5</v>
      </c>
      <c r="AW30">
        <f>BM30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 t="s">
        <v>353</v>
      </c>
      <c r="BC30">
        <v>760.493615384615</v>
      </c>
      <c r="BD30">
        <v>527.45</v>
      </c>
      <c r="BE30">
        <f>1-BD30/AT30</f>
        <v>0</v>
      </c>
      <c r="BF30">
        <f>(AT30-BC30)/(AT30-BD30)</f>
        <v>0</v>
      </c>
      <c r="BG30">
        <f>(AN30-AT30)/(AN30-BD30)</f>
        <v>0</v>
      </c>
      <c r="BH30">
        <f>(AT30-BC30)/(AT30-AM30)</f>
        <v>0</v>
      </c>
      <c r="BI30">
        <f>(AN30-AT30)/(AN30-AM30)</f>
        <v>0</v>
      </c>
      <c r="BJ30">
        <f>(BF30*BD30/BC30)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296</v>
      </c>
      <c r="BS30">
        <v>2</v>
      </c>
      <c r="BT30">
        <v>1607726774</v>
      </c>
      <c r="BU30">
        <v>1200.20203225806</v>
      </c>
      <c r="BV30">
        <v>1233.65193548387</v>
      </c>
      <c r="BW30">
        <v>19.3713483870968</v>
      </c>
      <c r="BX30">
        <v>17.1377258064516</v>
      </c>
      <c r="BY30">
        <v>1200.07903225806</v>
      </c>
      <c r="BZ30">
        <v>19.1573483870968</v>
      </c>
      <c r="CA30">
        <v>500.135903225806</v>
      </c>
      <c r="CB30">
        <v>101.935322580645</v>
      </c>
      <c r="CC30">
        <v>0.100020351612903</v>
      </c>
      <c r="CD30">
        <v>27.9947967741935</v>
      </c>
      <c r="CE30">
        <v>27.9825161290323</v>
      </c>
      <c r="CF30">
        <v>999.9</v>
      </c>
      <c r="CG30">
        <v>0</v>
      </c>
      <c r="CH30">
        <v>0</v>
      </c>
      <c r="CI30">
        <v>10000.4812903226</v>
      </c>
      <c r="CJ30">
        <v>0</v>
      </c>
      <c r="CK30">
        <v>183.247096774194</v>
      </c>
      <c r="CL30">
        <v>1399.98548387097</v>
      </c>
      <c r="CM30">
        <v>0.899998483870967</v>
      </c>
      <c r="CN30">
        <v>0.100001538709677</v>
      </c>
      <c r="CO30">
        <v>0</v>
      </c>
      <c r="CP30">
        <v>760.675935483871</v>
      </c>
      <c r="CQ30">
        <v>4.99948</v>
      </c>
      <c r="CR30">
        <v>10687.8903225806</v>
      </c>
      <c r="CS30">
        <v>11417.4548387097</v>
      </c>
      <c r="CT30">
        <v>45.874935483871</v>
      </c>
      <c r="CU30">
        <v>47.3</v>
      </c>
      <c r="CV30">
        <v>46.879</v>
      </c>
      <c r="CW30">
        <v>46.812064516129</v>
      </c>
      <c r="CX30">
        <v>47.895</v>
      </c>
      <c r="CY30">
        <v>1255.48548387097</v>
      </c>
      <c r="CZ30">
        <v>139.50064516129</v>
      </c>
      <c r="DA30">
        <v>0</v>
      </c>
      <c r="DB30">
        <v>120.100000143051</v>
      </c>
      <c r="DC30">
        <v>0</v>
      </c>
      <c r="DD30">
        <v>760.493615384615</v>
      </c>
      <c r="DE30">
        <v>-17.8860170813484</v>
      </c>
      <c r="DF30">
        <v>-244.027350349184</v>
      </c>
      <c r="DG30">
        <v>10685.3615384615</v>
      </c>
      <c r="DH30">
        <v>15</v>
      </c>
      <c r="DI30">
        <v>1607726814.5</v>
      </c>
      <c r="DJ30" t="s">
        <v>354</v>
      </c>
      <c r="DK30">
        <v>1607726814.5</v>
      </c>
      <c r="DL30">
        <v>1607726806</v>
      </c>
      <c r="DM30">
        <v>21</v>
      </c>
      <c r="DN30">
        <v>0.619</v>
      </c>
      <c r="DO30">
        <v>-0.013</v>
      </c>
      <c r="DP30">
        <v>0.123</v>
      </c>
      <c r="DQ30">
        <v>0.214</v>
      </c>
      <c r="DR30">
        <v>1234</v>
      </c>
      <c r="DS30">
        <v>17</v>
      </c>
      <c r="DT30">
        <v>0.08</v>
      </c>
      <c r="DU30">
        <v>0.03</v>
      </c>
      <c r="DV30">
        <v>26.0030223513682</v>
      </c>
      <c r="DW30">
        <v>-0.267039128898616</v>
      </c>
      <c r="DX30">
        <v>0.0625562192929851</v>
      </c>
      <c r="DY30">
        <v>1</v>
      </c>
      <c r="DZ30">
        <v>-34.03212</v>
      </c>
      <c r="EA30">
        <v>-0.0367982202447646</v>
      </c>
      <c r="EB30">
        <v>0.0622678001324387</v>
      </c>
      <c r="EC30">
        <v>1</v>
      </c>
      <c r="ED30">
        <v>2.33317333333333</v>
      </c>
      <c r="EE30">
        <v>0.0912411123470567</v>
      </c>
      <c r="EF30">
        <v>0.0134792577276677</v>
      </c>
      <c r="EG30">
        <v>1</v>
      </c>
      <c r="EH30">
        <v>3</v>
      </c>
      <c r="EI30">
        <v>3</v>
      </c>
      <c r="EJ30" t="s">
        <v>312</v>
      </c>
      <c r="EK30">
        <v>100</v>
      </c>
      <c r="EL30">
        <v>100</v>
      </c>
      <c r="EM30">
        <v>0.123</v>
      </c>
      <c r="EN30">
        <v>0.214</v>
      </c>
      <c r="EO30">
        <v>0.593813262783851</v>
      </c>
      <c r="EP30">
        <v>-1.60436505785889e-05</v>
      </c>
      <c r="EQ30">
        <v>-1.15305589960158e-06</v>
      </c>
      <c r="ER30">
        <v>3.65813499827708e-10</v>
      </c>
      <c r="ES30">
        <v>-0.00784394094104028</v>
      </c>
      <c r="ET30">
        <v>-0.0148585495900011</v>
      </c>
      <c r="EU30">
        <v>0.00206202478538563</v>
      </c>
      <c r="EV30">
        <v>-2.15789431663115e-05</v>
      </c>
      <c r="EW30">
        <v>18</v>
      </c>
      <c r="EX30">
        <v>2225</v>
      </c>
      <c r="EY30">
        <v>1</v>
      </c>
      <c r="EZ30">
        <v>25</v>
      </c>
      <c r="FA30">
        <v>11.6</v>
      </c>
      <c r="FB30">
        <v>11.5</v>
      </c>
      <c r="FC30">
        <v>2</v>
      </c>
      <c r="FD30">
        <v>504.189</v>
      </c>
      <c r="FE30">
        <v>497.177</v>
      </c>
      <c r="FF30">
        <v>25.4161</v>
      </c>
      <c r="FG30">
        <v>29.8548</v>
      </c>
      <c r="FH30">
        <v>29.9999</v>
      </c>
      <c r="FI30">
        <v>29.9775</v>
      </c>
      <c r="FJ30">
        <v>30.0331</v>
      </c>
      <c r="FK30">
        <v>47.247</v>
      </c>
      <c r="FL30">
        <v>9.70599</v>
      </c>
      <c r="FM30">
        <v>29.157</v>
      </c>
      <c r="FN30">
        <v>25.417</v>
      </c>
      <c r="FO30">
        <v>1233.49</v>
      </c>
      <c r="FP30">
        <v>17.0789</v>
      </c>
      <c r="FQ30">
        <v>98.6548</v>
      </c>
      <c r="FR30">
        <v>102.605</v>
      </c>
    </row>
    <row r="31" spans="1:174">
      <c r="A31">
        <v>15</v>
      </c>
      <c r="B31">
        <v>1607726935.5</v>
      </c>
      <c r="C31">
        <v>1546.5</v>
      </c>
      <c r="D31" t="s">
        <v>355</v>
      </c>
      <c r="E31" t="s">
        <v>356</v>
      </c>
      <c r="F31" t="s">
        <v>291</v>
      </c>
      <c r="G31" t="s">
        <v>292</v>
      </c>
      <c r="H31">
        <v>1607726927.5</v>
      </c>
      <c r="I31">
        <f>(J31)/1000</f>
        <v>0</v>
      </c>
      <c r="J31">
        <f>1000*CA31*AH31*(BW31-BX31)/(100*BP31*(1000-AH31*BW31))</f>
        <v>0</v>
      </c>
      <c r="K31">
        <f>CA31*AH31*(BV31-BU31*(1000-AH31*BX31)/(1000-AH31*BW31))/(100*BP31)</f>
        <v>0</v>
      </c>
      <c r="L31">
        <f>BU31 - IF(AH31&gt;1, K31*BP31*100.0/(AJ31*CI31), 0)</f>
        <v>0</v>
      </c>
      <c r="M31">
        <f>((S31-I31/2)*L31-K31)/(S31+I31/2)</f>
        <v>0</v>
      </c>
      <c r="N31">
        <f>M31*(CB31+CC31)/1000.0</f>
        <v>0</v>
      </c>
      <c r="O31">
        <f>(BU31 - IF(AH31&gt;1, K31*BP31*100.0/(AJ31*CI31), 0))*(CB31+CC31)/1000.0</f>
        <v>0</v>
      </c>
      <c r="P31">
        <f>2.0/((1/R31-1/Q31)+SIGN(R31)*SQRT((1/R31-1/Q31)*(1/R31-1/Q31) + 4*BQ31/((BQ31+1)*(BQ31+1))*(2*1/R31*1/Q31-1/Q31*1/Q31)))</f>
        <v>0</v>
      </c>
      <c r="Q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R31">
        <f>I31*(1000-(1000*0.61365*exp(17.502*V31/(240.97+V31))/(CB31+CC31)+BW31)/2)/(1000*0.61365*exp(17.502*V31/(240.97+V31))/(CB31+CC31)-BW31)</f>
        <v>0</v>
      </c>
      <c r="S31">
        <f>1/((BQ31+1)/(P31/1.6)+1/(Q31/1.37)) + BQ31/((BQ31+1)/(P31/1.6) + BQ31/(Q31/1.37))</f>
        <v>0</v>
      </c>
      <c r="T31">
        <f>(BM31*BO31)</f>
        <v>0</v>
      </c>
      <c r="U31">
        <f>(CD31+(T31+2*0.95*5.67E-8*(((CD31+$B$7)+273)^4-(CD31+273)^4)-44100*I31)/(1.84*29.3*Q31+8*0.95*5.67E-8*(CD31+273)^3))</f>
        <v>0</v>
      </c>
      <c r="V31">
        <f>($C$7*CE31+$D$7*CF31+$E$7*U31)</f>
        <v>0</v>
      </c>
      <c r="W31">
        <f>0.61365*exp(17.502*V31/(240.97+V31))</f>
        <v>0</v>
      </c>
      <c r="X31">
        <f>(Y31/Z31*100)</f>
        <v>0</v>
      </c>
      <c r="Y31">
        <f>BW31*(CB31+CC31)/1000</f>
        <v>0</v>
      </c>
      <c r="Z31">
        <f>0.61365*exp(17.502*CD31/(240.97+CD31))</f>
        <v>0</v>
      </c>
      <c r="AA31">
        <f>(W31-BW31*(CB31+CC31)/1000)</f>
        <v>0</v>
      </c>
      <c r="AB31">
        <f>(-I31*44100)</f>
        <v>0</v>
      </c>
      <c r="AC31">
        <f>2*29.3*Q31*0.92*(CD31-V31)</f>
        <v>0</v>
      </c>
      <c r="AD31">
        <f>2*0.95*5.67E-8*(((CD31+$B$7)+273)^4-(V31+273)^4)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MAX(0,($B$13+$C$13*CI31)/(1+$D$13*CI31)*CB31/(CD31+273)*$E$13)</f>
        <v>0</v>
      </c>
      <c r="AK31" t="s">
        <v>293</v>
      </c>
      <c r="AL31">
        <v>10143.9</v>
      </c>
      <c r="AM31">
        <v>715.476923076923</v>
      </c>
      <c r="AN31">
        <v>3262.08</v>
      </c>
      <c r="AO31">
        <f>1-AM31/AN31</f>
        <v>0</v>
      </c>
      <c r="AP31">
        <v>-0.577747479816223</v>
      </c>
      <c r="AQ31" t="s">
        <v>357</v>
      </c>
      <c r="AR31">
        <v>15451.7</v>
      </c>
      <c r="AS31">
        <v>745.03692</v>
      </c>
      <c r="AT31">
        <v>979.55</v>
      </c>
      <c r="AU31">
        <f>1-AS31/AT31</f>
        <v>0</v>
      </c>
      <c r="AV31">
        <v>0.5</v>
      </c>
      <c r="AW31">
        <f>BM31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 t="s">
        <v>358</v>
      </c>
      <c r="BC31">
        <v>745.03692</v>
      </c>
      <c r="BD31">
        <v>526.14</v>
      </c>
      <c r="BE31">
        <f>1-BD31/AT31</f>
        <v>0</v>
      </c>
      <c r="BF31">
        <f>(AT31-BC31)/(AT31-BD31)</f>
        <v>0</v>
      </c>
      <c r="BG31">
        <f>(AN31-AT31)/(AN31-BD31)</f>
        <v>0</v>
      </c>
      <c r="BH31">
        <f>(AT31-BC31)/(AT31-AM31)</f>
        <v>0</v>
      </c>
      <c r="BI31">
        <f>(AN31-AT31)/(AN31-AM31)</f>
        <v>0</v>
      </c>
      <c r="BJ31">
        <f>(BF31*BD31/BC31)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296</v>
      </c>
      <c r="BS31">
        <v>2</v>
      </c>
      <c r="BT31">
        <v>1607726927.5</v>
      </c>
      <c r="BU31">
        <v>1399.85064516129</v>
      </c>
      <c r="BV31">
        <v>1431.82806451613</v>
      </c>
      <c r="BW31">
        <v>19.6270806451613</v>
      </c>
      <c r="BX31">
        <v>17.8797193548387</v>
      </c>
      <c r="BY31">
        <v>1399.9164516129</v>
      </c>
      <c r="BZ31">
        <v>19.3211741935484</v>
      </c>
      <c r="CA31">
        <v>500.125096774194</v>
      </c>
      <c r="CB31">
        <v>101.931580645161</v>
      </c>
      <c r="CC31">
        <v>0.0999849258064516</v>
      </c>
      <c r="CD31">
        <v>27.9918967741936</v>
      </c>
      <c r="CE31">
        <v>28.0752290322581</v>
      </c>
      <c r="CF31">
        <v>999.9</v>
      </c>
      <c r="CG31">
        <v>0</v>
      </c>
      <c r="CH31">
        <v>0</v>
      </c>
      <c r="CI31">
        <v>10002.9406451613</v>
      </c>
      <c r="CJ31">
        <v>0</v>
      </c>
      <c r="CK31">
        <v>183.409032258065</v>
      </c>
      <c r="CL31">
        <v>1400.0035483871</v>
      </c>
      <c r="CM31">
        <v>0.899997</v>
      </c>
      <c r="CN31">
        <v>0.100003012903226</v>
      </c>
      <c r="CO31">
        <v>0</v>
      </c>
      <c r="CP31">
        <v>745.11364516129</v>
      </c>
      <c r="CQ31">
        <v>4.99948</v>
      </c>
      <c r="CR31">
        <v>10473.1</v>
      </c>
      <c r="CS31">
        <v>11417.6064516129</v>
      </c>
      <c r="CT31">
        <v>45.78</v>
      </c>
      <c r="CU31">
        <v>47.2378064516129</v>
      </c>
      <c r="CV31">
        <v>46.7900967741935</v>
      </c>
      <c r="CW31">
        <v>46.7378064516129</v>
      </c>
      <c r="CX31">
        <v>47.800064516129</v>
      </c>
      <c r="CY31">
        <v>1255.49967741936</v>
      </c>
      <c r="CZ31">
        <v>139.505161290323</v>
      </c>
      <c r="DA31">
        <v>0</v>
      </c>
      <c r="DB31">
        <v>152.5</v>
      </c>
      <c r="DC31">
        <v>0</v>
      </c>
      <c r="DD31">
        <v>745.03692</v>
      </c>
      <c r="DE31">
        <v>-7.41261536916382</v>
      </c>
      <c r="DF31">
        <v>-107.361538424956</v>
      </c>
      <c r="DG31">
        <v>10472.096</v>
      </c>
      <c r="DH31">
        <v>15</v>
      </c>
      <c r="DI31">
        <v>1607726814.5</v>
      </c>
      <c r="DJ31" t="s">
        <v>354</v>
      </c>
      <c r="DK31">
        <v>1607726814.5</v>
      </c>
      <c r="DL31">
        <v>1607726806</v>
      </c>
      <c r="DM31">
        <v>21</v>
      </c>
      <c r="DN31">
        <v>0.619</v>
      </c>
      <c r="DO31">
        <v>-0.013</v>
      </c>
      <c r="DP31">
        <v>0.123</v>
      </c>
      <c r="DQ31">
        <v>0.214</v>
      </c>
      <c r="DR31">
        <v>1234</v>
      </c>
      <c r="DS31">
        <v>17</v>
      </c>
      <c r="DT31">
        <v>0.08</v>
      </c>
      <c r="DU31">
        <v>0.03</v>
      </c>
      <c r="DV31">
        <v>24.5873321646718</v>
      </c>
      <c r="DW31">
        <v>-1.52171408090976</v>
      </c>
      <c r="DX31">
        <v>0.1425745439763</v>
      </c>
      <c r="DY31">
        <v>0</v>
      </c>
      <c r="DZ31">
        <v>-31.9682533333333</v>
      </c>
      <c r="EA31">
        <v>1.46131968854275</v>
      </c>
      <c r="EB31">
        <v>0.142332399060165</v>
      </c>
      <c r="EC31">
        <v>0</v>
      </c>
      <c r="ED31">
        <v>1.74726866666667</v>
      </c>
      <c r="EE31">
        <v>0.0349785984427131</v>
      </c>
      <c r="EF31">
        <v>0.0129351244636026</v>
      </c>
      <c r="EG31">
        <v>1</v>
      </c>
      <c r="EH31">
        <v>1</v>
      </c>
      <c r="EI31">
        <v>3</v>
      </c>
      <c r="EJ31" t="s">
        <v>298</v>
      </c>
      <c r="EK31">
        <v>100</v>
      </c>
      <c r="EL31">
        <v>100</v>
      </c>
      <c r="EM31">
        <v>-0.06</v>
      </c>
      <c r="EN31">
        <v>0.3055</v>
      </c>
      <c r="EO31">
        <v>1.21102499176521</v>
      </c>
      <c r="EP31">
        <v>-1.60436505785889e-05</v>
      </c>
      <c r="EQ31">
        <v>-1.15305589960158e-06</v>
      </c>
      <c r="ER31">
        <v>3.65813499827708e-10</v>
      </c>
      <c r="ES31">
        <v>-0.0211439909423691</v>
      </c>
      <c r="ET31">
        <v>-0.0148585495900011</v>
      </c>
      <c r="EU31">
        <v>0.00206202478538563</v>
      </c>
      <c r="EV31">
        <v>-2.15789431663115e-05</v>
      </c>
      <c r="EW31">
        <v>18</v>
      </c>
      <c r="EX31">
        <v>2225</v>
      </c>
      <c r="EY31">
        <v>1</v>
      </c>
      <c r="EZ31">
        <v>25</v>
      </c>
      <c r="FA31">
        <v>2</v>
      </c>
      <c r="FB31">
        <v>2.2</v>
      </c>
      <c r="FC31">
        <v>2</v>
      </c>
      <c r="FD31">
        <v>503.664</v>
      </c>
      <c r="FE31">
        <v>499.02</v>
      </c>
      <c r="FF31">
        <v>25.4128</v>
      </c>
      <c r="FG31">
        <v>29.7511</v>
      </c>
      <c r="FH31">
        <v>29.9999</v>
      </c>
      <c r="FI31">
        <v>29.859</v>
      </c>
      <c r="FJ31">
        <v>29.912</v>
      </c>
      <c r="FK31">
        <v>53.3624</v>
      </c>
      <c r="FL31">
        <v>10.1586</v>
      </c>
      <c r="FM31">
        <v>34.633</v>
      </c>
      <c r="FN31">
        <v>25.4166</v>
      </c>
      <c r="FO31">
        <v>1431.95</v>
      </c>
      <c r="FP31">
        <v>17.7781</v>
      </c>
      <c r="FQ31">
        <v>98.6716</v>
      </c>
      <c r="FR31">
        <v>102.621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23</v>
      </c>
    </row>
    <row r="14" spans="1:2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2020-12-11T17:00:00Z</dcterms:created>
  <dcterms:modified xsi:type="dcterms:W3CDTF">2020-12-11T17:00:00Z</dcterms:modified>
</cp:coreProperties>
</file>