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<sst xmlns="http://schemas.openxmlformats.org/spreadsheetml/2006/main" count="806" uniqueCount="357">
  <si>
    <t>File opened</t>
  </si>
  <si>
    <t>2020-12-18 12:23:45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</si>
  <si>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</si>
  <si>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</si>
  <si>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</si>
  <si>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</si>
  <si>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</si>
  <si>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</si>
  <si>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</si>
  <si>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</si>
  <si>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</si>
  <si>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</si>
  <si>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</si>
  <si>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{"h2obspanconc2": "0", "flowazero": "0.30598", "co2bspan2a": "0.316856", "co2aspan2": "-0.038086", "h2oaspan2a": "0.0712806", "h2oaspan1": "1.00998", "h2obspan2a": "0.0716346", "h2oaspan2": "0", "co2aspan2a": "0.314921", "co2aspanconc1": "2475", "flowbzero": "0.31736", "flowmeterzero": "0.991351", "co2bspanconc1": "2475", "co2aspan2b": "0.312119", "ssb_ref": "36665.6", "chamberpressurezero": "2.68985", "co2bspan2": "-0.0398483", "h2oaspanconc2": "0", "h2obspanconc1": "12.36", "h2oazero": "1.03785", "co2bspan2b": "0.313962", "co2aspanconc2": "314.9", "h2obzero": "1.0379", "ssa_ref": "34391.2", "h2obspan2b": "0.0724379", "tazero": "0.0668316", "h2oaspan2b": "0.0719923", "h2obspan1": "1.01121", "co2aspan1": "1.0031", "co2bspanconc2": "314.9", "co2bspan1": "1.0035", "h2oaspanconc1": "12.36", "oxygen": "21", "co2azero": "0.951804", "tbzero": "0.204033", "h2obspan2": "0", "co2bzero": "0.949913"}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</si>
  <si>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</si>
  <si>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</si>
  <si>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</si>
  <si>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</si>
  <si>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</si>
  <si>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</si>
  <si>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</si>
  <si>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</si>
  <si>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</si>
  <si>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12:23:45</t>
  </si>
  <si>
    <t>Stability Definition:	A (GasEx): Slp&lt;0.5 Per=15	ΔH2O (Meas2): Slp&lt;0.2 Per=15	ΔCO2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</si>
  <si>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</si>
  <si>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</si>
  <si>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</si>
  <si>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</si>
  <si>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</si>
  <si>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</si>
  <si>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</si>
  <si>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</si>
  <si>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</si>
  <si>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</si>
  <si>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</si>
  <si>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</si>
  <si>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</si>
  <si>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</si>
  <si>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</si>
  <si>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</si>
  <si>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</si>
  <si>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</si>
  <si>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</si>
  <si>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</si>
  <si>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</si>
  <si>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</si>
  <si>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</si>
  <si>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</si>
  <si>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</si>
  <si>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</si>
  <si>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</si>
  <si>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</si>
  <si>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</si>
  <si>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</si>
  <si>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</si>
  <si>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</si>
  <si>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</si>
  <si>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</si>
  <si>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</si>
  <si>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</si>
  <si>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</si>
  <si>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</si>
  <si>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</si>
  <si>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</si>
  <si>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</si>
  <si>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</si>
  <si>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</si>
  <si>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</si>
  <si>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</si>
  <si>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</si>
  <si>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</si>
  <si>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</si>
  <si>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</si>
  <si>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</si>
  <si>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</si>
  <si>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</si>
  <si>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3.38439 81.0328 378.585 621.614 873.671 1083.07 1291.17 1458.58</t>
  </si>
  <si>
    <t>Fs_true</t>
  </si>
  <si>
    <t>0.26983 101.257 401.815 601.047 805.157 1000.98 1201.81 1400.82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</si>
  <si>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</si>
  <si>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</si>
  <si>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</si>
  <si>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</si>
  <si>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</si>
  <si>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</si>
  <si>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</si>
  <si>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</si>
  <si>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</si>
  <si>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</si>
  <si>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</si>
  <si>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</si>
  <si>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</si>
  <si>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</si>
  <si>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</si>
  <si>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</si>
  <si>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</si>
  <si>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</si>
  <si>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</si>
  <si>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</si>
  <si>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</si>
  <si>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</si>
  <si>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</si>
  <si>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</si>
  <si>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</si>
  <si>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</si>
  <si>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</si>
  <si>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</si>
  <si>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</si>
  <si>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</si>
  <si>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</si>
  <si>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</si>
  <si>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</si>
  <si>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</si>
  <si>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</si>
  <si>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</si>
  <si>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</si>
  <si>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</si>
  <si>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</si>
  <si>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</si>
  <si>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</si>
  <si>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</si>
  <si>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</si>
  <si>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</si>
  <si>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</si>
  <si>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</si>
  <si>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</si>
  <si>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</si>
  <si>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</si>
  <si>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</si>
  <si>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</si>
  <si>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</si>
  <si>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</si>
  <si>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</si>
  <si>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</si>
  <si>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</si>
  <si>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</si>
  <si>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</si>
  <si>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</si>
  <si>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</si>
  <si>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</si>
  <si>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</si>
  <si>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</si>
  <si>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</si>
  <si>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</si>
  <si>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</si>
  <si>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</si>
  <si>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</si>
  <si>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</si>
  <si>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</si>
  <si>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</si>
  <si>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</si>
  <si>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</si>
  <si>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</si>
  <si>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</si>
  <si>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</si>
  <si>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</si>
  <si>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</si>
  <si>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</si>
  <si>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</si>
  <si>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</si>
  <si>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</si>
  <si>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</si>
  <si>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</si>
  <si>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</si>
  <si>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</si>
  <si>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</si>
  <si>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</si>
  <si>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</si>
  <si>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</si>
  <si>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</si>
  <si>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</si>
  <si>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</si>
  <si>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</si>
  <si>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</si>
  <si>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</si>
  <si>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</si>
  <si>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</si>
  <si>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</si>
  <si>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</si>
  <si>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</si>
  <si>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</si>
  <si>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</si>
  <si>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</si>
  <si>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</si>
  <si>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</si>
  <si>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</si>
  <si>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</si>
  <si>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</si>
  <si>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</si>
  <si>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</si>
  <si>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</si>
  <si>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</si>
  <si>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</si>
  <si>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</si>
  <si>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</si>
  <si>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</si>
  <si>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</si>
  <si>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</si>
  <si>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</si>
  <si>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</si>
  <si>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</si>
  <si>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</si>
  <si>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</si>
  <si>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</si>
  <si>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</si>
  <si>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</si>
  <si>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</si>
  <si>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</si>
  <si>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</si>
  <si>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</si>
  <si>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</si>
  <si>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</si>
  <si>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</si>
  <si>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</si>
  <si>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</si>
  <si>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</si>
  <si>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</si>
  <si>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</si>
  <si>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</si>
  <si>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</si>
  <si>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</si>
  <si>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</si>
  <si>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</si>
  <si>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</si>
  <si>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</si>
  <si>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</si>
  <si>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</si>
  <si>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</si>
  <si>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</si>
  <si>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</si>
  <si>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</si>
  <si>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</si>
  <si>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</si>
  <si>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</si>
  <si>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</si>
  <si>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</si>
  <si>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</si>
  <si>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</si>
  <si>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</si>
  <si>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</si>
  <si>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</si>
  <si>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</si>
  <si>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</si>
  <si>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</si>
  <si>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</si>
  <si>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</si>
  <si>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</si>
  <si>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</si>
  <si>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</si>
  <si>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</si>
  <si>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</si>
  <si>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</si>
  <si>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</si>
  <si>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</si>
  <si>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</si>
  <si>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</si>
  <si>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</si>
  <si>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</si>
  <si>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</si>
  <si>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</si>
  <si>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</si>
  <si>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</si>
  <si>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</si>
  <si>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</si>
  <si>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</si>
  <si>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</si>
  <si>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</si>
  <si>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</si>
  <si>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</si>
  <si>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</si>
  <si>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</si>
  <si>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</si>
  <si>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</si>
  <si>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</si>
  <si>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</si>
  <si>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</si>
  <si>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</si>
  <si>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</si>
  <si>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</si>
  <si>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</si>
  <si>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</si>
  <si>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</si>
  <si>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</si>
  <si>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</si>
  <si>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</si>
  <si>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</si>
  <si>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12:27:36</t>
  </si>
  <si>
    <t>12:27:36</t>
  </si>
  <si>
    <t>1149</t>
  </si>
  <si>
    <t>_1</t>
  </si>
  <si>
    <t>RECT-4143-20200907-06_33_50</t>
  </si>
  <si>
    <t>RECT-847-20201218-12_27_33</t>
  </si>
  <si>
    <t>DARK-848-20201218-12_27_35</t>
  </si>
  <si>
    <t>0: Broadleaf</t>
  </si>
  <si>
    <t>12:27:58</t>
  </si>
  <si>
    <t>0/3</t>
  </si>
  <si>
    <t>20201218 12:29:49</t>
  </si>
  <si>
    <t>12:29:49</t>
  </si>
  <si>
    <t>RECT-849-20201218-12_29_46</t>
  </si>
  <si>
    <t>DARK-850-20201218-12_29_48</t>
  </si>
  <si>
    <t>3/3</t>
  </si>
  <si>
    <t>20201218 12:31:01</t>
  </si>
  <si>
    <t>12:31:01</t>
  </si>
  <si>
    <t>RECT-851-20201218-12_30_58</t>
  </si>
  <si>
    <t>DARK-852-20201218-12_31_00</t>
  </si>
  <si>
    <t>20201218 12:32:11</t>
  </si>
  <si>
    <t>12:32:11</t>
  </si>
  <si>
    <t>RECT-853-20201218-12_32_08</t>
  </si>
  <si>
    <t>DARK-854-20201218-12_32_10</t>
  </si>
  <si>
    <t>20201218 12:33:38</t>
  </si>
  <si>
    <t>12:33:38</t>
  </si>
  <si>
    <t>RECT-855-20201218-12_33_35</t>
  </si>
  <si>
    <t>DARK-856-20201218-12_33_37</t>
  </si>
  <si>
    <t>20201218 12:34:54</t>
  </si>
  <si>
    <t>12:34:54</t>
  </si>
  <si>
    <t>RECT-857-20201218-12_34_51</t>
  </si>
  <si>
    <t>DARK-858-20201218-12_34_53</t>
  </si>
  <si>
    <t>20201218 12:36:47</t>
  </si>
  <si>
    <t>12:36:47</t>
  </si>
  <si>
    <t>RECT-859-20201218-12_36_44</t>
  </si>
  <si>
    <t>DARK-860-20201218-12_36_46</t>
  </si>
  <si>
    <t>20201218 12:38:48</t>
  </si>
  <si>
    <t>12:38:48</t>
  </si>
  <si>
    <t>RECT-861-20201218-12_38_44</t>
  </si>
  <si>
    <t>DARK-862-20201218-12_38_46</t>
  </si>
  <si>
    <t>12:39:08</t>
  </si>
  <si>
    <t>1/3</t>
  </si>
  <si>
    <t>20201218 12:41:09</t>
  </si>
  <si>
    <t>12:41:09</t>
  </si>
  <si>
    <t>RECT-863-20201218-12_41_05</t>
  </si>
  <si>
    <t>DARK-864-20201218-12_41_07</t>
  </si>
  <si>
    <t>20201218 12:43:03</t>
  </si>
  <si>
    <t>12:43:03</t>
  </si>
  <si>
    <t>RECT-865-20201218-12_42_59</t>
  </si>
  <si>
    <t>DARK-866-20201218-12_43_01</t>
  </si>
  <si>
    <t>20201218 12:44:39</t>
  </si>
  <si>
    <t>12:44:39</t>
  </si>
  <si>
    <t>RECT-867-20201218-12_44_35</t>
  </si>
  <si>
    <t>DARK-868-20201218-12_44_37</t>
  </si>
  <si>
    <t>20201218 12:46:13</t>
  </si>
  <si>
    <t>12:46:13</t>
  </si>
  <si>
    <t>RECT-869-20201218-12_46_09</t>
  </si>
  <si>
    <t>DARK-870-20201218-12_46_11</t>
  </si>
  <si>
    <t>20201218 12:48:05</t>
  </si>
  <si>
    <t>12:48:05</t>
  </si>
  <si>
    <t>RECT-871-20201218-12_48_01</t>
  </si>
  <si>
    <t>DARK-872-20201218-12_48_03</t>
  </si>
  <si>
    <t>20201218 12:50:05</t>
  </si>
  <si>
    <t>12:50:05</t>
  </si>
  <si>
    <t>RECT-873-20201218-12_50_02</t>
  </si>
  <si>
    <t>DARK-874-20201218-12_50_04</t>
  </si>
  <si>
    <t>12:50:42</t>
  </si>
  <si>
    <t>20201218 12:52:43</t>
  </si>
  <si>
    <t>12:52:43</t>
  </si>
  <si>
    <t>RECT-875-20201218-12_52_39</t>
  </si>
  <si>
    <t>DARK-876-20201218-12_52_41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</si>
</sst>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25</v>
      </c>
      <c r="B2" t="s">
        <v>26</v>
      </c>
      <c r="C2" t="s">
        <v>28</v>
      </c>
    </row>
    <row r="3" spans="1:174">
      <c r="B3" t="s">
        <v>27</v>
      </c>
      <c r="C3">
        <v>21</v>
      </c>
    </row>
    <row r="4" spans="1:174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4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4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4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</row>
    <row r="15" spans="1:174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102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96</v>
      </c>
      <c r="DJ15" t="s">
        <v>99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</row>
    <row r="16" spans="1:174">
      <c r="B16" t="s">
        <v>265</v>
      </c>
      <c r="C16" t="s">
        <v>265</v>
      </c>
      <c r="H16" t="s">
        <v>265</v>
      </c>
      <c r="I16" t="s">
        <v>266</v>
      </c>
      <c r="J16" t="s">
        <v>267</v>
      </c>
      <c r="K16" t="s">
        <v>268</v>
      </c>
      <c r="L16" t="s">
        <v>268</v>
      </c>
      <c r="M16" t="s">
        <v>172</v>
      </c>
      <c r="N16" t="s">
        <v>172</v>
      </c>
      <c r="O16" t="s">
        <v>266</v>
      </c>
      <c r="P16" t="s">
        <v>266</v>
      </c>
      <c r="Q16" t="s">
        <v>266</v>
      </c>
      <c r="R16" t="s">
        <v>266</v>
      </c>
      <c r="S16" t="s">
        <v>269</v>
      </c>
      <c r="T16" t="s">
        <v>270</v>
      </c>
      <c r="U16" t="s">
        <v>270</v>
      </c>
      <c r="V16" t="s">
        <v>271</v>
      </c>
      <c r="W16" t="s">
        <v>272</v>
      </c>
      <c r="X16" t="s">
        <v>271</v>
      </c>
      <c r="Y16" t="s">
        <v>271</v>
      </c>
      <c r="Z16" t="s">
        <v>271</v>
      </c>
      <c r="AA16" t="s">
        <v>269</v>
      </c>
      <c r="AB16" t="s">
        <v>269</v>
      </c>
      <c r="AC16" t="s">
        <v>269</v>
      </c>
      <c r="AD16" t="s">
        <v>269</v>
      </c>
      <c r="AE16" t="s">
        <v>273</v>
      </c>
      <c r="AF16" t="s">
        <v>272</v>
      </c>
      <c r="AH16" t="s">
        <v>272</v>
      </c>
      <c r="AI16" t="s">
        <v>273</v>
      </c>
      <c r="AP16" t="s">
        <v>267</v>
      </c>
      <c r="AW16" t="s">
        <v>267</v>
      </c>
      <c r="AX16" t="s">
        <v>267</v>
      </c>
      <c r="AY16" t="s">
        <v>267</v>
      </c>
      <c r="BA16" t="s">
        <v>274</v>
      </c>
      <c r="BL16" t="s">
        <v>267</v>
      </c>
      <c r="BM16" t="s">
        <v>267</v>
      </c>
      <c r="BO16" t="s">
        <v>275</v>
      </c>
      <c r="BP16" t="s">
        <v>276</v>
      </c>
      <c r="BS16" t="s">
        <v>266</v>
      </c>
      <c r="BT16" t="s">
        <v>265</v>
      </c>
      <c r="BU16" t="s">
        <v>268</v>
      </c>
      <c r="BV16" t="s">
        <v>268</v>
      </c>
      <c r="BW16" t="s">
        <v>277</v>
      </c>
      <c r="BX16" t="s">
        <v>277</v>
      </c>
      <c r="BY16" t="s">
        <v>268</v>
      </c>
      <c r="BZ16" t="s">
        <v>277</v>
      </c>
      <c r="CA16" t="s">
        <v>273</v>
      </c>
      <c r="CB16" t="s">
        <v>271</v>
      </c>
      <c r="CC16" t="s">
        <v>271</v>
      </c>
      <c r="CD16" t="s">
        <v>270</v>
      </c>
      <c r="CE16" t="s">
        <v>270</v>
      </c>
      <c r="CF16" t="s">
        <v>270</v>
      </c>
      <c r="CG16" t="s">
        <v>270</v>
      </c>
      <c r="CH16" t="s">
        <v>270</v>
      </c>
      <c r="CI16" t="s">
        <v>278</v>
      </c>
      <c r="CJ16" t="s">
        <v>267</v>
      </c>
      <c r="CK16" t="s">
        <v>267</v>
      </c>
      <c r="CL16" t="s">
        <v>267</v>
      </c>
      <c r="CQ16" t="s">
        <v>267</v>
      </c>
      <c r="CT16" t="s">
        <v>270</v>
      </c>
      <c r="CU16" t="s">
        <v>270</v>
      </c>
      <c r="CV16" t="s">
        <v>270</v>
      </c>
      <c r="CW16" t="s">
        <v>270</v>
      </c>
      <c r="CX16" t="s">
        <v>270</v>
      </c>
      <c r="CY16" t="s">
        <v>267</v>
      </c>
      <c r="CZ16" t="s">
        <v>267</v>
      </c>
      <c r="DA16" t="s">
        <v>267</v>
      </c>
      <c r="DB16" t="s">
        <v>265</v>
      </c>
      <c r="DE16" t="s">
        <v>279</v>
      </c>
      <c r="DF16" t="s">
        <v>279</v>
      </c>
      <c r="DH16" t="s">
        <v>265</v>
      </c>
      <c r="DI16" t="s">
        <v>280</v>
      </c>
      <c r="DK16" t="s">
        <v>265</v>
      </c>
      <c r="DL16" t="s">
        <v>265</v>
      </c>
      <c r="DN16" t="s">
        <v>281</v>
      </c>
      <c r="DO16" t="s">
        <v>282</v>
      </c>
      <c r="DP16" t="s">
        <v>281</v>
      </c>
      <c r="DQ16" t="s">
        <v>282</v>
      </c>
      <c r="DR16" t="s">
        <v>281</v>
      </c>
      <c r="DS16" t="s">
        <v>282</v>
      </c>
      <c r="DT16" t="s">
        <v>272</v>
      </c>
      <c r="DU16" t="s">
        <v>272</v>
      </c>
      <c r="DV16" t="s">
        <v>267</v>
      </c>
      <c r="DW16" t="s">
        <v>283</v>
      </c>
      <c r="DX16" t="s">
        <v>267</v>
      </c>
      <c r="DZ16" t="s">
        <v>268</v>
      </c>
      <c r="EA16" t="s">
        <v>284</v>
      </c>
      <c r="EB16" t="s">
        <v>268</v>
      </c>
      <c r="ED16" t="s">
        <v>277</v>
      </c>
      <c r="EE16" t="s">
        <v>285</v>
      </c>
      <c r="EF16" t="s">
        <v>277</v>
      </c>
      <c r="EK16" t="s">
        <v>272</v>
      </c>
      <c r="EL16" t="s">
        <v>272</v>
      </c>
      <c r="EM16" t="s">
        <v>281</v>
      </c>
      <c r="EN16" t="s">
        <v>282</v>
      </c>
      <c r="EO16" t="s">
        <v>282</v>
      </c>
      <c r="ES16" t="s">
        <v>282</v>
      </c>
      <c r="EW16" t="s">
        <v>268</v>
      </c>
      <c r="EX16" t="s">
        <v>268</v>
      </c>
      <c r="EY16" t="s">
        <v>277</v>
      </c>
      <c r="EZ16" t="s">
        <v>277</v>
      </c>
      <c r="FA16" t="s">
        <v>286</v>
      </c>
      <c r="FB16" t="s">
        <v>286</v>
      </c>
      <c r="FD16" t="s">
        <v>273</v>
      </c>
      <c r="FE16" t="s">
        <v>273</v>
      </c>
      <c r="FF16" t="s">
        <v>270</v>
      </c>
      <c r="FG16" t="s">
        <v>270</v>
      </c>
      <c r="FH16" t="s">
        <v>270</v>
      </c>
      <c r="FI16" t="s">
        <v>270</v>
      </c>
      <c r="FJ16" t="s">
        <v>270</v>
      </c>
      <c r="FK16" t="s">
        <v>272</v>
      </c>
      <c r="FL16" t="s">
        <v>272</v>
      </c>
      <c r="FM16" t="s">
        <v>272</v>
      </c>
      <c r="FN16" t="s">
        <v>270</v>
      </c>
      <c r="FO16" t="s">
        <v>268</v>
      </c>
      <c r="FP16" t="s">
        <v>277</v>
      </c>
      <c r="FQ16" t="s">
        <v>272</v>
      </c>
      <c r="FR16" t="s">
        <v>272</v>
      </c>
    </row>
    <row r="17" spans="1:174">
      <c r="A17">
        <v>1</v>
      </c>
      <c r="B17">
        <v>1608323256.6</v>
      </c>
      <c r="C17">
        <v>0</v>
      </c>
      <c r="D17" t="s">
        <v>287</v>
      </c>
      <c r="E17" t="s">
        <v>288</v>
      </c>
      <c r="F17" t="s">
        <v>289</v>
      </c>
      <c r="G17" t="s">
        <v>290</v>
      </c>
      <c r="H17">
        <v>1608323248.85</v>
      </c>
      <c r="I17">
        <f>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((R17-I17/2)*K17-J17)/(R17+I17/2)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I17*(1000-(1000*0.61365*exp(17.502*U17/(240.97+U17))/(CB17+CC17)+BW17)/2)/(1000*0.61365*exp(17.502*U17/(240.97+U17))/(CB17+CC17)-BW17)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(BM17*BO17)</f>
        <v>0</v>
      </c>
      <c r="T17">
        <f>(CD17+(S17+2*0.95*5.67E-8*(((CD17+$B$7)+273)^4-(CD17+273)^4)-44100*I17)/(1.84*29.3*P17+8*0.95*5.67E-8*(CD17+273)^3))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(-I17*44100)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291</v>
      </c>
      <c r="AK17">
        <v>15552.9</v>
      </c>
      <c r="AL17">
        <v>715.476923076923</v>
      </c>
      <c r="AM17">
        <v>3262.08</v>
      </c>
      <c r="AN17">
        <f>AM17-AL17</f>
        <v>0</v>
      </c>
      <c r="AO17">
        <f>AN17/AM17</f>
        <v>0</v>
      </c>
      <c r="AP17">
        <v>-0.577747479816223</v>
      </c>
      <c r="AQ17" t="s">
        <v>292</v>
      </c>
      <c r="AR17">
        <v>15338.5</v>
      </c>
      <c r="AS17">
        <v>886.624884615385</v>
      </c>
      <c r="AT17">
        <v>996.84</v>
      </c>
      <c r="AU17">
        <f>1-AS17/AT17</f>
        <v>0</v>
      </c>
      <c r="AV17">
        <v>0.5</v>
      </c>
      <c r="AW17">
        <f>BM17</f>
        <v>0</v>
      </c>
      <c r="AX17">
        <f>J17</f>
        <v>0</v>
      </c>
      <c r="AY17">
        <f>AU17*AV17*AW17</f>
        <v>0</v>
      </c>
      <c r="AZ17">
        <f>BE17/AT17</f>
        <v>0</v>
      </c>
      <c r="BA17">
        <f>(AX17-AP17)/AW17</f>
        <v>0</v>
      </c>
      <c r="BB17">
        <f>(AM17-AT17)/AT17</f>
        <v>0</v>
      </c>
      <c r="BC17" t="s">
        <v>293</v>
      </c>
      <c r="BD17">
        <v>653.67</v>
      </c>
      <c r="BE17">
        <f>AT17-BD17</f>
        <v>0</v>
      </c>
      <c r="BF17">
        <f>(AT17-AS17)/(AT17-BD17)</f>
        <v>0</v>
      </c>
      <c r="BG17">
        <f>(AM17-AT17)/(AM17-BD17)</f>
        <v>0</v>
      </c>
      <c r="BH17">
        <f>(AT17-AS17)/(AT17-AL17)</f>
        <v>0</v>
      </c>
      <c r="BI17">
        <f>(AM17-AT17)/(AM17-AL17)</f>
        <v>0</v>
      </c>
      <c r="BJ17">
        <f>(BF17*BD17/AS17)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294</v>
      </c>
      <c r="BS17">
        <v>2</v>
      </c>
      <c r="BT17">
        <v>1608323248.85</v>
      </c>
      <c r="BU17">
        <v>401.604066666667</v>
      </c>
      <c r="BV17">
        <v>405.2086</v>
      </c>
      <c r="BW17">
        <v>19.62836</v>
      </c>
      <c r="BX17">
        <v>19.0811733333333</v>
      </c>
      <c r="BY17">
        <v>402.589066666667</v>
      </c>
      <c r="BZ17">
        <v>19.65236</v>
      </c>
      <c r="CA17">
        <v>500.237066666667</v>
      </c>
      <c r="CB17">
        <v>102.534266666667</v>
      </c>
      <c r="CC17">
        <v>0.10001605</v>
      </c>
      <c r="CD17">
        <v>28.00005</v>
      </c>
      <c r="CE17">
        <v>28.1487933333333</v>
      </c>
      <c r="CF17">
        <v>999.9</v>
      </c>
      <c r="CG17">
        <v>0</v>
      </c>
      <c r="CH17">
        <v>0</v>
      </c>
      <c r="CI17">
        <v>9996.56</v>
      </c>
      <c r="CJ17">
        <v>0</v>
      </c>
      <c r="CK17">
        <v>1011.02966666667</v>
      </c>
      <c r="CL17">
        <v>1399.98533333333</v>
      </c>
      <c r="CM17">
        <v>0.899997</v>
      </c>
      <c r="CN17">
        <v>0.100003</v>
      </c>
      <c r="CO17">
        <v>0</v>
      </c>
      <c r="CP17">
        <v>886.871833333333</v>
      </c>
      <c r="CQ17">
        <v>4.99979</v>
      </c>
      <c r="CR17">
        <v>12612.7566666667</v>
      </c>
      <c r="CS17">
        <v>11904.5233333333</v>
      </c>
      <c r="CT17">
        <v>48.875</v>
      </c>
      <c r="CU17">
        <v>51.625</v>
      </c>
      <c r="CV17">
        <v>50.2458</v>
      </c>
      <c r="CW17">
        <v>50.4287333333333</v>
      </c>
      <c r="CX17">
        <v>50.0041333333333</v>
      </c>
      <c r="CY17">
        <v>1255.48533333333</v>
      </c>
      <c r="CZ17">
        <v>139.5</v>
      </c>
      <c r="DA17">
        <v>0</v>
      </c>
      <c r="DB17">
        <v>456.099999904633</v>
      </c>
      <c r="DC17">
        <v>0</v>
      </c>
      <c r="DD17">
        <v>886.624884615385</v>
      </c>
      <c r="DE17">
        <v>-29.8005128442216</v>
      </c>
      <c r="DF17">
        <v>-395.323077202432</v>
      </c>
      <c r="DG17">
        <v>12609.5307692308</v>
      </c>
      <c r="DH17">
        <v>15</v>
      </c>
      <c r="DI17">
        <v>1608323278.6</v>
      </c>
      <c r="DJ17" t="s">
        <v>295</v>
      </c>
      <c r="DK17">
        <v>1608323278.6</v>
      </c>
      <c r="DL17">
        <v>1608323273.6</v>
      </c>
      <c r="DM17">
        <v>12</v>
      </c>
      <c r="DN17">
        <v>0.015</v>
      </c>
      <c r="DO17">
        <v>-0.013</v>
      </c>
      <c r="DP17">
        <v>-0.985</v>
      </c>
      <c r="DQ17">
        <v>-0.024</v>
      </c>
      <c r="DR17">
        <v>405</v>
      </c>
      <c r="DS17">
        <v>19</v>
      </c>
      <c r="DT17">
        <v>0.71</v>
      </c>
      <c r="DU17">
        <v>0.19</v>
      </c>
      <c r="DV17">
        <v>2.78391367727122</v>
      </c>
      <c r="DW17">
        <v>1.96338245633366</v>
      </c>
      <c r="DX17">
        <v>0.150469501586944</v>
      </c>
      <c r="DY17">
        <v>0</v>
      </c>
      <c r="DZ17">
        <v>-3.59192161290323</v>
      </c>
      <c r="EA17">
        <v>-2.55074322580644</v>
      </c>
      <c r="EB17">
        <v>0.196147466728098</v>
      </c>
      <c r="EC17">
        <v>0</v>
      </c>
      <c r="ED17">
        <v>0.567467322580645</v>
      </c>
      <c r="EE17">
        <v>0.579474193548387</v>
      </c>
      <c r="EF17">
        <v>0.0478682299809471</v>
      </c>
      <c r="EG17">
        <v>0</v>
      </c>
      <c r="EH17">
        <v>0</v>
      </c>
      <c r="EI17">
        <v>3</v>
      </c>
      <c r="EJ17" t="s">
        <v>296</v>
      </c>
      <c r="EK17">
        <v>100</v>
      </c>
      <c r="EL17">
        <v>100</v>
      </c>
      <c r="EM17">
        <v>-0.985</v>
      </c>
      <c r="EN17">
        <v>-0.024</v>
      </c>
      <c r="EO17">
        <v>-1.22023525966294</v>
      </c>
      <c r="EP17">
        <v>0.000815476741614031</v>
      </c>
      <c r="EQ17">
        <v>-7.50717249551838e-07</v>
      </c>
      <c r="ER17">
        <v>1.84432784397856e-10</v>
      </c>
      <c r="ES17">
        <v>-0.142677511529179</v>
      </c>
      <c r="ET17">
        <v>-0.0138481432109286</v>
      </c>
      <c r="EU17">
        <v>0.00144553185324755</v>
      </c>
      <c r="EV17">
        <v>-1.88220190754585e-05</v>
      </c>
      <c r="EW17">
        <v>6</v>
      </c>
      <c r="EX17">
        <v>2177</v>
      </c>
      <c r="EY17">
        <v>1</v>
      </c>
      <c r="EZ17">
        <v>25</v>
      </c>
      <c r="FA17">
        <v>12.4</v>
      </c>
      <c r="FB17">
        <v>12.3</v>
      </c>
      <c r="FC17">
        <v>2</v>
      </c>
      <c r="FD17">
        <v>513.622</v>
      </c>
      <c r="FE17">
        <v>480.624</v>
      </c>
      <c r="FF17">
        <v>22.524</v>
      </c>
      <c r="FG17">
        <v>33.3901</v>
      </c>
      <c r="FH17">
        <v>29.9999</v>
      </c>
      <c r="FI17">
        <v>33.426</v>
      </c>
      <c r="FJ17">
        <v>33.3956</v>
      </c>
      <c r="FK17">
        <v>20.3409</v>
      </c>
      <c r="FL17">
        <v>15.4742</v>
      </c>
      <c r="FM17">
        <v>20.2293</v>
      </c>
      <c r="FN17">
        <v>22.5233</v>
      </c>
      <c r="FO17">
        <v>404.815</v>
      </c>
      <c r="FP17">
        <v>19.2493</v>
      </c>
      <c r="FQ17">
        <v>100.935</v>
      </c>
      <c r="FR17">
        <v>100.571</v>
      </c>
    </row>
    <row r="18" spans="1:174">
      <c r="A18">
        <v>2</v>
      </c>
      <c r="B18">
        <v>1608323389.6</v>
      </c>
      <c r="C18">
        <v>133</v>
      </c>
      <c r="D18" t="s">
        <v>297</v>
      </c>
      <c r="E18" t="s">
        <v>298</v>
      </c>
      <c r="F18" t="s">
        <v>289</v>
      </c>
      <c r="G18" t="s">
        <v>290</v>
      </c>
      <c r="H18">
        <v>1608323381.6</v>
      </c>
      <c r="I18">
        <f>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((R18-I18/2)*K18-J18)/(R18+I18/2)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I18*(1000-(1000*0.61365*exp(17.502*U18/(240.97+U18))/(CB18+CC18)+BW18)/2)/(1000*0.61365*exp(17.502*U18/(240.97+U18))/(CB18+CC18)-BW18)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(BM18*BO18)</f>
        <v>0</v>
      </c>
      <c r="T18">
        <f>(CD18+(S18+2*0.95*5.67E-8*(((CD18+$B$7)+273)^4-(CD18+273)^4)-44100*I18)/(1.84*29.3*P18+8*0.95*5.67E-8*(CD18+273)^3))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(-I18*44100)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291</v>
      </c>
      <c r="AK18">
        <v>15552.9</v>
      </c>
      <c r="AL18">
        <v>715.476923076923</v>
      </c>
      <c r="AM18">
        <v>3262.08</v>
      </c>
      <c r="AN18">
        <f>AM18-AL18</f>
        <v>0</v>
      </c>
      <c r="AO18">
        <f>AN18/AM18</f>
        <v>0</v>
      </c>
      <c r="AP18">
        <v>-0.577747479816223</v>
      </c>
      <c r="AQ18" t="s">
        <v>299</v>
      </c>
      <c r="AR18">
        <v>15336.3</v>
      </c>
      <c r="AS18">
        <v>821.642615384616</v>
      </c>
      <c r="AT18">
        <v>901.46</v>
      </c>
      <c r="AU18">
        <f>1-AS18/AT18</f>
        <v>0</v>
      </c>
      <c r="AV18">
        <v>0.5</v>
      </c>
      <c r="AW18">
        <f>BM18</f>
        <v>0</v>
      </c>
      <c r="AX18">
        <f>J18</f>
        <v>0</v>
      </c>
      <c r="AY18">
        <f>AU18*AV18*AW18</f>
        <v>0</v>
      </c>
      <c r="AZ18">
        <f>BE18/AT18</f>
        <v>0</v>
      </c>
      <c r="BA18">
        <f>(AX18-AP18)/AW18</f>
        <v>0</v>
      </c>
      <c r="BB18">
        <f>(AM18-AT18)/AT18</f>
        <v>0</v>
      </c>
      <c r="BC18" t="s">
        <v>300</v>
      </c>
      <c r="BD18">
        <v>637.21</v>
      </c>
      <c r="BE18">
        <f>AT18-BD18</f>
        <v>0</v>
      </c>
      <c r="BF18">
        <f>(AT18-AS18)/(AT18-BD18)</f>
        <v>0</v>
      </c>
      <c r="BG18">
        <f>(AM18-AT18)/(AM18-BD18)</f>
        <v>0</v>
      </c>
      <c r="BH18">
        <f>(AT18-AS18)/(AT18-AL18)</f>
        <v>0</v>
      </c>
      <c r="BI18">
        <f>(AM18-AT18)/(AM18-AL18)</f>
        <v>0</v>
      </c>
      <c r="BJ18">
        <f>(BF18*BD18/AS18)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294</v>
      </c>
      <c r="BS18">
        <v>2</v>
      </c>
      <c r="BT18">
        <v>1608323381.6</v>
      </c>
      <c r="BU18">
        <v>49.280364516129</v>
      </c>
      <c r="BV18">
        <v>49.1859741935484</v>
      </c>
      <c r="BW18">
        <v>19.7862967741935</v>
      </c>
      <c r="BX18">
        <v>18.9658838709677</v>
      </c>
      <c r="BY18">
        <v>50.4459451612903</v>
      </c>
      <c r="BZ18">
        <v>19.795735483871</v>
      </c>
      <c r="CA18">
        <v>500.235096774194</v>
      </c>
      <c r="CB18">
        <v>102.536967741935</v>
      </c>
      <c r="CC18">
        <v>0.100014129032258</v>
      </c>
      <c r="CD18">
        <v>27.9977709677419</v>
      </c>
      <c r="CE18">
        <v>28.1766</v>
      </c>
      <c r="CF18">
        <v>999.9</v>
      </c>
      <c r="CG18">
        <v>0</v>
      </c>
      <c r="CH18">
        <v>0</v>
      </c>
      <c r="CI18">
        <v>10000.6438709677</v>
      </c>
      <c r="CJ18">
        <v>0</v>
      </c>
      <c r="CK18">
        <v>532.251193548387</v>
      </c>
      <c r="CL18">
        <v>1400.01483870968</v>
      </c>
      <c r="CM18">
        <v>0.900000258064516</v>
      </c>
      <c r="CN18">
        <v>0.0999997258064516</v>
      </c>
      <c r="CO18">
        <v>0</v>
      </c>
      <c r="CP18">
        <v>821.71835483871</v>
      </c>
      <c r="CQ18">
        <v>4.99979</v>
      </c>
      <c r="CR18">
        <v>11644.3612903226</v>
      </c>
      <c r="CS18">
        <v>11904.8032258065</v>
      </c>
      <c r="CT18">
        <v>49.062</v>
      </c>
      <c r="CU18">
        <v>51.816064516129</v>
      </c>
      <c r="CV18">
        <v>50.397</v>
      </c>
      <c r="CW18">
        <v>50.562</v>
      </c>
      <c r="CX18">
        <v>50.187</v>
      </c>
      <c r="CY18">
        <v>1255.51548387097</v>
      </c>
      <c r="CZ18">
        <v>139.49935483871</v>
      </c>
      <c r="DA18">
        <v>0</v>
      </c>
      <c r="DB18">
        <v>132</v>
      </c>
      <c r="DC18">
        <v>0</v>
      </c>
      <c r="DD18">
        <v>821.642615384616</v>
      </c>
      <c r="DE18">
        <v>-12.5351794997357</v>
      </c>
      <c r="DF18">
        <v>-177.295726639007</v>
      </c>
      <c r="DG18">
        <v>11643.2576923077</v>
      </c>
      <c r="DH18">
        <v>15</v>
      </c>
      <c r="DI18">
        <v>1608323278.6</v>
      </c>
      <c r="DJ18" t="s">
        <v>295</v>
      </c>
      <c r="DK18">
        <v>1608323278.6</v>
      </c>
      <c r="DL18">
        <v>1608323273.6</v>
      </c>
      <c r="DM18">
        <v>12</v>
      </c>
      <c r="DN18">
        <v>0.015</v>
      </c>
      <c r="DO18">
        <v>-0.013</v>
      </c>
      <c r="DP18">
        <v>-0.985</v>
      </c>
      <c r="DQ18">
        <v>-0.024</v>
      </c>
      <c r="DR18">
        <v>405</v>
      </c>
      <c r="DS18">
        <v>19</v>
      </c>
      <c r="DT18">
        <v>0.71</v>
      </c>
      <c r="DU18">
        <v>0.19</v>
      </c>
      <c r="DV18">
        <v>-0.110110459213291</v>
      </c>
      <c r="DW18">
        <v>-0.0384759860179997</v>
      </c>
      <c r="DX18">
        <v>0.0267534448997244</v>
      </c>
      <c r="DY18">
        <v>1</v>
      </c>
      <c r="DZ18">
        <v>0.0924090903225807</v>
      </c>
      <c r="EA18">
        <v>0.0673927983870968</v>
      </c>
      <c r="EB18">
        <v>0.0324439274419963</v>
      </c>
      <c r="EC18">
        <v>1</v>
      </c>
      <c r="ED18">
        <v>0.821661096774194</v>
      </c>
      <c r="EE18">
        <v>-0.149713306451616</v>
      </c>
      <c r="EF18">
        <v>0.0159159063758502</v>
      </c>
      <c r="EG18">
        <v>1</v>
      </c>
      <c r="EH18">
        <v>3</v>
      </c>
      <c r="EI18">
        <v>3</v>
      </c>
      <c r="EJ18" t="s">
        <v>301</v>
      </c>
      <c r="EK18">
        <v>100</v>
      </c>
      <c r="EL18">
        <v>100</v>
      </c>
      <c r="EM18">
        <v>-1.165</v>
      </c>
      <c r="EN18">
        <v>-0.0092</v>
      </c>
      <c r="EO18">
        <v>-1.2048362537835</v>
      </c>
      <c r="EP18">
        <v>0.000815476741614031</v>
      </c>
      <c r="EQ18">
        <v>-7.50717249551838e-07</v>
      </c>
      <c r="ER18">
        <v>1.84432784397856e-10</v>
      </c>
      <c r="ES18">
        <v>-0.155771340215227</v>
      </c>
      <c r="ET18">
        <v>-0.0138481432109286</v>
      </c>
      <c r="EU18">
        <v>0.00144553185324755</v>
      </c>
      <c r="EV18">
        <v>-1.88220190754585e-05</v>
      </c>
      <c r="EW18">
        <v>6</v>
      </c>
      <c r="EX18">
        <v>2177</v>
      </c>
      <c r="EY18">
        <v>1</v>
      </c>
      <c r="EZ18">
        <v>25</v>
      </c>
      <c r="FA18">
        <v>1.9</v>
      </c>
      <c r="FB18">
        <v>1.9</v>
      </c>
      <c r="FC18">
        <v>2</v>
      </c>
      <c r="FD18">
        <v>513.685</v>
      </c>
      <c r="FE18">
        <v>478.203</v>
      </c>
      <c r="FF18">
        <v>22.5044</v>
      </c>
      <c r="FG18">
        <v>33.376</v>
      </c>
      <c r="FH18">
        <v>30.0005</v>
      </c>
      <c r="FI18">
        <v>33.3813</v>
      </c>
      <c r="FJ18">
        <v>33.3551</v>
      </c>
      <c r="FK18">
        <v>5.08637</v>
      </c>
      <c r="FL18">
        <v>13.4124</v>
      </c>
      <c r="FM18">
        <v>19.857</v>
      </c>
      <c r="FN18">
        <v>22.5037</v>
      </c>
      <c r="FO18">
        <v>49.5387</v>
      </c>
      <c r="FP18">
        <v>19.0599</v>
      </c>
      <c r="FQ18">
        <v>100.929</v>
      </c>
      <c r="FR18">
        <v>100.558</v>
      </c>
    </row>
    <row r="19" spans="1:174">
      <c r="A19">
        <v>3</v>
      </c>
      <c r="B19">
        <v>1608323461.6</v>
      </c>
      <c r="C19">
        <v>205</v>
      </c>
      <c r="D19" t="s">
        <v>302</v>
      </c>
      <c r="E19" t="s">
        <v>303</v>
      </c>
      <c r="F19" t="s">
        <v>289</v>
      </c>
      <c r="G19" t="s">
        <v>290</v>
      </c>
      <c r="H19">
        <v>1608323453.85</v>
      </c>
      <c r="I19">
        <f>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((R19-I19/2)*K19-J19)/(R19+I19/2)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I19*(1000-(1000*0.61365*exp(17.502*U19/(240.97+U19))/(CB19+CC19)+BW19)/2)/(1000*0.61365*exp(17.502*U19/(240.97+U19))/(CB19+CC19)-BW19)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(BM19*BO19)</f>
        <v>0</v>
      </c>
      <c r="T19">
        <f>(CD19+(S19+2*0.95*5.67E-8*(((CD19+$B$7)+273)^4-(CD19+273)^4)-44100*I19)/(1.84*29.3*P19+8*0.95*5.67E-8*(CD19+273)^3))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(-I19*44100)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291</v>
      </c>
      <c r="AK19">
        <v>15552.9</v>
      </c>
      <c r="AL19">
        <v>715.476923076923</v>
      </c>
      <c r="AM19">
        <v>3262.08</v>
      </c>
      <c r="AN19">
        <f>AM19-AL19</f>
        <v>0</v>
      </c>
      <c r="AO19">
        <f>AN19/AM19</f>
        <v>0</v>
      </c>
      <c r="AP19">
        <v>-0.577747479816223</v>
      </c>
      <c r="AQ19" t="s">
        <v>304</v>
      </c>
      <c r="AR19">
        <v>15335</v>
      </c>
      <c r="AS19">
        <v>807.806615384615</v>
      </c>
      <c r="AT19">
        <v>885.56</v>
      </c>
      <c r="AU19">
        <f>1-AS19/AT19</f>
        <v>0</v>
      </c>
      <c r="AV19">
        <v>0.5</v>
      </c>
      <c r="AW19">
        <f>BM19</f>
        <v>0</v>
      </c>
      <c r="AX19">
        <f>J19</f>
        <v>0</v>
      </c>
      <c r="AY19">
        <f>AU19*AV19*AW19</f>
        <v>0</v>
      </c>
      <c r="AZ19">
        <f>BE19/AT19</f>
        <v>0</v>
      </c>
      <c r="BA19">
        <f>(AX19-AP19)/AW19</f>
        <v>0</v>
      </c>
      <c r="BB19">
        <f>(AM19-AT19)/AT19</f>
        <v>0</v>
      </c>
      <c r="BC19" t="s">
        <v>305</v>
      </c>
      <c r="BD19">
        <v>625.38</v>
      </c>
      <c r="BE19">
        <f>AT19-BD19</f>
        <v>0</v>
      </c>
      <c r="BF19">
        <f>(AT19-AS19)/(AT19-BD19)</f>
        <v>0</v>
      </c>
      <c r="BG19">
        <f>(AM19-AT19)/(AM19-BD19)</f>
        <v>0</v>
      </c>
      <c r="BH19">
        <f>(AT19-AS19)/(AT19-AL19)</f>
        <v>0</v>
      </c>
      <c r="BI19">
        <f>(AM19-AT19)/(AM19-AL19)</f>
        <v>0</v>
      </c>
      <c r="BJ19">
        <f>(BF19*BD19/AS19)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294</v>
      </c>
      <c r="BS19">
        <v>2</v>
      </c>
      <c r="BT19">
        <v>1608323453.85</v>
      </c>
      <c r="BU19">
        <v>79.37227</v>
      </c>
      <c r="BV19">
        <v>80.2222533333333</v>
      </c>
      <c r="BW19">
        <v>19.8271733333333</v>
      </c>
      <c r="BX19">
        <v>18.84735</v>
      </c>
      <c r="BY19">
        <v>80.51622</v>
      </c>
      <c r="BZ19">
        <v>19.8357733333333</v>
      </c>
      <c r="CA19">
        <v>500.224666666667</v>
      </c>
      <c r="CB19">
        <v>102.5354</v>
      </c>
      <c r="CC19">
        <v>0.099968</v>
      </c>
      <c r="CD19">
        <v>28.0018933333333</v>
      </c>
      <c r="CE19">
        <v>28.2107566666667</v>
      </c>
      <c r="CF19">
        <v>999.9</v>
      </c>
      <c r="CG19">
        <v>0</v>
      </c>
      <c r="CH19">
        <v>0</v>
      </c>
      <c r="CI19">
        <v>10002.2316666667</v>
      </c>
      <c r="CJ19">
        <v>0</v>
      </c>
      <c r="CK19">
        <v>816.832233333333</v>
      </c>
      <c r="CL19">
        <v>1399.99066666667</v>
      </c>
      <c r="CM19">
        <v>0.8999973</v>
      </c>
      <c r="CN19">
        <v>0.100002713333333</v>
      </c>
      <c r="CO19">
        <v>0</v>
      </c>
      <c r="CP19">
        <v>807.884733333333</v>
      </c>
      <c r="CQ19">
        <v>4.99979</v>
      </c>
      <c r="CR19">
        <v>11490.57</v>
      </c>
      <c r="CS19">
        <v>11904.5733333333</v>
      </c>
      <c r="CT19">
        <v>49.2332</v>
      </c>
      <c r="CU19">
        <v>51.9246</v>
      </c>
      <c r="CV19">
        <v>50.5</v>
      </c>
      <c r="CW19">
        <v>50.6374</v>
      </c>
      <c r="CX19">
        <v>50.312</v>
      </c>
      <c r="CY19">
        <v>1255.48666666667</v>
      </c>
      <c r="CZ19">
        <v>139.504</v>
      </c>
      <c r="DA19">
        <v>0</v>
      </c>
      <c r="DB19">
        <v>71.5999999046326</v>
      </c>
      <c r="DC19">
        <v>0</v>
      </c>
      <c r="DD19">
        <v>807.806615384615</v>
      </c>
      <c r="DE19">
        <v>-12.5595897657208</v>
      </c>
      <c r="DF19">
        <v>-79.6205129247657</v>
      </c>
      <c r="DG19">
        <v>11489.9269230769</v>
      </c>
      <c r="DH19">
        <v>15</v>
      </c>
      <c r="DI19">
        <v>1608323278.6</v>
      </c>
      <c r="DJ19" t="s">
        <v>295</v>
      </c>
      <c r="DK19">
        <v>1608323278.6</v>
      </c>
      <c r="DL19">
        <v>1608323273.6</v>
      </c>
      <c r="DM19">
        <v>12</v>
      </c>
      <c r="DN19">
        <v>0.015</v>
      </c>
      <c r="DO19">
        <v>-0.013</v>
      </c>
      <c r="DP19">
        <v>-0.985</v>
      </c>
      <c r="DQ19">
        <v>-0.024</v>
      </c>
      <c r="DR19">
        <v>405</v>
      </c>
      <c r="DS19">
        <v>19</v>
      </c>
      <c r="DT19">
        <v>0.71</v>
      </c>
      <c r="DU19">
        <v>0.19</v>
      </c>
      <c r="DV19">
        <v>0.646046879405891</v>
      </c>
      <c r="DW19">
        <v>-0.119764819843923</v>
      </c>
      <c r="DX19">
        <v>0.0235014264649445</v>
      </c>
      <c r="DY19">
        <v>1</v>
      </c>
      <c r="DZ19">
        <v>-0.854125225806452</v>
      </c>
      <c r="EA19">
        <v>0.119885806451613</v>
      </c>
      <c r="EB19">
        <v>0.0277055599168082</v>
      </c>
      <c r="EC19">
        <v>1</v>
      </c>
      <c r="ED19">
        <v>0.978788548387097</v>
      </c>
      <c r="EE19">
        <v>0.105220887096772</v>
      </c>
      <c r="EF19">
        <v>0.013102098844026</v>
      </c>
      <c r="EG19">
        <v>1</v>
      </c>
      <c r="EH19">
        <v>3</v>
      </c>
      <c r="EI19">
        <v>3</v>
      </c>
      <c r="EJ19" t="s">
        <v>301</v>
      </c>
      <c r="EK19">
        <v>100</v>
      </c>
      <c r="EL19">
        <v>100</v>
      </c>
      <c r="EM19">
        <v>-1.144</v>
      </c>
      <c r="EN19">
        <v>-0.0075</v>
      </c>
      <c r="EO19">
        <v>-1.2048362537835</v>
      </c>
      <c r="EP19">
        <v>0.000815476741614031</v>
      </c>
      <c r="EQ19">
        <v>-7.50717249551838e-07</v>
      </c>
      <c r="ER19">
        <v>1.84432784397856e-10</v>
      </c>
      <c r="ES19">
        <v>-0.155771340215227</v>
      </c>
      <c r="ET19">
        <v>-0.0138481432109286</v>
      </c>
      <c r="EU19">
        <v>0.00144553185324755</v>
      </c>
      <c r="EV19">
        <v>-1.88220190754585e-05</v>
      </c>
      <c r="EW19">
        <v>6</v>
      </c>
      <c r="EX19">
        <v>2177</v>
      </c>
      <c r="EY19">
        <v>1</v>
      </c>
      <c r="EZ19">
        <v>25</v>
      </c>
      <c r="FA19">
        <v>3</v>
      </c>
      <c r="FB19">
        <v>3.1</v>
      </c>
      <c r="FC19">
        <v>2</v>
      </c>
      <c r="FD19">
        <v>513.783</v>
      </c>
      <c r="FE19">
        <v>477.901</v>
      </c>
      <c r="FF19">
        <v>22.2573</v>
      </c>
      <c r="FG19">
        <v>33.4321</v>
      </c>
      <c r="FH19">
        <v>30.0005</v>
      </c>
      <c r="FI19">
        <v>33.4047</v>
      </c>
      <c r="FJ19">
        <v>33.3758</v>
      </c>
      <c r="FK19">
        <v>6.452</v>
      </c>
      <c r="FL19">
        <v>11.4933</v>
      </c>
      <c r="FM19">
        <v>19.4849</v>
      </c>
      <c r="FN19">
        <v>22.2586</v>
      </c>
      <c r="FO19">
        <v>80.4707</v>
      </c>
      <c r="FP19">
        <v>18.9383</v>
      </c>
      <c r="FQ19">
        <v>100.917</v>
      </c>
      <c r="FR19">
        <v>100.548</v>
      </c>
    </row>
    <row r="20" spans="1:174">
      <c r="A20">
        <v>4</v>
      </c>
      <c r="B20">
        <v>1608323531.6</v>
      </c>
      <c r="C20">
        <v>275</v>
      </c>
      <c r="D20" t="s">
        <v>306</v>
      </c>
      <c r="E20" t="s">
        <v>307</v>
      </c>
      <c r="F20" t="s">
        <v>289</v>
      </c>
      <c r="G20" t="s">
        <v>290</v>
      </c>
      <c r="H20">
        <v>1608323523.85</v>
      </c>
      <c r="I20">
        <f>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((R20-I20/2)*K20-J20)/(R20+I20/2)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I20*(1000-(1000*0.61365*exp(17.502*U20/(240.97+U20))/(CB20+CC20)+BW20)/2)/(1000*0.61365*exp(17.502*U20/(240.97+U20))/(CB20+CC20)-BW20)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(BM20*BO20)</f>
        <v>0</v>
      </c>
      <c r="T20">
        <f>(CD20+(S20+2*0.95*5.67E-8*(((CD20+$B$7)+273)^4-(CD20+273)^4)-44100*I20)/(1.84*29.3*P20+8*0.95*5.67E-8*(CD20+273)^3))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(-I20*44100)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291</v>
      </c>
      <c r="AK20">
        <v>15552.9</v>
      </c>
      <c r="AL20">
        <v>715.476923076923</v>
      </c>
      <c r="AM20">
        <v>3262.08</v>
      </c>
      <c r="AN20">
        <f>AM20-AL20</f>
        <v>0</v>
      </c>
      <c r="AO20">
        <f>AN20/AM20</f>
        <v>0</v>
      </c>
      <c r="AP20">
        <v>-0.577747479816223</v>
      </c>
      <c r="AQ20" t="s">
        <v>308</v>
      </c>
      <c r="AR20">
        <v>15335</v>
      </c>
      <c r="AS20">
        <v>796.342192307692</v>
      </c>
      <c r="AT20">
        <v>875.6</v>
      </c>
      <c r="AU20">
        <f>1-AS20/AT20</f>
        <v>0</v>
      </c>
      <c r="AV20">
        <v>0.5</v>
      </c>
      <c r="AW20">
        <f>BM20</f>
        <v>0</v>
      </c>
      <c r="AX20">
        <f>J20</f>
        <v>0</v>
      </c>
      <c r="AY20">
        <f>AU20*AV20*AW20</f>
        <v>0</v>
      </c>
      <c r="AZ20">
        <f>BE20/AT20</f>
        <v>0</v>
      </c>
      <c r="BA20">
        <f>(AX20-AP20)/AW20</f>
        <v>0</v>
      </c>
      <c r="BB20">
        <f>(AM20-AT20)/AT20</f>
        <v>0</v>
      </c>
      <c r="BC20" t="s">
        <v>309</v>
      </c>
      <c r="BD20">
        <v>607.47</v>
      </c>
      <c r="BE20">
        <f>AT20-BD20</f>
        <v>0</v>
      </c>
      <c r="BF20">
        <f>(AT20-AS20)/(AT20-BD20)</f>
        <v>0</v>
      </c>
      <c r="BG20">
        <f>(AM20-AT20)/(AM20-BD20)</f>
        <v>0</v>
      </c>
      <c r="BH20">
        <f>(AT20-AS20)/(AT20-AL20)</f>
        <v>0</v>
      </c>
      <c r="BI20">
        <f>(AM20-AT20)/(AM20-AL20)</f>
        <v>0</v>
      </c>
      <c r="BJ20">
        <f>(BF20*BD20/AS20)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294</v>
      </c>
      <c r="BS20">
        <v>2</v>
      </c>
      <c r="BT20">
        <v>1608323523.85</v>
      </c>
      <c r="BU20">
        <v>99.53081</v>
      </c>
      <c r="BV20">
        <v>100.976133333333</v>
      </c>
      <c r="BW20">
        <v>19.8778366666667</v>
      </c>
      <c r="BX20">
        <v>18.6471833333333</v>
      </c>
      <c r="BY20">
        <v>100.660966666667</v>
      </c>
      <c r="BZ20">
        <v>19.88538</v>
      </c>
      <c r="CA20">
        <v>500.221033333333</v>
      </c>
      <c r="CB20">
        <v>102.532</v>
      </c>
      <c r="CC20">
        <v>0.0999660566666667</v>
      </c>
      <c r="CD20">
        <v>27.99435</v>
      </c>
      <c r="CE20">
        <v>28.2399933333333</v>
      </c>
      <c r="CF20">
        <v>999.9</v>
      </c>
      <c r="CG20">
        <v>0</v>
      </c>
      <c r="CH20">
        <v>0</v>
      </c>
      <c r="CI20">
        <v>10001.286</v>
      </c>
      <c r="CJ20">
        <v>0</v>
      </c>
      <c r="CK20">
        <v>870.778366666667</v>
      </c>
      <c r="CL20">
        <v>1400.044</v>
      </c>
      <c r="CM20">
        <v>0.8999966</v>
      </c>
      <c r="CN20">
        <v>0.100003426666667</v>
      </c>
      <c r="CO20">
        <v>0</v>
      </c>
      <c r="CP20">
        <v>796.3607</v>
      </c>
      <c r="CQ20">
        <v>4.99979</v>
      </c>
      <c r="CR20">
        <v>11378.2066666667</v>
      </c>
      <c r="CS20">
        <v>11905.0433333333</v>
      </c>
      <c r="CT20">
        <v>49.3123</v>
      </c>
      <c r="CU20">
        <v>51.9330333333333</v>
      </c>
      <c r="CV20">
        <v>50.5393333333333</v>
      </c>
      <c r="CW20">
        <v>50.6268</v>
      </c>
      <c r="CX20">
        <v>50.3581</v>
      </c>
      <c r="CY20">
        <v>1255.53433333333</v>
      </c>
      <c r="CZ20">
        <v>139.51</v>
      </c>
      <c r="DA20">
        <v>0</v>
      </c>
      <c r="DB20">
        <v>69.2000000476837</v>
      </c>
      <c r="DC20">
        <v>0</v>
      </c>
      <c r="DD20">
        <v>796.342192307692</v>
      </c>
      <c r="DE20">
        <v>-10.5639316151844</v>
      </c>
      <c r="DF20">
        <v>-150.150427326311</v>
      </c>
      <c r="DG20">
        <v>11377.6807692308</v>
      </c>
      <c r="DH20">
        <v>15</v>
      </c>
      <c r="DI20">
        <v>1608323278.6</v>
      </c>
      <c r="DJ20" t="s">
        <v>295</v>
      </c>
      <c r="DK20">
        <v>1608323278.6</v>
      </c>
      <c r="DL20">
        <v>1608323273.6</v>
      </c>
      <c r="DM20">
        <v>12</v>
      </c>
      <c r="DN20">
        <v>0.015</v>
      </c>
      <c r="DO20">
        <v>-0.013</v>
      </c>
      <c r="DP20">
        <v>-0.985</v>
      </c>
      <c r="DQ20">
        <v>-0.024</v>
      </c>
      <c r="DR20">
        <v>405</v>
      </c>
      <c r="DS20">
        <v>19</v>
      </c>
      <c r="DT20">
        <v>0.71</v>
      </c>
      <c r="DU20">
        <v>0.19</v>
      </c>
      <c r="DV20">
        <v>1.1050508594381</v>
      </c>
      <c r="DW20">
        <v>-0.0533307238952505</v>
      </c>
      <c r="DX20">
        <v>0.0298185115234951</v>
      </c>
      <c r="DY20">
        <v>1</v>
      </c>
      <c r="DZ20">
        <v>-1.45027935483871</v>
      </c>
      <c r="EA20">
        <v>0.0593782258064552</v>
      </c>
      <c r="EB20">
        <v>0.0357790132155785</v>
      </c>
      <c r="EC20">
        <v>1</v>
      </c>
      <c r="ED20">
        <v>1.23134096774194</v>
      </c>
      <c r="EE20">
        <v>0.01304225806451</v>
      </c>
      <c r="EF20">
        <v>0.007883834974312</v>
      </c>
      <c r="EG20">
        <v>1</v>
      </c>
      <c r="EH20">
        <v>3</v>
      </c>
      <c r="EI20">
        <v>3</v>
      </c>
      <c r="EJ20" t="s">
        <v>301</v>
      </c>
      <c r="EK20">
        <v>100</v>
      </c>
      <c r="EL20">
        <v>100</v>
      </c>
      <c r="EM20">
        <v>-1.13</v>
      </c>
      <c r="EN20">
        <v>-0.0072</v>
      </c>
      <c r="EO20">
        <v>-1.2048362537835</v>
      </c>
      <c r="EP20">
        <v>0.000815476741614031</v>
      </c>
      <c r="EQ20">
        <v>-7.50717249551838e-07</v>
      </c>
      <c r="ER20">
        <v>1.84432784397856e-10</v>
      </c>
      <c r="ES20">
        <v>-0.155771340215227</v>
      </c>
      <c r="ET20">
        <v>-0.0138481432109286</v>
      </c>
      <c r="EU20">
        <v>0.00144553185324755</v>
      </c>
      <c r="EV20">
        <v>-1.88220190754585e-05</v>
      </c>
      <c r="EW20">
        <v>6</v>
      </c>
      <c r="EX20">
        <v>2177</v>
      </c>
      <c r="EY20">
        <v>1</v>
      </c>
      <c r="EZ20">
        <v>25</v>
      </c>
      <c r="FA20">
        <v>4.2</v>
      </c>
      <c r="FB20">
        <v>4.3</v>
      </c>
      <c r="FC20">
        <v>2</v>
      </c>
      <c r="FD20">
        <v>513.53</v>
      </c>
      <c r="FE20">
        <v>477.271</v>
      </c>
      <c r="FF20">
        <v>22.1314</v>
      </c>
      <c r="FG20">
        <v>33.5218</v>
      </c>
      <c r="FH20">
        <v>30.0006</v>
      </c>
      <c r="FI20">
        <v>33.457</v>
      </c>
      <c r="FJ20">
        <v>33.425</v>
      </c>
      <c r="FK20">
        <v>7.37545</v>
      </c>
      <c r="FL20">
        <v>11.4828</v>
      </c>
      <c r="FM20">
        <v>19.4849</v>
      </c>
      <c r="FN20">
        <v>22.1375</v>
      </c>
      <c r="FO20">
        <v>101.145</v>
      </c>
      <c r="FP20">
        <v>18.7371</v>
      </c>
      <c r="FQ20">
        <v>100.898</v>
      </c>
      <c r="FR20">
        <v>100.533</v>
      </c>
    </row>
    <row r="21" spans="1:174">
      <c r="A21">
        <v>5</v>
      </c>
      <c r="B21">
        <v>1608323618.6</v>
      </c>
      <c r="C21">
        <v>362</v>
      </c>
      <c r="D21" t="s">
        <v>310</v>
      </c>
      <c r="E21" t="s">
        <v>311</v>
      </c>
      <c r="F21" t="s">
        <v>289</v>
      </c>
      <c r="G21" t="s">
        <v>290</v>
      </c>
      <c r="H21">
        <v>1608323610.85</v>
      </c>
      <c r="I21">
        <f>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((R21-I21/2)*K21-J21)/(R21+I21/2)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I21*(1000-(1000*0.61365*exp(17.502*U21/(240.97+U21))/(CB21+CC21)+BW21)/2)/(1000*0.61365*exp(17.502*U21/(240.97+U21))/(CB21+CC21)-BW21)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(BM21*BO21)</f>
        <v>0</v>
      </c>
      <c r="T21">
        <f>(CD21+(S21+2*0.95*5.67E-8*(((CD21+$B$7)+273)^4-(CD21+273)^4)-44100*I21)/(1.84*29.3*P21+8*0.95*5.67E-8*(CD21+273)^3))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(-I21*44100)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291</v>
      </c>
      <c r="AK21">
        <v>15552.9</v>
      </c>
      <c r="AL21">
        <v>715.476923076923</v>
      </c>
      <c r="AM21">
        <v>3262.08</v>
      </c>
      <c r="AN21">
        <f>AM21-AL21</f>
        <v>0</v>
      </c>
      <c r="AO21">
        <f>AN21/AM21</f>
        <v>0</v>
      </c>
      <c r="AP21">
        <v>-0.577747479816223</v>
      </c>
      <c r="AQ21" t="s">
        <v>312</v>
      </c>
      <c r="AR21">
        <v>15340</v>
      </c>
      <c r="AS21">
        <v>787.108230769231</v>
      </c>
      <c r="AT21">
        <v>874.52</v>
      </c>
      <c r="AU21">
        <f>1-AS21/AT21</f>
        <v>0</v>
      </c>
      <c r="AV21">
        <v>0.5</v>
      </c>
      <c r="AW21">
        <f>BM21</f>
        <v>0</v>
      </c>
      <c r="AX21">
        <f>J21</f>
        <v>0</v>
      </c>
      <c r="AY21">
        <f>AU21*AV21*AW21</f>
        <v>0</v>
      </c>
      <c r="AZ21">
        <f>BE21/AT21</f>
        <v>0</v>
      </c>
      <c r="BA21">
        <f>(AX21-AP21)/AW21</f>
        <v>0</v>
      </c>
      <c r="BB21">
        <f>(AM21-AT21)/AT21</f>
        <v>0</v>
      </c>
      <c r="BC21" t="s">
        <v>313</v>
      </c>
      <c r="BD21">
        <v>589.37</v>
      </c>
      <c r="BE21">
        <f>AT21-BD21</f>
        <v>0</v>
      </c>
      <c r="BF21">
        <f>(AT21-AS21)/(AT21-BD21)</f>
        <v>0</v>
      </c>
      <c r="BG21">
        <f>(AM21-AT21)/(AM21-BD21)</f>
        <v>0</v>
      </c>
      <c r="BH21">
        <f>(AT21-AS21)/(AT21-AL21)</f>
        <v>0</v>
      </c>
      <c r="BI21">
        <f>(AM21-AT21)/(AM21-AL21)</f>
        <v>0</v>
      </c>
      <c r="BJ21">
        <f>(BF21*BD21/AS21)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294</v>
      </c>
      <c r="BS21">
        <v>2</v>
      </c>
      <c r="BT21">
        <v>1608323610.85</v>
      </c>
      <c r="BU21">
        <v>149.530833333333</v>
      </c>
      <c r="BV21">
        <v>152.561233333333</v>
      </c>
      <c r="BW21">
        <v>19.8768966666667</v>
      </c>
      <c r="BX21">
        <v>18.5063966666667</v>
      </c>
      <c r="BY21">
        <v>150.629133333333</v>
      </c>
      <c r="BZ21">
        <v>19.88446</v>
      </c>
      <c r="CA21">
        <v>500.241666666667</v>
      </c>
      <c r="CB21">
        <v>102.527633333333</v>
      </c>
      <c r="CC21">
        <v>0.10004006</v>
      </c>
      <c r="CD21">
        <v>27.9729333333333</v>
      </c>
      <c r="CE21">
        <v>28.2535733333333</v>
      </c>
      <c r="CF21">
        <v>999.9</v>
      </c>
      <c r="CG21">
        <v>0</v>
      </c>
      <c r="CH21">
        <v>0</v>
      </c>
      <c r="CI21">
        <v>10001.017</v>
      </c>
      <c r="CJ21">
        <v>0</v>
      </c>
      <c r="CK21">
        <v>869.807233333333</v>
      </c>
      <c r="CL21">
        <v>1400.02566666667</v>
      </c>
      <c r="CM21">
        <v>0.900003166666666</v>
      </c>
      <c r="CN21">
        <v>0.0999969866666667</v>
      </c>
      <c r="CO21">
        <v>0</v>
      </c>
      <c r="CP21">
        <v>787.1183</v>
      </c>
      <c r="CQ21">
        <v>4.99979</v>
      </c>
      <c r="CR21">
        <v>11239.2566666667</v>
      </c>
      <c r="CS21">
        <v>11904.9066666667</v>
      </c>
      <c r="CT21">
        <v>48.6871666666667</v>
      </c>
      <c r="CU21">
        <v>51.2892666666667</v>
      </c>
      <c r="CV21">
        <v>49.8976666666667</v>
      </c>
      <c r="CW21">
        <v>49.9811</v>
      </c>
      <c r="CX21">
        <v>49.8080333333333</v>
      </c>
      <c r="CY21">
        <v>1255.52866666667</v>
      </c>
      <c r="CZ21">
        <v>139.497</v>
      </c>
      <c r="DA21">
        <v>0</v>
      </c>
      <c r="DB21">
        <v>86.0999999046326</v>
      </c>
      <c r="DC21">
        <v>0</v>
      </c>
      <c r="DD21">
        <v>787.108230769231</v>
      </c>
      <c r="DE21">
        <v>-3.99576068049684</v>
      </c>
      <c r="DF21">
        <v>-61.3367521956203</v>
      </c>
      <c r="DG21">
        <v>11239.3038461538</v>
      </c>
      <c r="DH21">
        <v>15</v>
      </c>
      <c r="DI21">
        <v>1608323278.6</v>
      </c>
      <c r="DJ21" t="s">
        <v>295</v>
      </c>
      <c r="DK21">
        <v>1608323278.6</v>
      </c>
      <c r="DL21">
        <v>1608323273.6</v>
      </c>
      <c r="DM21">
        <v>12</v>
      </c>
      <c r="DN21">
        <v>0.015</v>
      </c>
      <c r="DO21">
        <v>-0.013</v>
      </c>
      <c r="DP21">
        <v>-0.985</v>
      </c>
      <c r="DQ21">
        <v>-0.024</v>
      </c>
      <c r="DR21">
        <v>405</v>
      </c>
      <c r="DS21">
        <v>19</v>
      </c>
      <c r="DT21">
        <v>0.71</v>
      </c>
      <c r="DU21">
        <v>0.19</v>
      </c>
      <c r="DV21">
        <v>2.35941043269432</v>
      </c>
      <c r="DW21">
        <v>-0.106598926309855</v>
      </c>
      <c r="DX21">
        <v>0.0222758381722793</v>
      </c>
      <c r="DY21">
        <v>1</v>
      </c>
      <c r="DZ21">
        <v>-3.03744612903226</v>
      </c>
      <c r="EA21">
        <v>0.141388548387109</v>
      </c>
      <c r="EB21">
        <v>0.0277055146108915</v>
      </c>
      <c r="EC21">
        <v>1</v>
      </c>
      <c r="ED21">
        <v>1.36968387096774</v>
      </c>
      <c r="EE21">
        <v>0.0530830645161277</v>
      </c>
      <c r="EF21">
        <v>0.0066184549787644</v>
      </c>
      <c r="EG21">
        <v>1</v>
      </c>
      <c r="EH21">
        <v>3</v>
      </c>
      <c r="EI21">
        <v>3</v>
      </c>
      <c r="EJ21" t="s">
        <v>301</v>
      </c>
      <c r="EK21">
        <v>100</v>
      </c>
      <c r="EL21">
        <v>100</v>
      </c>
      <c r="EM21">
        <v>-1.098</v>
      </c>
      <c r="EN21">
        <v>-0.0074</v>
      </c>
      <c r="EO21">
        <v>-1.2048362537835</v>
      </c>
      <c r="EP21">
        <v>0.000815476741614031</v>
      </c>
      <c r="EQ21">
        <v>-7.50717249551838e-07</v>
      </c>
      <c r="ER21">
        <v>1.84432784397856e-10</v>
      </c>
      <c r="ES21">
        <v>-0.155771340215227</v>
      </c>
      <c r="ET21">
        <v>-0.0138481432109286</v>
      </c>
      <c r="EU21">
        <v>0.00144553185324755</v>
      </c>
      <c r="EV21">
        <v>-1.88220190754585e-05</v>
      </c>
      <c r="EW21">
        <v>6</v>
      </c>
      <c r="EX21">
        <v>2177</v>
      </c>
      <c r="EY21">
        <v>1</v>
      </c>
      <c r="EZ21">
        <v>25</v>
      </c>
      <c r="FA21">
        <v>5.7</v>
      </c>
      <c r="FB21">
        <v>5.8</v>
      </c>
      <c r="FC21">
        <v>2</v>
      </c>
      <c r="FD21">
        <v>513.65</v>
      </c>
      <c r="FE21">
        <v>476.917</v>
      </c>
      <c r="FF21">
        <v>22.1229</v>
      </c>
      <c r="FG21">
        <v>33.6424</v>
      </c>
      <c r="FH21">
        <v>30.0005</v>
      </c>
      <c r="FI21">
        <v>33.5367</v>
      </c>
      <c r="FJ21">
        <v>33.4986</v>
      </c>
      <c r="FK21">
        <v>9.70306</v>
      </c>
      <c r="FL21">
        <v>9.05315</v>
      </c>
      <c r="FM21">
        <v>19.1105</v>
      </c>
      <c r="FN21">
        <v>22.1347</v>
      </c>
      <c r="FO21">
        <v>152.764</v>
      </c>
      <c r="FP21">
        <v>18.5885</v>
      </c>
      <c r="FQ21">
        <v>100.879</v>
      </c>
      <c r="FR21">
        <v>100.516</v>
      </c>
    </row>
    <row r="22" spans="1:174">
      <c r="A22">
        <v>6</v>
      </c>
      <c r="B22">
        <v>1608323694.6</v>
      </c>
      <c r="C22">
        <v>438</v>
      </c>
      <c r="D22" t="s">
        <v>314</v>
      </c>
      <c r="E22" t="s">
        <v>315</v>
      </c>
      <c r="F22" t="s">
        <v>289</v>
      </c>
      <c r="G22" t="s">
        <v>290</v>
      </c>
      <c r="H22">
        <v>1608323686.85</v>
      </c>
      <c r="I22">
        <f>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((R22-I22/2)*K22-J22)/(R22+I22/2)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I22*(1000-(1000*0.61365*exp(17.502*U22/(240.97+U22))/(CB22+CC22)+BW22)/2)/(1000*0.61365*exp(17.502*U22/(240.97+U22))/(CB22+CC22)-BW22)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(BM22*BO22)</f>
        <v>0</v>
      </c>
      <c r="T22">
        <f>(CD22+(S22+2*0.95*5.67E-8*(((CD22+$B$7)+273)^4-(CD22+273)^4)-44100*I22)/(1.84*29.3*P22+8*0.95*5.67E-8*(CD22+273)^3))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(-I22*44100)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291</v>
      </c>
      <c r="AK22">
        <v>15552.9</v>
      </c>
      <c r="AL22">
        <v>715.476923076923</v>
      </c>
      <c r="AM22">
        <v>3262.08</v>
      </c>
      <c r="AN22">
        <f>AM22-AL22</f>
        <v>0</v>
      </c>
      <c r="AO22">
        <f>AN22/AM22</f>
        <v>0</v>
      </c>
      <c r="AP22">
        <v>-0.577747479816223</v>
      </c>
      <c r="AQ22" t="s">
        <v>316</v>
      </c>
      <c r="AR22">
        <v>15343.5</v>
      </c>
      <c r="AS22">
        <v>783.48856</v>
      </c>
      <c r="AT22">
        <v>877.94</v>
      </c>
      <c r="AU22">
        <f>1-AS22/AT22</f>
        <v>0</v>
      </c>
      <c r="AV22">
        <v>0.5</v>
      </c>
      <c r="AW22">
        <f>BM22</f>
        <v>0</v>
      </c>
      <c r="AX22">
        <f>J22</f>
        <v>0</v>
      </c>
      <c r="AY22">
        <f>AU22*AV22*AW22</f>
        <v>0</v>
      </c>
      <c r="AZ22">
        <f>BE22/AT22</f>
        <v>0</v>
      </c>
      <c r="BA22">
        <f>(AX22-AP22)/AW22</f>
        <v>0</v>
      </c>
      <c r="BB22">
        <f>(AM22-AT22)/AT22</f>
        <v>0</v>
      </c>
      <c r="BC22" t="s">
        <v>317</v>
      </c>
      <c r="BD22">
        <v>579.2</v>
      </c>
      <c r="BE22">
        <f>AT22-BD22</f>
        <v>0</v>
      </c>
      <c r="BF22">
        <f>(AT22-AS22)/(AT22-BD22)</f>
        <v>0</v>
      </c>
      <c r="BG22">
        <f>(AM22-AT22)/(AM22-BD22)</f>
        <v>0</v>
      </c>
      <c r="BH22">
        <f>(AT22-AS22)/(AT22-AL22)</f>
        <v>0</v>
      </c>
      <c r="BI22">
        <f>(AM22-AT22)/(AM22-AL22)</f>
        <v>0</v>
      </c>
      <c r="BJ22">
        <f>(BF22*BD22/AS22)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294</v>
      </c>
      <c r="BS22">
        <v>2</v>
      </c>
      <c r="BT22">
        <v>1608323686.85</v>
      </c>
      <c r="BU22">
        <v>199.208966666667</v>
      </c>
      <c r="BV22">
        <v>203.710566666667</v>
      </c>
      <c r="BW22">
        <v>19.9132366666667</v>
      </c>
      <c r="BX22">
        <v>18.6027266666667</v>
      </c>
      <c r="BY22">
        <v>200.2791</v>
      </c>
      <c r="BZ22">
        <v>19.9200466666667</v>
      </c>
      <c r="CA22">
        <v>500.2111</v>
      </c>
      <c r="CB22">
        <v>102.527066666667</v>
      </c>
      <c r="CC22">
        <v>0.09994416</v>
      </c>
      <c r="CD22">
        <v>27.98723</v>
      </c>
      <c r="CE22">
        <v>28.2857833333333</v>
      </c>
      <c r="CF22">
        <v>999.9</v>
      </c>
      <c r="CG22">
        <v>0</v>
      </c>
      <c r="CH22">
        <v>0</v>
      </c>
      <c r="CI22">
        <v>9996.18433333333</v>
      </c>
      <c r="CJ22">
        <v>0</v>
      </c>
      <c r="CK22">
        <v>977.442566666667</v>
      </c>
      <c r="CL22">
        <v>1400.01633333333</v>
      </c>
      <c r="CM22">
        <v>0.900004333333333</v>
      </c>
      <c r="CN22">
        <v>0.0999954333333333</v>
      </c>
      <c r="CO22">
        <v>0</v>
      </c>
      <c r="CP22">
        <v>783.539733333333</v>
      </c>
      <c r="CQ22">
        <v>4.99979</v>
      </c>
      <c r="CR22">
        <v>11146.2566666667</v>
      </c>
      <c r="CS22">
        <v>11904.8366666667</v>
      </c>
      <c r="CT22">
        <v>48.3038666666667</v>
      </c>
      <c r="CU22">
        <v>50.937</v>
      </c>
      <c r="CV22">
        <v>49.5124</v>
      </c>
      <c r="CW22">
        <v>49.6746</v>
      </c>
      <c r="CX22">
        <v>49.4622</v>
      </c>
      <c r="CY22">
        <v>1255.51933333333</v>
      </c>
      <c r="CZ22">
        <v>139.497</v>
      </c>
      <c r="DA22">
        <v>0</v>
      </c>
      <c r="DB22">
        <v>75.5999999046326</v>
      </c>
      <c r="DC22">
        <v>0</v>
      </c>
      <c r="DD22">
        <v>783.48856</v>
      </c>
      <c r="DE22">
        <v>-2.59707692868739</v>
      </c>
      <c r="DF22">
        <v>-63.4769231798586</v>
      </c>
      <c r="DG22">
        <v>11145.38</v>
      </c>
      <c r="DH22">
        <v>15</v>
      </c>
      <c r="DI22">
        <v>1608323278.6</v>
      </c>
      <c r="DJ22" t="s">
        <v>295</v>
      </c>
      <c r="DK22">
        <v>1608323278.6</v>
      </c>
      <c r="DL22">
        <v>1608323273.6</v>
      </c>
      <c r="DM22">
        <v>12</v>
      </c>
      <c r="DN22">
        <v>0.015</v>
      </c>
      <c r="DO22">
        <v>-0.013</v>
      </c>
      <c r="DP22">
        <v>-0.985</v>
      </c>
      <c r="DQ22">
        <v>-0.024</v>
      </c>
      <c r="DR22">
        <v>405</v>
      </c>
      <c r="DS22">
        <v>19</v>
      </c>
      <c r="DT22">
        <v>0.71</v>
      </c>
      <c r="DU22">
        <v>0.19</v>
      </c>
      <c r="DV22">
        <v>3.53669917094627</v>
      </c>
      <c r="DW22">
        <v>-0.146434530966776</v>
      </c>
      <c r="DX22">
        <v>0.0172098392437337</v>
      </c>
      <c r="DY22">
        <v>1</v>
      </c>
      <c r="DZ22">
        <v>-4.50545129032258</v>
      </c>
      <c r="EA22">
        <v>0.166788387096781</v>
      </c>
      <c r="EB22">
        <v>0.018908038697002</v>
      </c>
      <c r="EC22">
        <v>1</v>
      </c>
      <c r="ED22">
        <v>1.31173064516129</v>
      </c>
      <c r="EE22">
        <v>-0.0635709677419374</v>
      </c>
      <c r="EF22">
        <v>0.00541482370098964</v>
      </c>
      <c r="EG22">
        <v>1</v>
      </c>
      <c r="EH22">
        <v>3</v>
      </c>
      <c r="EI22">
        <v>3</v>
      </c>
      <c r="EJ22" t="s">
        <v>301</v>
      </c>
      <c r="EK22">
        <v>100</v>
      </c>
      <c r="EL22">
        <v>100</v>
      </c>
      <c r="EM22">
        <v>-1.07</v>
      </c>
      <c r="EN22">
        <v>-0.006</v>
      </c>
      <c r="EO22">
        <v>-1.2048362537835</v>
      </c>
      <c r="EP22">
        <v>0.000815476741614031</v>
      </c>
      <c r="EQ22">
        <v>-7.50717249551838e-07</v>
      </c>
      <c r="ER22">
        <v>1.84432784397856e-10</v>
      </c>
      <c r="ES22">
        <v>-0.155771340215227</v>
      </c>
      <c r="ET22">
        <v>-0.0138481432109286</v>
      </c>
      <c r="EU22">
        <v>0.00144553185324755</v>
      </c>
      <c r="EV22">
        <v>-1.88220190754585e-05</v>
      </c>
      <c r="EW22">
        <v>6</v>
      </c>
      <c r="EX22">
        <v>2177</v>
      </c>
      <c r="EY22">
        <v>1</v>
      </c>
      <c r="EZ22">
        <v>25</v>
      </c>
      <c r="FA22">
        <v>6.9</v>
      </c>
      <c r="FB22">
        <v>7</v>
      </c>
      <c r="FC22">
        <v>2</v>
      </c>
      <c r="FD22">
        <v>513.531</v>
      </c>
      <c r="FE22">
        <v>477.367</v>
      </c>
      <c r="FF22">
        <v>22.192</v>
      </c>
      <c r="FG22">
        <v>33.7385</v>
      </c>
      <c r="FH22">
        <v>30.0005</v>
      </c>
      <c r="FI22">
        <v>33.6111</v>
      </c>
      <c r="FJ22">
        <v>33.5696</v>
      </c>
      <c r="FK22">
        <v>12.005</v>
      </c>
      <c r="FL22">
        <v>3.62676</v>
      </c>
      <c r="FM22">
        <v>19.1105</v>
      </c>
      <c r="FN22">
        <v>22.1918</v>
      </c>
      <c r="FO22">
        <v>204.068</v>
      </c>
      <c r="FP22">
        <v>18.8495</v>
      </c>
      <c r="FQ22">
        <v>100.861</v>
      </c>
      <c r="FR22">
        <v>100.506</v>
      </c>
    </row>
    <row r="23" spans="1:174">
      <c r="A23">
        <v>7</v>
      </c>
      <c r="B23">
        <v>1608323807.6</v>
      </c>
      <c r="C23">
        <v>551</v>
      </c>
      <c r="D23" t="s">
        <v>318</v>
      </c>
      <c r="E23" t="s">
        <v>319</v>
      </c>
      <c r="F23" t="s">
        <v>289</v>
      </c>
      <c r="G23" t="s">
        <v>290</v>
      </c>
      <c r="H23">
        <v>1608323799.85</v>
      </c>
      <c r="I23">
        <f>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((R23-I23/2)*K23-J23)/(R23+I23/2)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I23*(1000-(1000*0.61365*exp(17.502*U23/(240.97+U23))/(CB23+CC23)+BW23)/2)/(1000*0.61365*exp(17.502*U23/(240.97+U23))/(CB23+CC23)-BW23)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(BM23*BO23)</f>
        <v>0</v>
      </c>
      <c r="T23">
        <f>(CD23+(S23+2*0.95*5.67E-8*(((CD23+$B$7)+273)^4-(CD23+273)^4)-44100*I23)/(1.84*29.3*P23+8*0.95*5.67E-8*(CD23+273)^3))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(-I23*44100)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291</v>
      </c>
      <c r="AK23">
        <v>15552.9</v>
      </c>
      <c r="AL23">
        <v>715.476923076923</v>
      </c>
      <c r="AM23">
        <v>3262.08</v>
      </c>
      <c r="AN23">
        <f>AM23-AL23</f>
        <v>0</v>
      </c>
      <c r="AO23">
        <f>AN23/AM23</f>
        <v>0</v>
      </c>
      <c r="AP23">
        <v>-0.577747479816223</v>
      </c>
      <c r="AQ23" t="s">
        <v>320</v>
      </c>
      <c r="AR23">
        <v>15348.1</v>
      </c>
      <c r="AS23">
        <v>782.276269230769</v>
      </c>
      <c r="AT23">
        <v>883.4</v>
      </c>
      <c r="AU23">
        <f>1-AS23/AT23</f>
        <v>0</v>
      </c>
      <c r="AV23">
        <v>0.5</v>
      </c>
      <c r="AW23">
        <f>BM23</f>
        <v>0</v>
      </c>
      <c r="AX23">
        <f>J23</f>
        <v>0</v>
      </c>
      <c r="AY23">
        <f>AU23*AV23*AW23</f>
        <v>0</v>
      </c>
      <c r="AZ23">
        <f>BE23/AT23</f>
        <v>0</v>
      </c>
      <c r="BA23">
        <f>(AX23-AP23)/AW23</f>
        <v>0</v>
      </c>
      <c r="BB23">
        <f>(AM23-AT23)/AT23</f>
        <v>0</v>
      </c>
      <c r="BC23" t="s">
        <v>321</v>
      </c>
      <c r="BD23">
        <v>578.29</v>
      </c>
      <c r="BE23">
        <f>AT23-BD23</f>
        <v>0</v>
      </c>
      <c r="BF23">
        <f>(AT23-AS23)/(AT23-BD23)</f>
        <v>0</v>
      </c>
      <c r="BG23">
        <f>(AM23-AT23)/(AM23-BD23)</f>
        <v>0</v>
      </c>
      <c r="BH23">
        <f>(AT23-AS23)/(AT23-AL23)</f>
        <v>0</v>
      </c>
      <c r="BI23">
        <f>(AM23-AT23)/(AM23-AL23)</f>
        <v>0</v>
      </c>
      <c r="BJ23">
        <f>(BF23*BD23/AS23)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294</v>
      </c>
      <c r="BS23">
        <v>2</v>
      </c>
      <c r="BT23">
        <v>1608323799.85</v>
      </c>
      <c r="BU23">
        <v>249.934733333333</v>
      </c>
      <c r="BV23">
        <v>255.287466666667</v>
      </c>
      <c r="BW23">
        <v>20.0844733333333</v>
      </c>
      <c r="BX23">
        <v>18.9431433333333</v>
      </c>
      <c r="BY23">
        <v>250.979233333333</v>
      </c>
      <c r="BZ23">
        <v>20.0877066666667</v>
      </c>
      <c r="CA23">
        <v>500.223733333333</v>
      </c>
      <c r="CB23">
        <v>102.525033333333</v>
      </c>
      <c r="CC23">
        <v>0.100014176666667</v>
      </c>
      <c r="CD23">
        <v>27.98981</v>
      </c>
      <c r="CE23">
        <v>28.34629</v>
      </c>
      <c r="CF23">
        <v>999.9</v>
      </c>
      <c r="CG23">
        <v>0</v>
      </c>
      <c r="CH23">
        <v>0</v>
      </c>
      <c r="CI23">
        <v>9997.978</v>
      </c>
      <c r="CJ23">
        <v>0</v>
      </c>
      <c r="CK23">
        <v>889.205166666667</v>
      </c>
      <c r="CL23">
        <v>1399.997</v>
      </c>
      <c r="CM23">
        <v>0.899999</v>
      </c>
      <c r="CN23">
        <v>0.10000085</v>
      </c>
      <c r="CO23">
        <v>0</v>
      </c>
      <c r="CP23">
        <v>782.286666666667</v>
      </c>
      <c r="CQ23">
        <v>4.99979</v>
      </c>
      <c r="CR23">
        <v>11126.3733333333</v>
      </c>
      <c r="CS23">
        <v>11904.65</v>
      </c>
      <c r="CT23">
        <v>47.8183</v>
      </c>
      <c r="CU23">
        <v>50.5558</v>
      </c>
      <c r="CV23">
        <v>49.0392666666667</v>
      </c>
      <c r="CW23">
        <v>49.3561</v>
      </c>
      <c r="CX23">
        <v>49.0186</v>
      </c>
      <c r="CY23">
        <v>1255.49433333333</v>
      </c>
      <c r="CZ23">
        <v>139.502666666667</v>
      </c>
      <c r="DA23">
        <v>0</v>
      </c>
      <c r="DB23">
        <v>112.5</v>
      </c>
      <c r="DC23">
        <v>0</v>
      </c>
      <c r="DD23">
        <v>782.276269230769</v>
      </c>
      <c r="DE23">
        <v>0.117504275265884</v>
      </c>
      <c r="DF23">
        <v>-20.2905982959186</v>
      </c>
      <c r="DG23">
        <v>11126.4038461538</v>
      </c>
      <c r="DH23">
        <v>15</v>
      </c>
      <c r="DI23">
        <v>1608323278.6</v>
      </c>
      <c r="DJ23" t="s">
        <v>295</v>
      </c>
      <c r="DK23">
        <v>1608323278.6</v>
      </c>
      <c r="DL23">
        <v>1608323273.6</v>
      </c>
      <c r="DM23">
        <v>12</v>
      </c>
      <c r="DN23">
        <v>0.015</v>
      </c>
      <c r="DO23">
        <v>-0.013</v>
      </c>
      <c r="DP23">
        <v>-0.985</v>
      </c>
      <c r="DQ23">
        <v>-0.024</v>
      </c>
      <c r="DR23">
        <v>405</v>
      </c>
      <c r="DS23">
        <v>19</v>
      </c>
      <c r="DT23">
        <v>0.71</v>
      </c>
      <c r="DU23">
        <v>0.19</v>
      </c>
      <c r="DV23">
        <v>4.22120123634449</v>
      </c>
      <c r="DW23">
        <v>0.105247873339844</v>
      </c>
      <c r="DX23">
        <v>0.0137568893399124</v>
      </c>
      <c r="DY23">
        <v>1</v>
      </c>
      <c r="DZ23">
        <v>-5.35419516129032</v>
      </c>
      <c r="EA23">
        <v>-0.0609358064516156</v>
      </c>
      <c r="EB23">
        <v>0.0154949260937704</v>
      </c>
      <c r="EC23">
        <v>1</v>
      </c>
      <c r="ED23">
        <v>1.14444677419355</v>
      </c>
      <c r="EE23">
        <v>-0.114901935483873</v>
      </c>
      <c r="EF23">
        <v>0.0286006907639451</v>
      </c>
      <c r="EG23">
        <v>1</v>
      </c>
      <c r="EH23">
        <v>3</v>
      </c>
      <c r="EI23">
        <v>3</v>
      </c>
      <c r="EJ23" t="s">
        <v>301</v>
      </c>
      <c r="EK23">
        <v>100</v>
      </c>
      <c r="EL23">
        <v>100</v>
      </c>
      <c r="EM23">
        <v>-1.044</v>
      </c>
      <c r="EN23">
        <v>-0.0025</v>
      </c>
      <c r="EO23">
        <v>-1.2048362537835</v>
      </c>
      <c r="EP23">
        <v>0.000815476741614031</v>
      </c>
      <c r="EQ23">
        <v>-7.50717249551838e-07</v>
      </c>
      <c r="ER23">
        <v>1.84432784397856e-10</v>
      </c>
      <c r="ES23">
        <v>-0.155771340215227</v>
      </c>
      <c r="ET23">
        <v>-0.0138481432109286</v>
      </c>
      <c r="EU23">
        <v>0.00144553185324755</v>
      </c>
      <c r="EV23">
        <v>-1.88220190754585e-05</v>
      </c>
      <c r="EW23">
        <v>6</v>
      </c>
      <c r="EX23">
        <v>2177</v>
      </c>
      <c r="EY23">
        <v>1</v>
      </c>
      <c r="EZ23">
        <v>25</v>
      </c>
      <c r="FA23">
        <v>8.8</v>
      </c>
      <c r="FB23">
        <v>8.9</v>
      </c>
      <c r="FC23">
        <v>2</v>
      </c>
      <c r="FD23">
        <v>513.315</v>
      </c>
      <c r="FE23">
        <v>477.431</v>
      </c>
      <c r="FF23">
        <v>22.1672</v>
      </c>
      <c r="FG23">
        <v>33.8864</v>
      </c>
      <c r="FH23">
        <v>30.0004</v>
      </c>
      <c r="FI23">
        <v>33.7306</v>
      </c>
      <c r="FJ23">
        <v>33.6839</v>
      </c>
      <c r="FK23">
        <v>14.2577</v>
      </c>
      <c r="FL23">
        <v>0</v>
      </c>
      <c r="FM23">
        <v>20.2469</v>
      </c>
      <c r="FN23">
        <v>22.17</v>
      </c>
      <c r="FO23">
        <v>255.313</v>
      </c>
      <c r="FP23">
        <v>19.2766</v>
      </c>
      <c r="FQ23">
        <v>100.832</v>
      </c>
      <c r="FR23">
        <v>100.482</v>
      </c>
    </row>
    <row r="24" spans="1:174">
      <c r="A24">
        <v>8</v>
      </c>
      <c r="B24">
        <v>1608323928.1</v>
      </c>
      <c r="C24">
        <v>671.5</v>
      </c>
      <c r="D24" t="s">
        <v>322</v>
      </c>
      <c r="E24" t="s">
        <v>323</v>
      </c>
      <c r="F24" t="s">
        <v>289</v>
      </c>
      <c r="G24" t="s">
        <v>290</v>
      </c>
      <c r="H24">
        <v>1608323920.1</v>
      </c>
      <c r="I24">
        <f>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((R24-I24/2)*K24-J24)/(R24+I24/2)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I24*(1000-(1000*0.61365*exp(17.502*U24/(240.97+U24))/(CB24+CC24)+BW24)/2)/(1000*0.61365*exp(17.502*U24/(240.97+U24))/(CB24+CC24)-BW24)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(BM24*BO24)</f>
        <v>0</v>
      </c>
      <c r="T24">
        <f>(CD24+(S24+2*0.95*5.67E-8*(((CD24+$B$7)+273)^4-(CD24+273)^4)-44100*I24)/(1.84*29.3*P24+8*0.95*5.67E-8*(CD24+273)^3))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(-I24*44100)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291</v>
      </c>
      <c r="AK24">
        <v>15552.9</v>
      </c>
      <c r="AL24">
        <v>715.476923076923</v>
      </c>
      <c r="AM24">
        <v>3262.08</v>
      </c>
      <c r="AN24">
        <f>AM24-AL24</f>
        <v>0</v>
      </c>
      <c r="AO24">
        <f>AN24/AM24</f>
        <v>0</v>
      </c>
      <c r="AP24">
        <v>-0.577747479816223</v>
      </c>
      <c r="AQ24" t="s">
        <v>324</v>
      </c>
      <c r="AR24">
        <v>15352.3</v>
      </c>
      <c r="AS24">
        <v>788.576807692308</v>
      </c>
      <c r="AT24">
        <v>902.9</v>
      </c>
      <c r="AU24">
        <f>1-AS24/AT24</f>
        <v>0</v>
      </c>
      <c r="AV24">
        <v>0.5</v>
      </c>
      <c r="AW24">
        <f>BM24</f>
        <v>0</v>
      </c>
      <c r="AX24">
        <f>J24</f>
        <v>0</v>
      </c>
      <c r="AY24">
        <f>AU24*AV24*AW24</f>
        <v>0</v>
      </c>
      <c r="AZ24">
        <f>BE24/AT24</f>
        <v>0</v>
      </c>
      <c r="BA24">
        <f>(AX24-AP24)/AW24</f>
        <v>0</v>
      </c>
      <c r="BB24">
        <f>(AM24-AT24)/AT24</f>
        <v>0</v>
      </c>
      <c r="BC24" t="s">
        <v>325</v>
      </c>
      <c r="BD24">
        <v>579.4</v>
      </c>
      <c r="BE24">
        <f>AT24-BD24</f>
        <v>0</v>
      </c>
      <c r="BF24">
        <f>(AT24-AS24)/(AT24-BD24)</f>
        <v>0</v>
      </c>
      <c r="BG24">
        <f>(AM24-AT24)/(AM24-BD24)</f>
        <v>0</v>
      </c>
      <c r="BH24">
        <f>(AT24-AS24)/(AT24-AL24)</f>
        <v>0</v>
      </c>
      <c r="BI24">
        <f>(AM24-AT24)/(AM24-AL24)</f>
        <v>0</v>
      </c>
      <c r="BJ24">
        <f>(BF24*BD24/AS24)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294</v>
      </c>
      <c r="BS24">
        <v>2</v>
      </c>
      <c r="BT24">
        <v>1608323920.1</v>
      </c>
      <c r="BU24">
        <v>400.14235483871</v>
      </c>
      <c r="BV24">
        <v>407.556451612903</v>
      </c>
      <c r="BW24">
        <v>20.0445483870968</v>
      </c>
      <c r="BX24">
        <v>19.1252129032258</v>
      </c>
      <c r="BY24">
        <v>400.98235483871</v>
      </c>
      <c r="BZ24">
        <v>20.0795483870968</v>
      </c>
      <c r="CA24">
        <v>500.236677419355</v>
      </c>
      <c r="CB24">
        <v>102.525935483871</v>
      </c>
      <c r="CC24">
        <v>0.0999867870967742</v>
      </c>
      <c r="CD24">
        <v>27.9840258064516</v>
      </c>
      <c r="CE24">
        <v>28.3535451612903</v>
      </c>
      <c r="CF24">
        <v>999.9</v>
      </c>
      <c r="CG24">
        <v>0</v>
      </c>
      <c r="CH24">
        <v>0</v>
      </c>
      <c r="CI24">
        <v>10001.8522580645</v>
      </c>
      <c r="CJ24">
        <v>0</v>
      </c>
      <c r="CK24">
        <v>659.906193548387</v>
      </c>
      <c r="CL24">
        <v>1400.00903225806</v>
      </c>
      <c r="CM24">
        <v>0.899993774193548</v>
      </c>
      <c r="CN24">
        <v>0.100006187096774</v>
      </c>
      <c r="CO24">
        <v>0</v>
      </c>
      <c r="CP24">
        <v>788.626838709677</v>
      </c>
      <c r="CQ24">
        <v>4.99979</v>
      </c>
      <c r="CR24">
        <v>11197.5483870968</v>
      </c>
      <c r="CS24">
        <v>11904.7290322581</v>
      </c>
      <c r="CT24">
        <v>47.393</v>
      </c>
      <c r="CU24">
        <v>50.2012258064516</v>
      </c>
      <c r="CV24">
        <v>48.620935483871</v>
      </c>
      <c r="CW24">
        <v>49.046</v>
      </c>
      <c r="CX24">
        <v>48.635</v>
      </c>
      <c r="CY24">
        <v>1255.49903225806</v>
      </c>
      <c r="CZ24">
        <v>139.51</v>
      </c>
      <c r="DA24">
        <v>0</v>
      </c>
      <c r="DB24">
        <v>120.099999904633</v>
      </c>
      <c r="DC24">
        <v>0</v>
      </c>
      <c r="DD24">
        <v>788.576807692308</v>
      </c>
      <c r="DE24">
        <v>-0.990529929067698</v>
      </c>
      <c r="DF24">
        <v>-39.8358973901079</v>
      </c>
      <c r="DG24">
        <v>11197.1923076923</v>
      </c>
      <c r="DH24">
        <v>15</v>
      </c>
      <c r="DI24">
        <v>1608323948.1</v>
      </c>
      <c r="DJ24" t="s">
        <v>326</v>
      </c>
      <c r="DK24">
        <v>1608323948.1</v>
      </c>
      <c r="DL24">
        <v>1608323945.1</v>
      </c>
      <c r="DM24">
        <v>13</v>
      </c>
      <c r="DN24">
        <v>0.144</v>
      </c>
      <c r="DO24">
        <v>-0.011</v>
      </c>
      <c r="DP24">
        <v>-0.84</v>
      </c>
      <c r="DQ24">
        <v>-0.035</v>
      </c>
      <c r="DR24">
        <v>407</v>
      </c>
      <c r="DS24">
        <v>19</v>
      </c>
      <c r="DT24">
        <v>0.34</v>
      </c>
      <c r="DU24">
        <v>0.12</v>
      </c>
      <c r="DV24">
        <v>5.98441700183919</v>
      </c>
      <c r="DW24">
        <v>-1.3118782366578</v>
      </c>
      <c r="DX24">
        <v>0.0962219079615863</v>
      </c>
      <c r="DY24">
        <v>0</v>
      </c>
      <c r="DZ24">
        <v>-7.56076258064516</v>
      </c>
      <c r="EA24">
        <v>1.5417919354839</v>
      </c>
      <c r="EB24">
        <v>0.116958896776927</v>
      </c>
      <c r="EC24">
        <v>0</v>
      </c>
      <c r="ED24">
        <v>0.950929935483871</v>
      </c>
      <c r="EE24">
        <v>-0.00614491935483673</v>
      </c>
      <c r="EF24">
        <v>0.00118396850261842</v>
      </c>
      <c r="EG24">
        <v>1</v>
      </c>
      <c r="EH24">
        <v>1</v>
      </c>
      <c r="EI24">
        <v>3</v>
      </c>
      <c r="EJ24" t="s">
        <v>327</v>
      </c>
      <c r="EK24">
        <v>100</v>
      </c>
      <c r="EL24">
        <v>100</v>
      </c>
      <c r="EM24">
        <v>-0.84</v>
      </c>
      <c r="EN24">
        <v>-0.035</v>
      </c>
      <c r="EO24">
        <v>-1.2048362537835</v>
      </c>
      <c r="EP24">
        <v>0.000815476741614031</v>
      </c>
      <c r="EQ24">
        <v>-7.50717249551838e-07</v>
      </c>
      <c r="ER24">
        <v>1.84432784397856e-10</v>
      </c>
      <c r="ES24">
        <v>-0.155771340215227</v>
      </c>
      <c r="ET24">
        <v>-0.0138481432109286</v>
      </c>
      <c r="EU24">
        <v>0.00144553185324755</v>
      </c>
      <c r="EV24">
        <v>-1.88220190754585e-05</v>
      </c>
      <c r="EW24">
        <v>6</v>
      </c>
      <c r="EX24">
        <v>2177</v>
      </c>
      <c r="EY24">
        <v>1</v>
      </c>
      <c r="EZ24">
        <v>25</v>
      </c>
      <c r="FA24">
        <v>10.8</v>
      </c>
      <c r="FB24">
        <v>10.9</v>
      </c>
      <c r="FC24">
        <v>2</v>
      </c>
      <c r="FD24">
        <v>513.146</v>
      </c>
      <c r="FE24">
        <v>478.388</v>
      </c>
      <c r="FF24">
        <v>22.2519</v>
      </c>
      <c r="FG24">
        <v>33.9854</v>
      </c>
      <c r="FH24">
        <v>30.0001</v>
      </c>
      <c r="FI24">
        <v>33.8202</v>
      </c>
      <c r="FJ24">
        <v>33.7671</v>
      </c>
      <c r="FK24">
        <v>20.6282</v>
      </c>
      <c r="FL24">
        <v>0</v>
      </c>
      <c r="FM24">
        <v>21.3827</v>
      </c>
      <c r="FN24">
        <v>22.2592</v>
      </c>
      <c r="FO24">
        <v>407.287</v>
      </c>
      <c r="FP24">
        <v>19.1661</v>
      </c>
      <c r="FQ24">
        <v>100.818</v>
      </c>
      <c r="FR24">
        <v>100.472</v>
      </c>
    </row>
    <row r="25" spans="1:174">
      <c r="A25">
        <v>9</v>
      </c>
      <c r="B25">
        <v>1608324069.1</v>
      </c>
      <c r="C25">
        <v>812.5</v>
      </c>
      <c r="D25" t="s">
        <v>328</v>
      </c>
      <c r="E25" t="s">
        <v>329</v>
      </c>
      <c r="F25" t="s">
        <v>289</v>
      </c>
      <c r="G25" t="s">
        <v>290</v>
      </c>
      <c r="H25">
        <v>1608324061.1</v>
      </c>
      <c r="I25">
        <f>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((R25-I25/2)*K25-J25)/(R25+I25/2)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I25*(1000-(1000*0.61365*exp(17.502*U25/(240.97+U25))/(CB25+CC25)+BW25)/2)/(1000*0.61365*exp(17.502*U25/(240.97+U25))/(CB25+CC25)-BW25)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(BM25*BO25)</f>
        <v>0</v>
      </c>
      <c r="T25">
        <f>(CD25+(S25+2*0.95*5.67E-8*(((CD25+$B$7)+273)^4-(CD25+273)^4)-44100*I25)/(1.84*29.3*P25+8*0.95*5.67E-8*(CD25+273)^3))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(-I25*44100)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291</v>
      </c>
      <c r="AK25">
        <v>15552.9</v>
      </c>
      <c r="AL25">
        <v>715.476923076923</v>
      </c>
      <c r="AM25">
        <v>3262.08</v>
      </c>
      <c r="AN25">
        <f>AM25-AL25</f>
        <v>0</v>
      </c>
      <c r="AO25">
        <f>AN25/AM25</f>
        <v>0</v>
      </c>
      <c r="AP25">
        <v>-0.577747479816223</v>
      </c>
      <c r="AQ25" t="s">
        <v>330</v>
      </c>
      <c r="AR25">
        <v>15356</v>
      </c>
      <c r="AS25">
        <v>787.248807692308</v>
      </c>
      <c r="AT25">
        <v>906.05</v>
      </c>
      <c r="AU25">
        <f>1-AS25/AT25</f>
        <v>0</v>
      </c>
      <c r="AV25">
        <v>0.5</v>
      </c>
      <c r="AW25">
        <f>BM25</f>
        <v>0</v>
      </c>
      <c r="AX25">
        <f>J25</f>
        <v>0</v>
      </c>
      <c r="AY25">
        <f>AU25*AV25*AW25</f>
        <v>0</v>
      </c>
      <c r="AZ25">
        <f>BE25/AT25</f>
        <v>0</v>
      </c>
      <c r="BA25">
        <f>(AX25-AP25)/AW25</f>
        <v>0</v>
      </c>
      <c r="BB25">
        <f>(AM25-AT25)/AT25</f>
        <v>0</v>
      </c>
      <c r="BC25" t="s">
        <v>331</v>
      </c>
      <c r="BD25">
        <v>585.27</v>
      </c>
      <c r="BE25">
        <f>AT25-BD25</f>
        <v>0</v>
      </c>
      <c r="BF25">
        <f>(AT25-AS25)/(AT25-BD25)</f>
        <v>0</v>
      </c>
      <c r="BG25">
        <f>(AM25-AT25)/(AM25-BD25)</f>
        <v>0</v>
      </c>
      <c r="BH25">
        <f>(AT25-AS25)/(AT25-AL25)</f>
        <v>0</v>
      </c>
      <c r="BI25">
        <f>(AM25-AT25)/(AM25-AL25)</f>
        <v>0</v>
      </c>
      <c r="BJ25">
        <f>(BF25*BD25/AS25)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294</v>
      </c>
      <c r="BS25">
        <v>2</v>
      </c>
      <c r="BT25">
        <v>1608324061.1</v>
      </c>
      <c r="BU25">
        <v>499.946258064516</v>
      </c>
      <c r="BV25">
        <v>507.042612903226</v>
      </c>
      <c r="BW25">
        <v>20.2382870967742</v>
      </c>
      <c r="BX25">
        <v>19.5940258064516</v>
      </c>
      <c r="BY25">
        <v>500.764</v>
      </c>
      <c r="BZ25">
        <v>20.2491193548387</v>
      </c>
      <c r="CA25">
        <v>500.249129032258</v>
      </c>
      <c r="CB25">
        <v>102.520774193548</v>
      </c>
      <c r="CC25">
        <v>0.0999627935483871</v>
      </c>
      <c r="CD25">
        <v>27.9779870967742</v>
      </c>
      <c r="CE25">
        <v>28.3644387096774</v>
      </c>
      <c r="CF25">
        <v>999.9</v>
      </c>
      <c r="CG25">
        <v>0</v>
      </c>
      <c r="CH25">
        <v>0</v>
      </c>
      <c r="CI25">
        <v>10003.1470967742</v>
      </c>
      <c r="CJ25">
        <v>0</v>
      </c>
      <c r="CK25">
        <v>437.628516129032</v>
      </c>
      <c r="CL25">
        <v>1399.97193548387</v>
      </c>
      <c r="CM25">
        <v>0.89999264516129</v>
      </c>
      <c r="CN25">
        <v>0.100007374193548</v>
      </c>
      <c r="CO25">
        <v>0</v>
      </c>
      <c r="CP25">
        <v>787.241548387097</v>
      </c>
      <c r="CQ25">
        <v>4.99979</v>
      </c>
      <c r="CR25">
        <v>11158.3870967742</v>
      </c>
      <c r="CS25">
        <v>11904.4064516129</v>
      </c>
      <c r="CT25">
        <v>46.9878064516129</v>
      </c>
      <c r="CU25">
        <v>49.8384193548387</v>
      </c>
      <c r="CV25">
        <v>48.1971612903226</v>
      </c>
      <c r="CW25">
        <v>48.6971612903226</v>
      </c>
      <c r="CX25">
        <v>48.25</v>
      </c>
      <c r="CY25">
        <v>1255.46709677419</v>
      </c>
      <c r="CZ25">
        <v>139.504838709677</v>
      </c>
      <c r="DA25">
        <v>0</v>
      </c>
      <c r="DB25">
        <v>140.399999856949</v>
      </c>
      <c r="DC25">
        <v>0</v>
      </c>
      <c r="DD25">
        <v>787.248807692308</v>
      </c>
      <c r="DE25">
        <v>-0.290290606331764</v>
      </c>
      <c r="DF25">
        <v>-22.6495727208611</v>
      </c>
      <c r="DG25">
        <v>11158.3423076923</v>
      </c>
      <c r="DH25">
        <v>15</v>
      </c>
      <c r="DI25">
        <v>1608323948.1</v>
      </c>
      <c r="DJ25" t="s">
        <v>326</v>
      </c>
      <c r="DK25">
        <v>1608323948.1</v>
      </c>
      <c r="DL25">
        <v>1608323945.1</v>
      </c>
      <c r="DM25">
        <v>13</v>
      </c>
      <c r="DN25">
        <v>0.144</v>
      </c>
      <c r="DO25">
        <v>-0.011</v>
      </c>
      <c r="DP25">
        <v>-0.84</v>
      </c>
      <c r="DQ25">
        <v>-0.035</v>
      </c>
      <c r="DR25">
        <v>407</v>
      </c>
      <c r="DS25">
        <v>19</v>
      </c>
      <c r="DT25">
        <v>0.34</v>
      </c>
      <c r="DU25">
        <v>0.12</v>
      </c>
      <c r="DV25">
        <v>5.64397579720048</v>
      </c>
      <c r="DW25">
        <v>-0.0398115600594755</v>
      </c>
      <c r="DX25">
        <v>0.0288784224563769</v>
      </c>
      <c r="DY25">
        <v>1</v>
      </c>
      <c r="DZ25">
        <v>-7.09626032258064</v>
      </c>
      <c r="EA25">
        <v>0.296236451612926</v>
      </c>
      <c r="EB25">
        <v>0.0481945850581598</v>
      </c>
      <c r="EC25">
        <v>0</v>
      </c>
      <c r="ED25">
        <v>0.644262129032258</v>
      </c>
      <c r="EE25">
        <v>-0.423699822580647</v>
      </c>
      <c r="EF25">
        <v>0.0405296015044854</v>
      </c>
      <c r="EG25">
        <v>0</v>
      </c>
      <c r="EH25">
        <v>1</v>
      </c>
      <c r="EI25">
        <v>3</v>
      </c>
      <c r="EJ25" t="s">
        <v>327</v>
      </c>
      <c r="EK25">
        <v>100</v>
      </c>
      <c r="EL25">
        <v>100</v>
      </c>
      <c r="EM25">
        <v>-0.818</v>
      </c>
      <c r="EN25">
        <v>-0.011</v>
      </c>
      <c r="EO25">
        <v>-1.06083063538018</v>
      </c>
      <c r="EP25">
        <v>0.000815476741614031</v>
      </c>
      <c r="EQ25">
        <v>-7.50717249551838e-07</v>
      </c>
      <c r="ER25">
        <v>1.84432784397856e-10</v>
      </c>
      <c r="ES25">
        <v>-0.166850011208597</v>
      </c>
      <c r="ET25">
        <v>-0.0138481432109286</v>
      </c>
      <c r="EU25">
        <v>0.00144553185324755</v>
      </c>
      <c r="EV25">
        <v>-1.88220190754585e-05</v>
      </c>
      <c r="EW25">
        <v>6</v>
      </c>
      <c r="EX25">
        <v>2177</v>
      </c>
      <c r="EY25">
        <v>1</v>
      </c>
      <c r="EZ25">
        <v>25</v>
      </c>
      <c r="FA25">
        <v>2</v>
      </c>
      <c r="FB25">
        <v>2.1</v>
      </c>
      <c r="FC25">
        <v>2</v>
      </c>
      <c r="FD25">
        <v>512.87</v>
      </c>
      <c r="FE25">
        <v>479.981</v>
      </c>
      <c r="FF25">
        <v>22.4532</v>
      </c>
      <c r="FG25">
        <v>33.9639</v>
      </c>
      <c r="FH25">
        <v>29.9999</v>
      </c>
      <c r="FI25">
        <v>33.8355</v>
      </c>
      <c r="FJ25">
        <v>33.7831</v>
      </c>
      <c r="FK25">
        <v>24.6067</v>
      </c>
      <c r="FL25">
        <v>4.40538</v>
      </c>
      <c r="FM25">
        <v>24.2034</v>
      </c>
      <c r="FN25">
        <v>22.4561</v>
      </c>
      <c r="FO25">
        <v>507.077</v>
      </c>
      <c r="FP25">
        <v>19.4198</v>
      </c>
      <c r="FQ25">
        <v>100.826</v>
      </c>
      <c r="FR25">
        <v>100.477</v>
      </c>
    </row>
    <row r="26" spans="1:174">
      <c r="A26">
        <v>10</v>
      </c>
      <c r="B26">
        <v>1608324183</v>
      </c>
      <c r="C26">
        <v>926.400000095367</v>
      </c>
      <c r="D26" t="s">
        <v>332</v>
      </c>
      <c r="E26" t="s">
        <v>333</v>
      </c>
      <c r="F26" t="s">
        <v>289</v>
      </c>
      <c r="G26" t="s">
        <v>290</v>
      </c>
      <c r="H26">
        <v>1608324175</v>
      </c>
      <c r="I26">
        <f>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((R26-I26/2)*K26-J26)/(R26+I26/2)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I26*(1000-(1000*0.61365*exp(17.502*U26/(240.97+U26))/(CB26+CC26)+BW26)/2)/(1000*0.61365*exp(17.502*U26/(240.97+U26))/(CB26+CC26)-BW26)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(BM26*BO26)</f>
        <v>0</v>
      </c>
      <c r="T26">
        <f>(CD26+(S26+2*0.95*5.67E-8*(((CD26+$B$7)+273)^4-(CD26+273)^4)-44100*I26)/(1.84*29.3*P26+8*0.95*5.67E-8*(CD26+273)^3))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(-I26*44100)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291</v>
      </c>
      <c r="AK26">
        <v>15552.9</v>
      </c>
      <c r="AL26">
        <v>715.476923076923</v>
      </c>
      <c r="AM26">
        <v>3262.08</v>
      </c>
      <c r="AN26">
        <f>AM26-AL26</f>
        <v>0</v>
      </c>
      <c r="AO26">
        <f>AN26/AM26</f>
        <v>0</v>
      </c>
      <c r="AP26">
        <v>-0.577747479816223</v>
      </c>
      <c r="AQ26" t="s">
        <v>334</v>
      </c>
      <c r="AR26">
        <v>15361.6</v>
      </c>
      <c r="AS26">
        <v>791.06632</v>
      </c>
      <c r="AT26">
        <v>917.6</v>
      </c>
      <c r="AU26">
        <f>1-AS26/AT26</f>
        <v>0</v>
      </c>
      <c r="AV26">
        <v>0.5</v>
      </c>
      <c r="AW26">
        <f>BM26</f>
        <v>0</v>
      </c>
      <c r="AX26">
        <f>J26</f>
        <v>0</v>
      </c>
      <c r="AY26">
        <f>AU26*AV26*AW26</f>
        <v>0</v>
      </c>
      <c r="AZ26">
        <f>BE26/AT26</f>
        <v>0</v>
      </c>
      <c r="BA26">
        <f>(AX26-AP26)/AW26</f>
        <v>0</v>
      </c>
      <c r="BB26">
        <f>(AM26-AT26)/AT26</f>
        <v>0</v>
      </c>
      <c r="BC26" t="s">
        <v>335</v>
      </c>
      <c r="BD26">
        <v>588</v>
      </c>
      <c r="BE26">
        <f>AT26-BD26</f>
        <v>0</v>
      </c>
      <c r="BF26">
        <f>(AT26-AS26)/(AT26-BD26)</f>
        <v>0</v>
      </c>
      <c r="BG26">
        <f>(AM26-AT26)/(AM26-BD26)</f>
        <v>0</v>
      </c>
      <c r="BH26">
        <f>(AT26-AS26)/(AT26-AL26)</f>
        <v>0</v>
      </c>
      <c r="BI26">
        <f>(AM26-AT26)/(AM26-AL26)</f>
        <v>0</v>
      </c>
      <c r="BJ26">
        <f>(BF26*BD26/AS26)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294</v>
      </c>
      <c r="BS26">
        <v>2</v>
      </c>
      <c r="BT26">
        <v>1608324175</v>
      </c>
      <c r="BU26">
        <v>599.841806451613</v>
      </c>
      <c r="BV26">
        <v>607.804709677419</v>
      </c>
      <c r="BW26">
        <v>19.9397322580645</v>
      </c>
      <c r="BX26">
        <v>19.2626806451613</v>
      </c>
      <c r="BY26">
        <v>600.64364516129</v>
      </c>
      <c r="BZ26">
        <v>19.9568193548387</v>
      </c>
      <c r="CA26">
        <v>500.253741935484</v>
      </c>
      <c r="CB26">
        <v>102.525322580645</v>
      </c>
      <c r="CC26">
        <v>0.100035948387097</v>
      </c>
      <c r="CD26">
        <v>27.910735483871</v>
      </c>
      <c r="CE26">
        <v>28.2075419354839</v>
      </c>
      <c r="CF26">
        <v>999.9</v>
      </c>
      <c r="CG26">
        <v>0</v>
      </c>
      <c r="CH26">
        <v>0</v>
      </c>
      <c r="CI26">
        <v>9995.20193548387</v>
      </c>
      <c r="CJ26">
        <v>0</v>
      </c>
      <c r="CK26">
        <v>395.93564516129</v>
      </c>
      <c r="CL26">
        <v>1400.01677419355</v>
      </c>
      <c r="CM26">
        <v>0.899996419354839</v>
      </c>
      <c r="CN26">
        <v>0.100003658064516</v>
      </c>
      <c r="CO26">
        <v>0</v>
      </c>
      <c r="CP26">
        <v>791.07364516129</v>
      </c>
      <c r="CQ26">
        <v>4.99979</v>
      </c>
      <c r="CR26">
        <v>11126.6612903226</v>
      </c>
      <c r="CS26">
        <v>11904.7935483871</v>
      </c>
      <c r="CT26">
        <v>46.411</v>
      </c>
      <c r="CU26">
        <v>49.3181935483871</v>
      </c>
      <c r="CV26">
        <v>47.673064516129</v>
      </c>
      <c r="CW26">
        <v>48.157</v>
      </c>
      <c r="CX26">
        <v>47.774</v>
      </c>
      <c r="CY26">
        <v>1255.50967741935</v>
      </c>
      <c r="CZ26">
        <v>139.507096774194</v>
      </c>
      <c r="DA26">
        <v>0</v>
      </c>
      <c r="DB26">
        <v>113.599999904633</v>
      </c>
      <c r="DC26">
        <v>0</v>
      </c>
      <c r="DD26">
        <v>791.06632</v>
      </c>
      <c r="DE26">
        <v>-0.750615381283335</v>
      </c>
      <c r="DF26">
        <v>-58.1153846114657</v>
      </c>
      <c r="DG26">
        <v>11125.916</v>
      </c>
      <c r="DH26">
        <v>15</v>
      </c>
      <c r="DI26">
        <v>1608323948.1</v>
      </c>
      <c r="DJ26" t="s">
        <v>326</v>
      </c>
      <c r="DK26">
        <v>1608323948.1</v>
      </c>
      <c r="DL26">
        <v>1608323945.1</v>
      </c>
      <c r="DM26">
        <v>13</v>
      </c>
      <c r="DN26">
        <v>0.144</v>
      </c>
      <c r="DO26">
        <v>-0.011</v>
      </c>
      <c r="DP26">
        <v>-0.84</v>
      </c>
      <c r="DQ26">
        <v>-0.035</v>
      </c>
      <c r="DR26">
        <v>407</v>
      </c>
      <c r="DS26">
        <v>19</v>
      </c>
      <c r="DT26">
        <v>0.34</v>
      </c>
      <c r="DU26">
        <v>0.12</v>
      </c>
      <c r="DV26">
        <v>6.29927681866535</v>
      </c>
      <c r="DW26">
        <v>-0.218953227416165</v>
      </c>
      <c r="DX26">
        <v>0.0575602076653316</v>
      </c>
      <c r="DY26">
        <v>1</v>
      </c>
      <c r="DZ26">
        <v>-7.96438366666667</v>
      </c>
      <c r="EA26">
        <v>0.177502024471653</v>
      </c>
      <c r="EB26">
        <v>0.0650307680247503</v>
      </c>
      <c r="EC26">
        <v>1</v>
      </c>
      <c r="ED26">
        <v>0.678438466666667</v>
      </c>
      <c r="EE26">
        <v>-0.0528128676307009</v>
      </c>
      <c r="EF26">
        <v>0.00820770459074211</v>
      </c>
      <c r="EG26">
        <v>1</v>
      </c>
      <c r="EH26">
        <v>3</v>
      </c>
      <c r="EI26">
        <v>3</v>
      </c>
      <c r="EJ26" t="s">
        <v>301</v>
      </c>
      <c r="EK26">
        <v>100</v>
      </c>
      <c r="EL26">
        <v>100</v>
      </c>
      <c r="EM26">
        <v>-0.802</v>
      </c>
      <c r="EN26">
        <v>-0.0177</v>
      </c>
      <c r="EO26">
        <v>-1.06083063538018</v>
      </c>
      <c r="EP26">
        <v>0.000815476741614031</v>
      </c>
      <c r="EQ26">
        <v>-7.50717249551838e-07</v>
      </c>
      <c r="ER26">
        <v>1.84432784397856e-10</v>
      </c>
      <c r="ES26">
        <v>-0.166850011208597</v>
      </c>
      <c r="ET26">
        <v>-0.0138481432109286</v>
      </c>
      <c r="EU26">
        <v>0.00144553185324755</v>
      </c>
      <c r="EV26">
        <v>-1.88220190754585e-05</v>
      </c>
      <c r="EW26">
        <v>6</v>
      </c>
      <c r="EX26">
        <v>2177</v>
      </c>
      <c r="EY26">
        <v>1</v>
      </c>
      <c r="EZ26">
        <v>25</v>
      </c>
      <c r="FA26">
        <v>3.9</v>
      </c>
      <c r="FB26">
        <v>4</v>
      </c>
      <c r="FC26">
        <v>2</v>
      </c>
      <c r="FD26">
        <v>513.3</v>
      </c>
      <c r="FE26">
        <v>482.364</v>
      </c>
      <c r="FF26">
        <v>23.3777</v>
      </c>
      <c r="FG26">
        <v>33.5999</v>
      </c>
      <c r="FH26">
        <v>29.9982</v>
      </c>
      <c r="FI26">
        <v>33.5588</v>
      </c>
      <c r="FJ26">
        <v>33.5</v>
      </c>
      <c r="FK26">
        <v>28.4842</v>
      </c>
      <c r="FL26">
        <v>6.24651</v>
      </c>
      <c r="FM26">
        <v>24.9551</v>
      </c>
      <c r="FN26">
        <v>23.4013</v>
      </c>
      <c r="FO26">
        <v>607.788</v>
      </c>
      <c r="FP26">
        <v>19.322</v>
      </c>
      <c r="FQ26">
        <v>100.916</v>
      </c>
      <c r="FR26">
        <v>100.551</v>
      </c>
    </row>
    <row r="27" spans="1:174">
      <c r="A27">
        <v>11</v>
      </c>
      <c r="B27">
        <v>1608324279</v>
      </c>
      <c r="C27">
        <v>1022.40000009537</v>
      </c>
      <c r="D27" t="s">
        <v>336</v>
      </c>
      <c r="E27" t="s">
        <v>337</v>
      </c>
      <c r="F27" t="s">
        <v>289</v>
      </c>
      <c r="G27" t="s">
        <v>290</v>
      </c>
      <c r="H27">
        <v>1608324271.25</v>
      </c>
      <c r="I27">
        <f>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((R27-I27/2)*K27-J27)/(R27+I27/2)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I27*(1000-(1000*0.61365*exp(17.502*U27/(240.97+U27))/(CB27+CC27)+BW27)/2)/(1000*0.61365*exp(17.502*U27/(240.97+U27))/(CB27+CC27)-BW27)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(BM27*BO27)</f>
        <v>0</v>
      </c>
      <c r="T27">
        <f>(CD27+(S27+2*0.95*5.67E-8*(((CD27+$B$7)+273)^4-(CD27+273)^4)-44100*I27)/(1.84*29.3*P27+8*0.95*5.67E-8*(CD27+273)^3))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(-I27*44100)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291</v>
      </c>
      <c r="AK27">
        <v>15552.9</v>
      </c>
      <c r="AL27">
        <v>715.476923076923</v>
      </c>
      <c r="AM27">
        <v>3262.08</v>
      </c>
      <c r="AN27">
        <f>AM27-AL27</f>
        <v>0</v>
      </c>
      <c r="AO27">
        <f>AN27/AM27</f>
        <v>0</v>
      </c>
      <c r="AP27">
        <v>-0.577747479816223</v>
      </c>
      <c r="AQ27" t="s">
        <v>338</v>
      </c>
      <c r="AR27">
        <v>15365.2</v>
      </c>
      <c r="AS27">
        <v>796.05944</v>
      </c>
      <c r="AT27">
        <v>929.57</v>
      </c>
      <c r="AU27">
        <f>1-AS27/AT27</f>
        <v>0</v>
      </c>
      <c r="AV27">
        <v>0.5</v>
      </c>
      <c r="AW27">
        <f>BM27</f>
        <v>0</v>
      </c>
      <c r="AX27">
        <f>J27</f>
        <v>0</v>
      </c>
      <c r="AY27">
        <f>AU27*AV27*AW27</f>
        <v>0</v>
      </c>
      <c r="AZ27">
        <f>BE27/AT27</f>
        <v>0</v>
      </c>
      <c r="BA27">
        <f>(AX27-AP27)/AW27</f>
        <v>0</v>
      </c>
      <c r="BB27">
        <f>(AM27-AT27)/AT27</f>
        <v>0</v>
      </c>
      <c r="BC27" t="s">
        <v>339</v>
      </c>
      <c r="BD27">
        <v>589.35</v>
      </c>
      <c r="BE27">
        <f>AT27-BD27</f>
        <v>0</v>
      </c>
      <c r="BF27">
        <f>(AT27-AS27)/(AT27-BD27)</f>
        <v>0</v>
      </c>
      <c r="BG27">
        <f>(AM27-AT27)/(AM27-BD27)</f>
        <v>0</v>
      </c>
      <c r="BH27">
        <f>(AT27-AS27)/(AT27-AL27)</f>
        <v>0</v>
      </c>
      <c r="BI27">
        <f>(AM27-AT27)/(AM27-AL27)</f>
        <v>0</v>
      </c>
      <c r="BJ27">
        <f>(BF27*BD27/AS27)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294</v>
      </c>
      <c r="BS27">
        <v>2</v>
      </c>
      <c r="BT27">
        <v>1608324271.25</v>
      </c>
      <c r="BU27">
        <v>699.413133333333</v>
      </c>
      <c r="BV27">
        <v>708.652533333333</v>
      </c>
      <c r="BW27">
        <v>19.8189166666667</v>
      </c>
      <c r="BX27">
        <v>19.31971</v>
      </c>
      <c r="BY27">
        <v>700.2078</v>
      </c>
      <c r="BZ27">
        <v>19.8385266666667</v>
      </c>
      <c r="CA27">
        <v>500.241666666667</v>
      </c>
      <c r="CB27">
        <v>102.523366666667</v>
      </c>
      <c r="CC27">
        <v>0.0999659866666667</v>
      </c>
      <c r="CD27">
        <v>27.9721933333333</v>
      </c>
      <c r="CE27">
        <v>28.2328933333333</v>
      </c>
      <c r="CF27">
        <v>999.9</v>
      </c>
      <c r="CG27">
        <v>0</v>
      </c>
      <c r="CH27">
        <v>0</v>
      </c>
      <c r="CI27">
        <v>10005.175</v>
      </c>
      <c r="CJ27">
        <v>0</v>
      </c>
      <c r="CK27">
        <v>483.561733333333</v>
      </c>
      <c r="CL27">
        <v>1399.99533333333</v>
      </c>
      <c r="CM27">
        <v>0.8999969</v>
      </c>
      <c r="CN27">
        <v>0.10000309</v>
      </c>
      <c r="CO27">
        <v>0</v>
      </c>
      <c r="CP27">
        <v>796.0589</v>
      </c>
      <c r="CQ27">
        <v>4.99979</v>
      </c>
      <c r="CR27">
        <v>11172.16</v>
      </c>
      <c r="CS27">
        <v>11904.6166666667</v>
      </c>
      <c r="CT27">
        <v>46.0041333333333</v>
      </c>
      <c r="CU27">
        <v>48.8372</v>
      </c>
      <c r="CV27">
        <v>47.2164</v>
      </c>
      <c r="CW27">
        <v>47.6870666666666</v>
      </c>
      <c r="CX27">
        <v>47.3582</v>
      </c>
      <c r="CY27">
        <v>1255.49233333333</v>
      </c>
      <c r="CZ27">
        <v>139.503</v>
      </c>
      <c r="DA27">
        <v>0</v>
      </c>
      <c r="DB27">
        <v>95.5</v>
      </c>
      <c r="DC27">
        <v>0</v>
      </c>
      <c r="DD27">
        <v>796.05944</v>
      </c>
      <c r="DE27">
        <v>-0.917153863236292</v>
      </c>
      <c r="DF27">
        <v>-25.7692306866952</v>
      </c>
      <c r="DG27">
        <v>11172.044</v>
      </c>
      <c r="DH27">
        <v>15</v>
      </c>
      <c r="DI27">
        <v>1608323948.1</v>
      </c>
      <c r="DJ27" t="s">
        <v>326</v>
      </c>
      <c r="DK27">
        <v>1608323948.1</v>
      </c>
      <c r="DL27">
        <v>1608323945.1</v>
      </c>
      <c r="DM27">
        <v>13</v>
      </c>
      <c r="DN27">
        <v>0.144</v>
      </c>
      <c r="DO27">
        <v>-0.011</v>
      </c>
      <c r="DP27">
        <v>-0.84</v>
      </c>
      <c r="DQ27">
        <v>-0.035</v>
      </c>
      <c r="DR27">
        <v>407</v>
      </c>
      <c r="DS27">
        <v>19</v>
      </c>
      <c r="DT27">
        <v>0.34</v>
      </c>
      <c r="DU27">
        <v>0.12</v>
      </c>
      <c r="DV27">
        <v>7.41992474370504</v>
      </c>
      <c r="DW27">
        <v>-0.136360657568349</v>
      </c>
      <c r="DX27">
        <v>0.0512073715300024</v>
      </c>
      <c r="DY27">
        <v>1</v>
      </c>
      <c r="DZ27">
        <v>-9.24730433333333</v>
      </c>
      <c r="EA27">
        <v>0.105743893214711</v>
      </c>
      <c r="EB27">
        <v>0.0599326474015251</v>
      </c>
      <c r="EC27">
        <v>1</v>
      </c>
      <c r="ED27">
        <v>0.499405</v>
      </c>
      <c r="EE27">
        <v>0.0216185806451618</v>
      </c>
      <c r="EF27">
        <v>0.00701911529562903</v>
      </c>
      <c r="EG27">
        <v>1</v>
      </c>
      <c r="EH27">
        <v>3</v>
      </c>
      <c r="EI27">
        <v>3</v>
      </c>
      <c r="EJ27" t="s">
        <v>301</v>
      </c>
      <c r="EK27">
        <v>100</v>
      </c>
      <c r="EL27">
        <v>100</v>
      </c>
      <c r="EM27">
        <v>-0.795</v>
      </c>
      <c r="EN27">
        <v>-0.019</v>
      </c>
      <c r="EO27">
        <v>-1.06083063538018</v>
      </c>
      <c r="EP27">
        <v>0.000815476741614031</v>
      </c>
      <c r="EQ27">
        <v>-7.50717249551838e-07</v>
      </c>
      <c r="ER27">
        <v>1.84432784397856e-10</v>
      </c>
      <c r="ES27">
        <v>-0.166850011208597</v>
      </c>
      <c r="ET27">
        <v>-0.0138481432109286</v>
      </c>
      <c r="EU27">
        <v>0.00144553185324755</v>
      </c>
      <c r="EV27">
        <v>-1.88220190754585e-05</v>
      </c>
      <c r="EW27">
        <v>6</v>
      </c>
      <c r="EX27">
        <v>2177</v>
      </c>
      <c r="EY27">
        <v>1</v>
      </c>
      <c r="EZ27">
        <v>25</v>
      </c>
      <c r="FA27">
        <v>5.5</v>
      </c>
      <c r="FB27">
        <v>5.6</v>
      </c>
      <c r="FC27">
        <v>2</v>
      </c>
      <c r="FD27">
        <v>513.767</v>
      </c>
      <c r="FE27">
        <v>484.247</v>
      </c>
      <c r="FF27">
        <v>23.441</v>
      </c>
      <c r="FG27">
        <v>33.2267</v>
      </c>
      <c r="FH27">
        <v>29.9986</v>
      </c>
      <c r="FI27">
        <v>33.2855</v>
      </c>
      <c r="FJ27">
        <v>33.2495</v>
      </c>
      <c r="FK27">
        <v>32.285</v>
      </c>
      <c r="FL27">
        <v>3.99055</v>
      </c>
      <c r="FM27">
        <v>25.7112</v>
      </c>
      <c r="FN27">
        <v>23.44</v>
      </c>
      <c r="FO27">
        <v>708.732</v>
      </c>
      <c r="FP27">
        <v>19.4443</v>
      </c>
      <c r="FQ27">
        <v>100.978</v>
      </c>
      <c r="FR27">
        <v>100.588</v>
      </c>
    </row>
    <row r="28" spans="1:174">
      <c r="A28">
        <v>12</v>
      </c>
      <c r="B28">
        <v>1608324373</v>
      </c>
      <c r="C28">
        <v>1116.40000009537</v>
      </c>
      <c r="D28" t="s">
        <v>340</v>
      </c>
      <c r="E28" t="s">
        <v>341</v>
      </c>
      <c r="F28" t="s">
        <v>289</v>
      </c>
      <c r="G28" t="s">
        <v>290</v>
      </c>
      <c r="H28">
        <v>1608324365.25</v>
      </c>
      <c r="I28">
        <f>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((R28-I28/2)*K28-J28)/(R28+I28/2)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I28*(1000-(1000*0.61365*exp(17.502*U28/(240.97+U28))/(CB28+CC28)+BW28)/2)/(1000*0.61365*exp(17.502*U28/(240.97+U28))/(CB28+CC28)-BW28)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(BM28*BO28)</f>
        <v>0</v>
      </c>
      <c r="T28">
        <f>(CD28+(S28+2*0.95*5.67E-8*(((CD28+$B$7)+273)^4-(CD28+273)^4)-44100*I28)/(1.84*29.3*P28+8*0.95*5.67E-8*(CD28+273)^3))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(-I28*44100)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291</v>
      </c>
      <c r="AK28">
        <v>15552.9</v>
      </c>
      <c r="AL28">
        <v>715.476923076923</v>
      </c>
      <c r="AM28">
        <v>3262.08</v>
      </c>
      <c r="AN28">
        <f>AM28-AL28</f>
        <v>0</v>
      </c>
      <c r="AO28">
        <f>AN28/AM28</f>
        <v>0</v>
      </c>
      <c r="AP28">
        <v>-0.577747479816223</v>
      </c>
      <c r="AQ28" t="s">
        <v>342</v>
      </c>
      <c r="AR28">
        <v>15368.4</v>
      </c>
      <c r="AS28">
        <v>802.89896</v>
      </c>
      <c r="AT28">
        <v>943.9</v>
      </c>
      <c r="AU28">
        <f>1-AS28/AT28</f>
        <v>0</v>
      </c>
      <c r="AV28">
        <v>0.5</v>
      </c>
      <c r="AW28">
        <f>BM28</f>
        <v>0</v>
      </c>
      <c r="AX28">
        <f>J28</f>
        <v>0</v>
      </c>
      <c r="AY28">
        <f>AU28*AV28*AW28</f>
        <v>0</v>
      </c>
      <c r="AZ28">
        <f>BE28/AT28</f>
        <v>0</v>
      </c>
      <c r="BA28">
        <f>(AX28-AP28)/AW28</f>
        <v>0</v>
      </c>
      <c r="BB28">
        <f>(AM28-AT28)/AT28</f>
        <v>0</v>
      </c>
      <c r="BC28" t="s">
        <v>343</v>
      </c>
      <c r="BD28">
        <v>588.49</v>
      </c>
      <c r="BE28">
        <f>AT28-BD28</f>
        <v>0</v>
      </c>
      <c r="BF28">
        <f>(AT28-AS28)/(AT28-BD28)</f>
        <v>0</v>
      </c>
      <c r="BG28">
        <f>(AM28-AT28)/(AM28-BD28)</f>
        <v>0</v>
      </c>
      <c r="BH28">
        <f>(AT28-AS28)/(AT28-AL28)</f>
        <v>0</v>
      </c>
      <c r="BI28">
        <f>(AM28-AT28)/(AM28-AL28)</f>
        <v>0</v>
      </c>
      <c r="BJ28">
        <f>(BF28*BD28/AS28)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294</v>
      </c>
      <c r="BS28">
        <v>2</v>
      </c>
      <c r="BT28">
        <v>1608324365.25</v>
      </c>
      <c r="BU28">
        <v>799.2907</v>
      </c>
      <c r="BV28">
        <v>809.805533333333</v>
      </c>
      <c r="BW28">
        <v>19.8945433333333</v>
      </c>
      <c r="BX28">
        <v>19.3828733333333</v>
      </c>
      <c r="BY28">
        <v>800.0852</v>
      </c>
      <c r="BZ28">
        <v>19.9125833333333</v>
      </c>
      <c r="CA28">
        <v>500.2301</v>
      </c>
      <c r="CB28">
        <v>102.523433333333</v>
      </c>
      <c r="CC28">
        <v>0.0999947966666667</v>
      </c>
      <c r="CD28">
        <v>27.97617</v>
      </c>
      <c r="CE28">
        <v>28.2190866666667</v>
      </c>
      <c r="CF28">
        <v>999.9</v>
      </c>
      <c r="CG28">
        <v>0</v>
      </c>
      <c r="CH28">
        <v>0</v>
      </c>
      <c r="CI28">
        <v>10000.293</v>
      </c>
      <c r="CJ28">
        <v>0</v>
      </c>
      <c r="CK28">
        <v>378.5743</v>
      </c>
      <c r="CL28">
        <v>1400.021</v>
      </c>
      <c r="CM28">
        <v>0.899995666666667</v>
      </c>
      <c r="CN28">
        <v>0.10000436</v>
      </c>
      <c r="CO28">
        <v>0</v>
      </c>
      <c r="CP28">
        <v>802.888333333333</v>
      </c>
      <c r="CQ28">
        <v>4.99979</v>
      </c>
      <c r="CR28">
        <v>11234.3433333333</v>
      </c>
      <c r="CS28">
        <v>11904.8466666667</v>
      </c>
      <c r="CT28">
        <v>45.6975</v>
      </c>
      <c r="CU28">
        <v>48.4685</v>
      </c>
      <c r="CV28">
        <v>46.8624</v>
      </c>
      <c r="CW28">
        <v>47.3977333333333</v>
      </c>
      <c r="CX28">
        <v>47.0893</v>
      </c>
      <c r="CY28">
        <v>1255.514</v>
      </c>
      <c r="CZ28">
        <v>139.507</v>
      </c>
      <c r="DA28">
        <v>0</v>
      </c>
      <c r="DB28">
        <v>93.0999999046326</v>
      </c>
      <c r="DC28">
        <v>0</v>
      </c>
      <c r="DD28">
        <v>802.89896</v>
      </c>
      <c r="DE28">
        <v>0.50669230650772</v>
      </c>
      <c r="DF28">
        <v>14.907692337984</v>
      </c>
      <c r="DG28">
        <v>11234.268</v>
      </c>
      <c r="DH28">
        <v>15</v>
      </c>
      <c r="DI28">
        <v>1608323948.1</v>
      </c>
      <c r="DJ28" t="s">
        <v>326</v>
      </c>
      <c r="DK28">
        <v>1608323948.1</v>
      </c>
      <c r="DL28">
        <v>1608323945.1</v>
      </c>
      <c r="DM28">
        <v>13</v>
      </c>
      <c r="DN28">
        <v>0.144</v>
      </c>
      <c r="DO28">
        <v>-0.011</v>
      </c>
      <c r="DP28">
        <v>-0.84</v>
      </c>
      <c r="DQ28">
        <v>-0.035</v>
      </c>
      <c r="DR28">
        <v>407</v>
      </c>
      <c r="DS28">
        <v>19</v>
      </c>
      <c r="DT28">
        <v>0.34</v>
      </c>
      <c r="DU28">
        <v>0.12</v>
      </c>
      <c r="DV28">
        <v>8.42889561735219</v>
      </c>
      <c r="DW28">
        <v>-0.407391476348921</v>
      </c>
      <c r="DX28">
        <v>0.0584854690526313</v>
      </c>
      <c r="DY28">
        <v>1</v>
      </c>
      <c r="DZ28">
        <v>-10.51964</v>
      </c>
      <c r="EA28">
        <v>0.198743492769758</v>
      </c>
      <c r="EB28">
        <v>0.0576483801449212</v>
      </c>
      <c r="EC28">
        <v>1</v>
      </c>
      <c r="ED28">
        <v>0.509994266666667</v>
      </c>
      <c r="EE28">
        <v>0.194523230255839</v>
      </c>
      <c r="EF28">
        <v>0.0142931977876036</v>
      </c>
      <c r="EG28">
        <v>1</v>
      </c>
      <c r="EH28">
        <v>3</v>
      </c>
      <c r="EI28">
        <v>3</v>
      </c>
      <c r="EJ28" t="s">
        <v>301</v>
      </c>
      <c r="EK28">
        <v>100</v>
      </c>
      <c r="EL28">
        <v>100</v>
      </c>
      <c r="EM28">
        <v>-0.795</v>
      </c>
      <c r="EN28">
        <v>-0.0179</v>
      </c>
      <c r="EO28">
        <v>-1.06083063538018</v>
      </c>
      <c r="EP28">
        <v>0.000815476741614031</v>
      </c>
      <c r="EQ28">
        <v>-7.50717249551838e-07</v>
      </c>
      <c r="ER28">
        <v>1.84432784397856e-10</v>
      </c>
      <c r="ES28">
        <v>-0.166850011208597</v>
      </c>
      <c r="ET28">
        <v>-0.0138481432109286</v>
      </c>
      <c r="EU28">
        <v>0.00144553185324755</v>
      </c>
      <c r="EV28">
        <v>-1.88220190754585e-05</v>
      </c>
      <c r="EW28">
        <v>6</v>
      </c>
      <c r="EX28">
        <v>2177</v>
      </c>
      <c r="EY28">
        <v>1</v>
      </c>
      <c r="EZ28">
        <v>25</v>
      </c>
      <c r="FA28">
        <v>7.1</v>
      </c>
      <c r="FB28">
        <v>7.1</v>
      </c>
      <c r="FC28">
        <v>2</v>
      </c>
      <c r="FD28">
        <v>513.937</v>
      </c>
      <c r="FE28">
        <v>485.083</v>
      </c>
      <c r="FF28">
        <v>23.2808</v>
      </c>
      <c r="FG28">
        <v>33.0352</v>
      </c>
      <c r="FH28">
        <v>29.9994</v>
      </c>
      <c r="FI28">
        <v>33.1103</v>
      </c>
      <c r="FJ28">
        <v>33.0821</v>
      </c>
      <c r="FK28">
        <v>36.0118</v>
      </c>
      <c r="FL28">
        <v>4.33141</v>
      </c>
      <c r="FM28">
        <v>27.2163</v>
      </c>
      <c r="FN28">
        <v>23.2889</v>
      </c>
      <c r="FO28">
        <v>810.112</v>
      </c>
      <c r="FP28">
        <v>19.3314</v>
      </c>
      <c r="FQ28">
        <v>101.003</v>
      </c>
      <c r="FR28">
        <v>100.6</v>
      </c>
    </row>
    <row r="29" spans="1:174">
      <c r="A29">
        <v>13</v>
      </c>
      <c r="B29">
        <v>1608324485</v>
      </c>
      <c r="C29">
        <v>1228.40000009537</v>
      </c>
      <c r="D29" t="s">
        <v>344</v>
      </c>
      <c r="E29" t="s">
        <v>345</v>
      </c>
      <c r="F29" t="s">
        <v>289</v>
      </c>
      <c r="G29" t="s">
        <v>290</v>
      </c>
      <c r="H29">
        <v>1608324477.25</v>
      </c>
      <c r="I29">
        <f>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((R29-I29/2)*K29-J29)/(R29+I29/2)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I29*(1000-(1000*0.61365*exp(17.502*U29/(240.97+U29))/(CB29+CC29)+BW29)/2)/(1000*0.61365*exp(17.502*U29/(240.97+U29))/(CB29+CC29)-BW29)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(BM29*BO29)</f>
        <v>0</v>
      </c>
      <c r="T29">
        <f>(CD29+(S29+2*0.95*5.67E-8*(((CD29+$B$7)+273)^4-(CD29+273)^4)-44100*I29)/(1.84*29.3*P29+8*0.95*5.67E-8*(CD29+273)^3))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(-I29*44100)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291</v>
      </c>
      <c r="AK29">
        <v>15552.9</v>
      </c>
      <c r="AL29">
        <v>715.476923076923</v>
      </c>
      <c r="AM29">
        <v>3262.08</v>
      </c>
      <c r="AN29">
        <f>AM29-AL29</f>
        <v>0</v>
      </c>
      <c r="AO29">
        <f>AN29/AM29</f>
        <v>0</v>
      </c>
      <c r="AP29">
        <v>-0.577747479816223</v>
      </c>
      <c r="AQ29" t="s">
        <v>346</v>
      </c>
      <c r="AR29">
        <v>15371.2</v>
      </c>
      <c r="AS29">
        <v>813.188269230769</v>
      </c>
      <c r="AT29">
        <v>966.38</v>
      </c>
      <c r="AU29">
        <f>1-AS29/AT29</f>
        <v>0</v>
      </c>
      <c r="AV29">
        <v>0.5</v>
      </c>
      <c r="AW29">
        <f>BM29</f>
        <v>0</v>
      </c>
      <c r="AX29">
        <f>J29</f>
        <v>0</v>
      </c>
      <c r="AY29">
        <f>AU29*AV29*AW29</f>
        <v>0</v>
      </c>
      <c r="AZ29">
        <f>BE29/AT29</f>
        <v>0</v>
      </c>
      <c r="BA29">
        <f>(AX29-AP29)/AW29</f>
        <v>0</v>
      </c>
      <c r="BB29">
        <f>(AM29-AT29)/AT29</f>
        <v>0</v>
      </c>
      <c r="BC29" t="s">
        <v>347</v>
      </c>
      <c r="BD29">
        <v>591.26</v>
      </c>
      <c r="BE29">
        <f>AT29-BD29</f>
        <v>0</v>
      </c>
      <c r="BF29">
        <f>(AT29-AS29)/(AT29-BD29)</f>
        <v>0</v>
      </c>
      <c r="BG29">
        <f>(AM29-AT29)/(AM29-BD29)</f>
        <v>0</v>
      </c>
      <c r="BH29">
        <f>(AT29-AS29)/(AT29-AL29)</f>
        <v>0</v>
      </c>
      <c r="BI29">
        <f>(AM29-AT29)/(AM29-AL29)</f>
        <v>0</v>
      </c>
      <c r="BJ29">
        <f>(BF29*BD29/AS29)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294</v>
      </c>
      <c r="BS29">
        <v>2</v>
      </c>
      <c r="BT29">
        <v>1608324477.25</v>
      </c>
      <c r="BU29">
        <v>899.701766666667</v>
      </c>
      <c r="BV29">
        <v>911.595633333333</v>
      </c>
      <c r="BW29">
        <v>20.0704066666667</v>
      </c>
      <c r="BX29">
        <v>19.54418</v>
      </c>
      <c r="BY29">
        <v>900.5025</v>
      </c>
      <c r="BZ29">
        <v>20.0847633333333</v>
      </c>
      <c r="CA29">
        <v>500.233333333333</v>
      </c>
      <c r="CB29">
        <v>102.5255</v>
      </c>
      <c r="CC29">
        <v>0.09996887</v>
      </c>
      <c r="CD29">
        <v>28.01585</v>
      </c>
      <c r="CE29">
        <v>28.3125133333333</v>
      </c>
      <c r="CF29">
        <v>999.9</v>
      </c>
      <c r="CG29">
        <v>0</v>
      </c>
      <c r="CH29">
        <v>0</v>
      </c>
      <c r="CI29">
        <v>10003.123</v>
      </c>
      <c r="CJ29">
        <v>0</v>
      </c>
      <c r="CK29">
        <v>608.7916</v>
      </c>
      <c r="CL29">
        <v>1400.001</v>
      </c>
      <c r="CM29">
        <v>0.9000083</v>
      </c>
      <c r="CN29">
        <v>0.0999918433333333</v>
      </c>
      <c r="CO29">
        <v>0</v>
      </c>
      <c r="CP29">
        <v>813.1855</v>
      </c>
      <c r="CQ29">
        <v>4.99979</v>
      </c>
      <c r="CR29">
        <v>11423.57</v>
      </c>
      <c r="CS29">
        <v>11904.7333333333</v>
      </c>
      <c r="CT29">
        <v>45.437</v>
      </c>
      <c r="CU29">
        <v>48.125</v>
      </c>
      <c r="CV29">
        <v>46.5248</v>
      </c>
      <c r="CW29">
        <v>47.1580666666667</v>
      </c>
      <c r="CX29">
        <v>46.812</v>
      </c>
      <c r="CY29">
        <v>1255.51533333333</v>
      </c>
      <c r="CZ29">
        <v>139.489666666667</v>
      </c>
      <c r="DA29">
        <v>0</v>
      </c>
      <c r="DB29">
        <v>111.200000047684</v>
      </c>
      <c r="DC29">
        <v>0</v>
      </c>
      <c r="DD29">
        <v>813.188269230769</v>
      </c>
      <c r="DE29">
        <v>1.21213676998061</v>
      </c>
      <c r="DF29">
        <v>48.6324785988386</v>
      </c>
      <c r="DG29">
        <v>11423.6961538462</v>
      </c>
      <c r="DH29">
        <v>15</v>
      </c>
      <c r="DI29">
        <v>1608323948.1</v>
      </c>
      <c r="DJ29" t="s">
        <v>326</v>
      </c>
      <c r="DK29">
        <v>1608323948.1</v>
      </c>
      <c r="DL29">
        <v>1608323945.1</v>
      </c>
      <c r="DM29">
        <v>13</v>
      </c>
      <c r="DN29">
        <v>0.144</v>
      </c>
      <c r="DO29">
        <v>-0.011</v>
      </c>
      <c r="DP29">
        <v>-0.84</v>
      </c>
      <c r="DQ29">
        <v>-0.035</v>
      </c>
      <c r="DR29">
        <v>407</v>
      </c>
      <c r="DS29">
        <v>19</v>
      </c>
      <c r="DT29">
        <v>0.34</v>
      </c>
      <c r="DU29">
        <v>0.12</v>
      </c>
      <c r="DV29">
        <v>9.51468280867177</v>
      </c>
      <c r="DW29">
        <v>0.00158723382712304</v>
      </c>
      <c r="DX29">
        <v>0.0479658394026093</v>
      </c>
      <c r="DY29">
        <v>1</v>
      </c>
      <c r="DZ29">
        <v>-11.8940666666667</v>
      </c>
      <c r="EA29">
        <v>-0.127208008898787</v>
      </c>
      <c r="EB29">
        <v>0.0579932486492082</v>
      </c>
      <c r="EC29">
        <v>1</v>
      </c>
      <c r="ED29">
        <v>0.5249883</v>
      </c>
      <c r="EE29">
        <v>0.188726522803114</v>
      </c>
      <c r="EF29">
        <v>0.0140687536693909</v>
      </c>
      <c r="EG29">
        <v>1</v>
      </c>
      <c r="EH29">
        <v>3</v>
      </c>
      <c r="EI29">
        <v>3</v>
      </c>
      <c r="EJ29" t="s">
        <v>301</v>
      </c>
      <c r="EK29">
        <v>100</v>
      </c>
      <c r="EL29">
        <v>100</v>
      </c>
      <c r="EM29">
        <v>-0.801</v>
      </c>
      <c r="EN29">
        <v>-0.0146</v>
      </c>
      <c r="EO29">
        <v>-1.06083063538018</v>
      </c>
      <c r="EP29">
        <v>0.000815476741614031</v>
      </c>
      <c r="EQ29">
        <v>-7.50717249551838e-07</v>
      </c>
      <c r="ER29">
        <v>1.84432784397856e-10</v>
      </c>
      <c r="ES29">
        <v>-0.166850011208597</v>
      </c>
      <c r="ET29">
        <v>-0.0138481432109286</v>
      </c>
      <c r="EU29">
        <v>0.00144553185324755</v>
      </c>
      <c r="EV29">
        <v>-1.88220190754585e-05</v>
      </c>
      <c r="EW29">
        <v>6</v>
      </c>
      <c r="EX29">
        <v>2177</v>
      </c>
      <c r="EY29">
        <v>1</v>
      </c>
      <c r="EZ29">
        <v>25</v>
      </c>
      <c r="FA29">
        <v>8.9</v>
      </c>
      <c r="FB29">
        <v>9</v>
      </c>
      <c r="FC29">
        <v>2</v>
      </c>
      <c r="FD29">
        <v>513.984</v>
      </c>
      <c r="FE29">
        <v>485.361</v>
      </c>
      <c r="FF29">
        <v>23.1058</v>
      </c>
      <c r="FG29">
        <v>32.9243</v>
      </c>
      <c r="FH29">
        <v>30.0006</v>
      </c>
      <c r="FI29">
        <v>32.9897</v>
      </c>
      <c r="FJ29">
        <v>32.9693</v>
      </c>
      <c r="FK29">
        <v>39.6824</v>
      </c>
      <c r="FL29">
        <v>7.50052</v>
      </c>
      <c r="FM29">
        <v>28.3691</v>
      </c>
      <c r="FN29">
        <v>23.0815</v>
      </c>
      <c r="FO29">
        <v>911.896</v>
      </c>
      <c r="FP29">
        <v>19.4543</v>
      </c>
      <c r="FQ29">
        <v>101.014</v>
      </c>
      <c r="FR29">
        <v>100.598</v>
      </c>
    </row>
    <row r="30" spans="1:174">
      <c r="A30">
        <v>14</v>
      </c>
      <c r="B30">
        <v>1608324605.5</v>
      </c>
      <c r="C30">
        <v>1348.90000009537</v>
      </c>
      <c r="D30" t="s">
        <v>348</v>
      </c>
      <c r="E30" t="s">
        <v>349</v>
      </c>
      <c r="F30" t="s">
        <v>289</v>
      </c>
      <c r="G30" t="s">
        <v>290</v>
      </c>
      <c r="H30">
        <v>1608324597.5</v>
      </c>
      <c r="I30">
        <f>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((R30-I30/2)*K30-J30)/(R30+I30/2)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I30*(1000-(1000*0.61365*exp(17.502*U30/(240.97+U30))/(CB30+CC30)+BW30)/2)/(1000*0.61365*exp(17.502*U30/(240.97+U30))/(CB30+CC30)-BW30)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(BM30*BO30)</f>
        <v>0</v>
      </c>
      <c r="T30">
        <f>(CD30+(S30+2*0.95*5.67E-8*(((CD30+$B$7)+273)^4-(CD30+273)^4)-44100*I30)/(1.84*29.3*P30+8*0.95*5.67E-8*(CD30+273)^3))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(-I30*44100)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291</v>
      </c>
      <c r="AK30">
        <v>15552.9</v>
      </c>
      <c r="AL30">
        <v>715.476923076923</v>
      </c>
      <c r="AM30">
        <v>3262.08</v>
      </c>
      <c r="AN30">
        <f>AM30-AL30</f>
        <v>0</v>
      </c>
      <c r="AO30">
        <f>AN30/AM30</f>
        <v>0</v>
      </c>
      <c r="AP30">
        <v>-0.577747479816223</v>
      </c>
      <c r="AQ30" t="s">
        <v>350</v>
      </c>
      <c r="AR30">
        <v>15370.4</v>
      </c>
      <c r="AS30">
        <v>844.288115384615</v>
      </c>
      <c r="AT30">
        <v>1016.85</v>
      </c>
      <c r="AU30">
        <f>1-AS30/AT30</f>
        <v>0</v>
      </c>
      <c r="AV30">
        <v>0.5</v>
      </c>
      <c r="AW30">
        <f>BM30</f>
        <v>0</v>
      </c>
      <c r="AX30">
        <f>J30</f>
        <v>0</v>
      </c>
      <c r="AY30">
        <f>AU30*AV30*AW30</f>
        <v>0</v>
      </c>
      <c r="AZ30">
        <f>BE30/AT30</f>
        <v>0</v>
      </c>
      <c r="BA30">
        <f>(AX30-AP30)/AW30</f>
        <v>0</v>
      </c>
      <c r="BB30">
        <f>(AM30-AT30)/AT30</f>
        <v>0</v>
      </c>
      <c r="BC30" t="s">
        <v>351</v>
      </c>
      <c r="BD30">
        <v>601.1</v>
      </c>
      <c r="BE30">
        <f>AT30-BD30</f>
        <v>0</v>
      </c>
      <c r="BF30">
        <f>(AT30-AS30)/(AT30-BD30)</f>
        <v>0</v>
      </c>
      <c r="BG30">
        <f>(AM30-AT30)/(AM30-BD30)</f>
        <v>0</v>
      </c>
      <c r="BH30">
        <f>(AT30-AS30)/(AT30-AL30)</f>
        <v>0</v>
      </c>
      <c r="BI30">
        <f>(AM30-AT30)/(AM30-AL30)</f>
        <v>0</v>
      </c>
      <c r="BJ30">
        <f>(BF30*BD30/AS30)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294</v>
      </c>
      <c r="BS30">
        <v>2</v>
      </c>
      <c r="BT30">
        <v>1608324597.5</v>
      </c>
      <c r="BU30">
        <v>1199.24612903226</v>
      </c>
      <c r="BV30">
        <v>1215.32064516129</v>
      </c>
      <c r="BW30">
        <v>20.0486258064516</v>
      </c>
      <c r="BX30">
        <v>19.4687419354839</v>
      </c>
      <c r="BY30">
        <v>1200.34612903226</v>
      </c>
      <c r="BZ30">
        <v>20.0696258064516</v>
      </c>
      <c r="CA30">
        <v>500.254161290323</v>
      </c>
      <c r="CB30">
        <v>102.523258064516</v>
      </c>
      <c r="CC30">
        <v>0.100007729032258</v>
      </c>
      <c r="CD30">
        <v>27.982064516129</v>
      </c>
      <c r="CE30">
        <v>28.2938935483871</v>
      </c>
      <c r="CF30">
        <v>999.9</v>
      </c>
      <c r="CG30">
        <v>0</v>
      </c>
      <c r="CH30">
        <v>0</v>
      </c>
      <c r="CI30">
        <v>10001.1303225806</v>
      </c>
      <c r="CJ30">
        <v>0</v>
      </c>
      <c r="CK30">
        <v>675.613483870968</v>
      </c>
      <c r="CL30">
        <v>1399.96967741935</v>
      </c>
      <c r="CM30">
        <v>0.900000032258064</v>
      </c>
      <c r="CN30">
        <v>0.0999999838709677</v>
      </c>
      <c r="CO30">
        <v>0</v>
      </c>
      <c r="CP30">
        <v>844.321612903226</v>
      </c>
      <c r="CQ30">
        <v>4.99979</v>
      </c>
      <c r="CR30">
        <v>11872.1806451613</v>
      </c>
      <c r="CS30">
        <v>11904.4129032258</v>
      </c>
      <c r="CT30">
        <v>45.6107741935484</v>
      </c>
      <c r="CU30">
        <v>48.3809032258064</v>
      </c>
      <c r="CV30">
        <v>46.786</v>
      </c>
      <c r="CW30">
        <v>47.5098387096774</v>
      </c>
      <c r="CX30">
        <v>47.028</v>
      </c>
      <c r="CY30">
        <v>1255.47258064516</v>
      </c>
      <c r="CZ30">
        <v>139.498387096774</v>
      </c>
      <c r="DA30">
        <v>0</v>
      </c>
      <c r="DB30">
        <v>119.700000047684</v>
      </c>
      <c r="DC30">
        <v>0</v>
      </c>
      <c r="DD30">
        <v>844.288115384615</v>
      </c>
      <c r="DE30">
        <v>-1.41705982783895</v>
      </c>
      <c r="DF30">
        <v>2.39316237435514</v>
      </c>
      <c r="DG30">
        <v>11872.3307692308</v>
      </c>
      <c r="DH30">
        <v>15</v>
      </c>
      <c r="DI30">
        <v>1608324642</v>
      </c>
      <c r="DJ30" t="s">
        <v>352</v>
      </c>
      <c r="DK30">
        <v>1608324642</v>
      </c>
      <c r="DL30">
        <v>1608324622.5</v>
      </c>
      <c r="DM30">
        <v>14</v>
      </c>
      <c r="DN30">
        <v>-0.251</v>
      </c>
      <c r="DO30">
        <v>0.006</v>
      </c>
      <c r="DP30">
        <v>-1.1</v>
      </c>
      <c r="DQ30">
        <v>-0.021</v>
      </c>
      <c r="DR30">
        <v>1215</v>
      </c>
      <c r="DS30">
        <v>19</v>
      </c>
      <c r="DT30">
        <v>0.11</v>
      </c>
      <c r="DU30">
        <v>0.17</v>
      </c>
      <c r="DV30">
        <v>12.5943083481252</v>
      </c>
      <c r="DW30">
        <v>-0.790410252742008</v>
      </c>
      <c r="DX30">
        <v>0.0655179808174211</v>
      </c>
      <c r="DY30">
        <v>0</v>
      </c>
      <c r="DZ30">
        <v>-15.8146633333333</v>
      </c>
      <c r="EA30">
        <v>0.941929254727509</v>
      </c>
      <c r="EB30">
        <v>0.0780174445592494</v>
      </c>
      <c r="EC30">
        <v>0</v>
      </c>
      <c r="ED30">
        <v>0.5859104</v>
      </c>
      <c r="EE30">
        <v>-0.0512157864293647</v>
      </c>
      <c r="EF30">
        <v>0.00378213863310165</v>
      </c>
      <c r="EG30">
        <v>1</v>
      </c>
      <c r="EH30">
        <v>1</v>
      </c>
      <c r="EI30">
        <v>3</v>
      </c>
      <c r="EJ30" t="s">
        <v>327</v>
      </c>
      <c r="EK30">
        <v>100</v>
      </c>
      <c r="EL30">
        <v>100</v>
      </c>
      <c r="EM30">
        <v>-1.1</v>
      </c>
      <c r="EN30">
        <v>-0.021</v>
      </c>
      <c r="EO30">
        <v>-1.06083063538018</v>
      </c>
      <c r="EP30">
        <v>0.000815476741614031</v>
      </c>
      <c r="EQ30">
        <v>-7.50717249551838e-07</v>
      </c>
      <c r="ER30">
        <v>1.84432784397856e-10</v>
      </c>
      <c r="ES30">
        <v>-0.166850011208597</v>
      </c>
      <c r="ET30">
        <v>-0.0138481432109286</v>
      </c>
      <c r="EU30">
        <v>0.00144553185324755</v>
      </c>
      <c r="EV30">
        <v>-1.88220190754585e-05</v>
      </c>
      <c r="EW30">
        <v>6</v>
      </c>
      <c r="EX30">
        <v>2177</v>
      </c>
      <c r="EY30">
        <v>1</v>
      </c>
      <c r="EZ30">
        <v>25</v>
      </c>
      <c r="FA30">
        <v>11</v>
      </c>
      <c r="FB30">
        <v>11</v>
      </c>
      <c r="FC30">
        <v>2</v>
      </c>
      <c r="FD30">
        <v>513.422</v>
      </c>
      <c r="FE30">
        <v>485.697</v>
      </c>
      <c r="FF30">
        <v>23.2735</v>
      </c>
      <c r="FG30">
        <v>32.9302</v>
      </c>
      <c r="FH30">
        <v>30.0001</v>
      </c>
      <c r="FI30">
        <v>32.9528</v>
      </c>
      <c r="FJ30">
        <v>32.9269</v>
      </c>
      <c r="FK30">
        <v>50.3011</v>
      </c>
      <c r="FL30">
        <v>10.1954</v>
      </c>
      <c r="FM30">
        <v>28.743</v>
      </c>
      <c r="FN30">
        <v>23.2825</v>
      </c>
      <c r="FO30">
        <v>1215.36</v>
      </c>
      <c r="FP30">
        <v>19.4468</v>
      </c>
      <c r="FQ30">
        <v>101.007</v>
      </c>
      <c r="FR30">
        <v>100.589</v>
      </c>
    </row>
    <row r="31" spans="1:174">
      <c r="A31">
        <v>15</v>
      </c>
      <c r="B31">
        <v>1608324763</v>
      </c>
      <c r="C31">
        <v>1506.40000009537</v>
      </c>
      <c r="D31" t="s">
        <v>353</v>
      </c>
      <c r="E31" t="s">
        <v>354</v>
      </c>
      <c r="F31" t="s">
        <v>289</v>
      </c>
      <c r="G31" t="s">
        <v>290</v>
      </c>
      <c r="H31">
        <v>1608324755</v>
      </c>
      <c r="I31">
        <f>CA31*AG31*(BW31-BX31)/(100*BP31*(1000-AG31*BW31))</f>
        <v>0</v>
      </c>
      <c r="J31">
        <f>CA31*AG31*(BV31-BU31*(1000-AG31*BX31)/(1000-AG31*BW31))/(100*BP31)</f>
        <v>0</v>
      </c>
      <c r="K31">
        <f>BU31 - IF(AG31&gt;1, J31*BP31*100.0/(AI31*CI31), 0)</f>
        <v>0</v>
      </c>
      <c r="L31">
        <f>((R31-I31/2)*K31-J31)/(R31+I31/2)</f>
        <v>0</v>
      </c>
      <c r="M31">
        <f>L31*(CB31+CC31)/1000.0</f>
        <v>0</v>
      </c>
      <c r="N31">
        <f>(BU31 - IF(AG31&gt;1, J31*BP31*100.0/(AI31*CI31), 0))*(CB31+CC31)/1000.0</f>
        <v>0</v>
      </c>
      <c r="O31">
        <f>2.0/((1/Q31-1/P31)+SIGN(Q31)*SQRT((1/Q31-1/P31)*(1/Q31-1/P31) + 4*BQ31/((BQ31+1)*(BQ31+1))*(2*1/Q31*1/P31-1/P31*1/P31)))</f>
        <v>0</v>
      </c>
      <c r="P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Q31">
        <f>I31*(1000-(1000*0.61365*exp(17.502*U31/(240.97+U31))/(CB31+CC31)+BW31)/2)/(1000*0.61365*exp(17.502*U31/(240.97+U31))/(CB31+CC31)-BW31)</f>
        <v>0</v>
      </c>
      <c r="R31">
        <f>1/((BQ31+1)/(O31/1.6)+1/(P31/1.37)) + BQ31/((BQ31+1)/(O31/1.6) + BQ31/(P31/1.37))</f>
        <v>0</v>
      </c>
      <c r="S31">
        <f>(BM31*BO31)</f>
        <v>0</v>
      </c>
      <c r="T31">
        <f>(CD31+(S31+2*0.95*5.67E-8*(((CD31+$B$7)+273)^4-(CD31+273)^4)-44100*I31)/(1.84*29.3*P31+8*0.95*5.67E-8*(CD31+273)^3))</f>
        <v>0</v>
      </c>
      <c r="U31">
        <f>($C$7*CE31+$D$7*CF31+$E$7*T31)</f>
        <v>0</v>
      </c>
      <c r="V31">
        <f>0.61365*exp(17.502*U31/(240.97+U31))</f>
        <v>0</v>
      </c>
      <c r="W31">
        <f>(X31/Y31*100)</f>
        <v>0</v>
      </c>
      <c r="X31">
        <f>BW31*(CB31+CC31)/1000</f>
        <v>0</v>
      </c>
      <c r="Y31">
        <f>0.61365*exp(17.502*CD31/(240.97+CD31))</f>
        <v>0</v>
      </c>
      <c r="Z31">
        <f>(V31-BW31*(CB31+CC31)/1000)</f>
        <v>0</v>
      </c>
      <c r="AA31">
        <f>(-I31*44100)</f>
        <v>0</v>
      </c>
      <c r="AB31">
        <f>2*29.3*P31*0.92*(CD31-U31)</f>
        <v>0</v>
      </c>
      <c r="AC31">
        <f>2*0.95*5.67E-8*(((CD31+$B$7)+273)^4-(U31+273)^4)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MAX(0,($B$13+$C$13*CI31)/(1+$D$13*CI31)*CB31/(CD31+273)*$E$13)</f>
        <v>0</v>
      </c>
      <c r="AJ31" t="s">
        <v>291</v>
      </c>
      <c r="AK31">
        <v>15552.9</v>
      </c>
      <c r="AL31">
        <v>715.476923076923</v>
      </c>
      <c r="AM31">
        <v>3262.08</v>
      </c>
      <c r="AN31">
        <f>AM31-AL31</f>
        <v>0</v>
      </c>
      <c r="AO31">
        <f>AN31/AM31</f>
        <v>0</v>
      </c>
      <c r="AP31">
        <v>-0.577747479816223</v>
      </c>
      <c r="AQ31" t="s">
        <v>355</v>
      </c>
      <c r="AR31">
        <v>15363.6</v>
      </c>
      <c r="AS31">
        <v>850.476846153846</v>
      </c>
      <c r="AT31">
        <v>1026.99</v>
      </c>
      <c r="AU31">
        <f>1-AS31/AT31</f>
        <v>0</v>
      </c>
      <c r="AV31">
        <v>0.5</v>
      </c>
      <c r="AW31">
        <f>BM31</f>
        <v>0</v>
      </c>
      <c r="AX31">
        <f>J31</f>
        <v>0</v>
      </c>
      <c r="AY31">
        <f>AU31*AV31*AW31</f>
        <v>0</v>
      </c>
      <c r="AZ31">
        <f>BE31/AT31</f>
        <v>0</v>
      </c>
      <c r="BA31">
        <f>(AX31-AP31)/AW31</f>
        <v>0</v>
      </c>
      <c r="BB31">
        <f>(AM31-AT31)/AT31</f>
        <v>0</v>
      </c>
      <c r="BC31" t="s">
        <v>356</v>
      </c>
      <c r="BD31">
        <v>604.95</v>
      </c>
      <c r="BE31">
        <f>AT31-BD31</f>
        <v>0</v>
      </c>
      <c r="BF31">
        <f>(AT31-AS31)/(AT31-BD31)</f>
        <v>0</v>
      </c>
      <c r="BG31">
        <f>(AM31-AT31)/(AM31-BD31)</f>
        <v>0</v>
      </c>
      <c r="BH31">
        <f>(AT31-AS31)/(AT31-AL31)</f>
        <v>0</v>
      </c>
      <c r="BI31">
        <f>(AM31-AT31)/(AM31-AL31)</f>
        <v>0</v>
      </c>
      <c r="BJ31">
        <f>(BF31*BD31/AS31)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294</v>
      </c>
      <c r="BS31">
        <v>2</v>
      </c>
      <c r="BT31">
        <v>1608324755</v>
      </c>
      <c r="BU31">
        <v>1399.86193548387</v>
      </c>
      <c r="BV31">
        <v>1416.07967741935</v>
      </c>
      <c r="BW31">
        <v>20.0870032258065</v>
      </c>
      <c r="BX31">
        <v>19.6224258064516</v>
      </c>
      <c r="BY31">
        <v>1400.99903225806</v>
      </c>
      <c r="BZ31">
        <v>20.0947032258065</v>
      </c>
      <c r="CA31">
        <v>500.241225806452</v>
      </c>
      <c r="CB31">
        <v>102.530838709677</v>
      </c>
      <c r="CC31">
        <v>0.10005925483871</v>
      </c>
      <c r="CD31">
        <v>28.0082225806452</v>
      </c>
      <c r="CE31">
        <v>28.2867483870968</v>
      </c>
      <c r="CF31">
        <v>999.9</v>
      </c>
      <c r="CG31">
        <v>0</v>
      </c>
      <c r="CH31">
        <v>0</v>
      </c>
      <c r="CI31">
        <v>9991.15</v>
      </c>
      <c r="CJ31">
        <v>0</v>
      </c>
      <c r="CK31">
        <v>510.709258064516</v>
      </c>
      <c r="CL31">
        <v>1399.99806451613</v>
      </c>
      <c r="CM31">
        <v>0.899999806451613</v>
      </c>
      <c r="CN31">
        <v>0.100000416129032</v>
      </c>
      <c r="CO31">
        <v>0</v>
      </c>
      <c r="CP31">
        <v>850.558</v>
      </c>
      <c r="CQ31">
        <v>4.99979</v>
      </c>
      <c r="CR31">
        <v>12037.4258064516</v>
      </c>
      <c r="CS31">
        <v>11904.6516129032</v>
      </c>
      <c r="CT31">
        <v>46.437</v>
      </c>
      <c r="CU31">
        <v>49.189064516129</v>
      </c>
      <c r="CV31">
        <v>47.5884516129032</v>
      </c>
      <c r="CW31">
        <v>48.298</v>
      </c>
      <c r="CX31">
        <v>47.762</v>
      </c>
      <c r="CY31">
        <v>1255.49806451613</v>
      </c>
      <c r="CZ31">
        <v>139.501290322581</v>
      </c>
      <c r="DA31">
        <v>0</v>
      </c>
      <c r="DB31">
        <v>156.899999856949</v>
      </c>
      <c r="DC31">
        <v>0</v>
      </c>
      <c r="DD31">
        <v>850.476846153846</v>
      </c>
      <c r="DE31">
        <v>-8.08588033424899</v>
      </c>
      <c r="DF31">
        <v>-82.3965812623316</v>
      </c>
      <c r="DG31">
        <v>12036.8038461538</v>
      </c>
      <c r="DH31">
        <v>15</v>
      </c>
      <c r="DI31">
        <v>1608324642</v>
      </c>
      <c r="DJ31" t="s">
        <v>352</v>
      </c>
      <c r="DK31">
        <v>1608324642</v>
      </c>
      <c r="DL31">
        <v>1608324622.5</v>
      </c>
      <c r="DM31">
        <v>14</v>
      </c>
      <c r="DN31">
        <v>-0.251</v>
      </c>
      <c r="DO31">
        <v>0.006</v>
      </c>
      <c r="DP31">
        <v>-1.1</v>
      </c>
      <c r="DQ31">
        <v>-0.021</v>
      </c>
      <c r="DR31">
        <v>1215</v>
      </c>
      <c r="DS31">
        <v>19</v>
      </c>
      <c r="DT31">
        <v>0.11</v>
      </c>
      <c r="DU31">
        <v>0.17</v>
      </c>
      <c r="DV31">
        <v>12.9904770069538</v>
      </c>
      <c r="DW31">
        <v>-2.42341611318869</v>
      </c>
      <c r="DX31">
        <v>0.183129746386928</v>
      </c>
      <c r="DY31">
        <v>0</v>
      </c>
      <c r="DZ31">
        <v>-16.2232266666667</v>
      </c>
      <c r="EA31">
        <v>2.31251078976641</v>
      </c>
      <c r="EB31">
        <v>0.177577719948822</v>
      </c>
      <c r="EC31">
        <v>0</v>
      </c>
      <c r="ED31">
        <v>0.4637653</v>
      </c>
      <c r="EE31">
        <v>0.336299773081202</v>
      </c>
      <c r="EF31">
        <v>0.025394836741813</v>
      </c>
      <c r="EG31">
        <v>0</v>
      </c>
      <c r="EH31">
        <v>0</v>
      </c>
      <c r="EI31">
        <v>3</v>
      </c>
      <c r="EJ31" t="s">
        <v>296</v>
      </c>
      <c r="EK31">
        <v>100</v>
      </c>
      <c r="EL31">
        <v>100</v>
      </c>
      <c r="EM31">
        <v>-1.14</v>
      </c>
      <c r="EN31">
        <v>-0.0079</v>
      </c>
      <c r="EO31">
        <v>-1.31260530579357</v>
      </c>
      <c r="EP31">
        <v>0.000815476741614031</v>
      </c>
      <c r="EQ31">
        <v>-7.50717249551838e-07</v>
      </c>
      <c r="ER31">
        <v>1.84432784397856e-10</v>
      </c>
      <c r="ES31">
        <v>-0.160389898404971</v>
      </c>
      <c r="ET31">
        <v>-0.0138481432109286</v>
      </c>
      <c r="EU31">
        <v>0.00144553185324755</v>
      </c>
      <c r="EV31">
        <v>-1.88220190754585e-05</v>
      </c>
      <c r="EW31">
        <v>6</v>
      </c>
      <c r="EX31">
        <v>2177</v>
      </c>
      <c r="EY31">
        <v>1</v>
      </c>
      <c r="EZ31">
        <v>25</v>
      </c>
      <c r="FA31">
        <v>2</v>
      </c>
      <c r="FB31">
        <v>2.3</v>
      </c>
      <c r="FC31">
        <v>2</v>
      </c>
      <c r="FD31">
        <v>513.293</v>
      </c>
      <c r="FE31">
        <v>485.989</v>
      </c>
      <c r="FF31">
        <v>22.9278</v>
      </c>
      <c r="FG31">
        <v>33.0536</v>
      </c>
      <c r="FH31">
        <v>30.0007</v>
      </c>
      <c r="FI31">
        <v>33.0313</v>
      </c>
      <c r="FJ31">
        <v>33.0067</v>
      </c>
      <c r="FK31">
        <v>57.1075</v>
      </c>
      <c r="FL31">
        <v>10.3197</v>
      </c>
      <c r="FM31">
        <v>29.7626</v>
      </c>
      <c r="FN31">
        <v>22.9201</v>
      </c>
      <c r="FO31">
        <v>1415.97</v>
      </c>
      <c r="FP31">
        <v>19.515</v>
      </c>
      <c r="FQ31">
        <v>100.978</v>
      </c>
      <c r="FR31">
        <v>100.563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2020-12-18T12:57:08Z</dcterms:created>
  <dcterms:modified xsi:type="dcterms:W3CDTF">2020-12-18T12:57:08Z</dcterms:modified>
</cp:coreProperties>
</file>