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Remarks" sheetId="2" r:id="rId5"/>
  </sheets>
  <definedNames/>
  <calcPr/>
  <extLst>
    <ext uri="GoogleSheetsCustomDataVersion1">
      <go:sheetsCustomData xmlns:go="http://customooxmlschemas.google.com/" r:id="rId6" roundtripDataSignature="AMtx7mh7cL1o5pHwhF4YrlHfDPcTXapD9A=="/>
    </ext>
  </extLst>
</workbook>
</file>

<file path=xl/sharedStrings.xml><?xml version="1.0" encoding="utf-8"?>
<sst xmlns="http://schemas.openxmlformats.org/spreadsheetml/2006/main" count="701" uniqueCount="357">
  <si>
    <t>SysConst</t>
  </si>
  <si>
    <t>AvgTime</t>
  </si>
  <si>
    <t>Oxygen</t>
  </si>
  <si>
    <t>4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</si>
  <si>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</si>
  <si>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</si>
  <si>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</si>
  <si>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</si>
  <si>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</si>
  <si>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</si>
  <si>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</si>
  <si>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</si>
  <si>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</si>
  <si>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</si>
  <si>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</si>
  <si>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</si>
  <si>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</si>
  <si>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</si>
  <si>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</si>
  <si>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</si>
  <si>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</si>
  <si>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</si>
  <si>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</si>
  <si>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</si>
  <si>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</si>
  <si>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</si>
  <si>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</si>
  <si>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</si>
  <si>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</si>
  <si>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</si>
  <si>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</si>
  <si>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</si>
  <si>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</si>
  <si>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</si>
  <si>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</si>
  <si>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</si>
  <si>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</si>
  <si>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</si>
  <si>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</si>
  <si>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</si>
  <si>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</si>
  <si>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</si>
  <si>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</si>
  <si>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</si>
  <si>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</si>
  <si>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</si>
  <si>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</si>
  <si>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</si>
  <si>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</si>
  <si>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</si>
  <si>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</si>
  <si>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</si>
  <si>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</si>
  <si>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</si>
  <si>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</si>
  <si>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3.38439 81.0328 378.585 621.614 873.671 1083.07 1291.17 1458.58</t>
  </si>
  <si>
    <t>0.26983 101.257 401.815 601.047 805.157 1000.98 1201.81 1400.82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</si>
  <si>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</si>
  <si>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</si>
  <si>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</si>
  <si>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</si>
  <si>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</si>
  <si>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</si>
  <si>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</si>
  <si>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</si>
  <si>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</si>
  <si>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</si>
  <si>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</si>
  <si>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</si>
  <si>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</si>
  <si>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</si>
  <si>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</si>
  <si>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</si>
  <si>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</si>
  <si>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</si>
  <si>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</si>
  <si>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</si>
  <si>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</si>
  <si>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</si>
  <si>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</si>
  <si>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</si>
  <si>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</si>
  <si>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</si>
  <si>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</si>
  <si>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</si>
  <si>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</si>
  <si>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</si>
  <si>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</si>
  <si>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</si>
  <si>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</si>
  <si>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</si>
  <si>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</si>
  <si>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</si>
  <si>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</si>
  <si>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</si>
  <si>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</si>
  <si>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</si>
  <si>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</si>
  <si>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</si>
  <si>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</si>
  <si>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</si>
  <si>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</si>
  <si>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</si>
  <si>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</si>
  <si>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</si>
  <si>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</si>
  <si>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</si>
  <si>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</si>
  <si>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</si>
  <si>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</si>
  <si>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</si>
  <si>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</si>
  <si>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</si>
  <si>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</si>
  <si>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</si>
  <si>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</si>
  <si>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</si>
  <si>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</si>
  <si>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</si>
  <si>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</si>
  <si>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</si>
  <si>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</si>
  <si>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</si>
  <si>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</si>
  <si>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</si>
  <si>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</si>
  <si>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</si>
  <si>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</si>
  <si>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</si>
  <si>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</si>
  <si>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</si>
  <si>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</si>
  <si>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</si>
  <si>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</si>
  <si>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</si>
  <si>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</si>
  <si>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</si>
  <si>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</si>
  <si>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</si>
  <si>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</si>
  <si>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</si>
  <si>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</si>
  <si>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</si>
  <si>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</si>
  <si>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</si>
  <si>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</si>
  <si>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</si>
  <si>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</si>
  <si>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</si>
  <si>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</si>
  <si>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</si>
  <si>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</si>
  <si>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</si>
  <si>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</si>
  <si>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</si>
  <si>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</si>
  <si>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</si>
  <si>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</si>
  <si>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</si>
  <si>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</si>
  <si>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</si>
  <si>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</si>
  <si>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</si>
  <si>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</si>
  <si>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</si>
  <si>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</si>
  <si>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</si>
  <si>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</si>
  <si>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</si>
  <si>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</si>
  <si>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</si>
  <si>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</si>
  <si>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</si>
  <si>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</si>
  <si>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</si>
  <si>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</si>
  <si>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</si>
  <si>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</si>
  <si>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</si>
  <si>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</si>
  <si>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</si>
  <si>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</si>
  <si>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</si>
  <si>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</si>
  <si>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</si>
  <si>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</si>
  <si>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</si>
  <si>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</si>
  <si>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</si>
  <si>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</si>
  <si>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</si>
  <si>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</si>
  <si>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</si>
  <si>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</si>
  <si>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</si>
  <si>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</si>
  <si>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</si>
  <si>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</si>
  <si>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</si>
  <si>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</si>
  <si>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</si>
  <si>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</si>
  <si>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</si>
  <si>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</si>
  <si>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</si>
  <si>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</si>
  <si>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</si>
  <si>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</si>
  <si>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</si>
  <si>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</si>
  <si>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</si>
  <si>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</si>
  <si>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</si>
  <si>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</si>
  <si>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</si>
  <si>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</si>
  <si>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</si>
  <si>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</si>
  <si>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</si>
  <si>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</si>
  <si>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</si>
  <si>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</si>
  <si>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</si>
  <si>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</si>
  <si>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</si>
  <si>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</si>
  <si>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</si>
  <si>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</si>
  <si>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</si>
  <si>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</si>
  <si>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</si>
  <si>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</si>
  <si>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</si>
  <si>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</si>
  <si>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</si>
  <si>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</si>
  <si>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</si>
  <si>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</si>
  <si>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</si>
  <si>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</si>
  <si>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</si>
  <si>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</si>
  <si>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</si>
  <si>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</si>
  <si>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</si>
  <si>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</si>
  <si>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</si>
  <si>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</si>
  <si>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</si>
  <si>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</si>
  <si>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</si>
  <si>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</si>
  <si>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</si>
  <si>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</si>
  <si>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</si>
  <si>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</si>
  <si>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</si>
  <si>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</si>
  <si>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</si>
  <si>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</si>
  <si>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</si>
  <si>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</si>
  <si>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</si>
  <si>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13:28:57</t>
  </si>
  <si>
    <t>13:28:57</t>
  </si>
  <si>
    <t>1149</t>
  </si>
  <si>
    <t>_1</t>
  </si>
  <si>
    <t>RECT-4143-20200907-06_33_50</t>
  </si>
  <si>
    <t>RECT-907-20201218-13_28_53</t>
  </si>
  <si>
    <t>DARK-908-20201218-13_28_55</t>
  </si>
  <si>
    <t>0: Broadleaf</t>
  </si>
  <si>
    <t>13:23:33</t>
  </si>
  <si>
    <t>0/3</t>
  </si>
  <si>
    <t>20201218 13:30:57</t>
  </si>
  <si>
    <t>13:30:57</t>
  </si>
  <si>
    <t>RECT-909-20201218-13_30_54</t>
  </si>
  <si>
    <t>DARK-910-20201218-13_30_56</t>
  </si>
  <si>
    <t>20201218 13:32:16</t>
  </si>
  <si>
    <t>13:32:16</t>
  </si>
  <si>
    <t>RECT-911-20201218-13_32_12</t>
  </si>
  <si>
    <t>DARK-912-20201218-13_32_14</t>
  </si>
  <si>
    <t>3/3</t>
  </si>
  <si>
    <t>20201218 13:33:25</t>
  </si>
  <si>
    <t>13:33:25</t>
  </si>
  <si>
    <t>RECT-913-20201218-13_33_21</t>
  </si>
  <si>
    <t>DARK-914-20201218-13_33_23</t>
  </si>
  <si>
    <t>20201218 13:34:45</t>
  </si>
  <si>
    <t>13:34:45</t>
  </si>
  <si>
    <t>RECT-915-20201218-13_34_41</t>
  </si>
  <si>
    <t>DARK-916-20201218-13_34_43</t>
  </si>
  <si>
    <t>13:35:12</t>
  </si>
  <si>
    <t>20201218 13:36:30</t>
  </si>
  <si>
    <t>13:36:30</t>
  </si>
  <si>
    <t>RECT-917-20201218-13_36_26</t>
  </si>
  <si>
    <t>DARK-918-20201218-13_36_28</t>
  </si>
  <si>
    <t>20201218 13:37:43</t>
  </si>
  <si>
    <t>13:37:43</t>
  </si>
  <si>
    <t>RECT-919-20201218-13_37_40</t>
  </si>
  <si>
    <t>DARK-920-20201218-13_37_42</t>
  </si>
  <si>
    <t>20201218 13:39:37</t>
  </si>
  <si>
    <t>13:39:37</t>
  </si>
  <si>
    <t>RECT-921-20201218-13_39_34</t>
  </si>
  <si>
    <t>DARK-922-20201218-13_39_36</t>
  </si>
  <si>
    <t>20201218 13:41:29</t>
  </si>
  <si>
    <t>13:41:29</t>
  </si>
  <si>
    <t>RECT-923-20201218-13_41_26</t>
  </si>
  <si>
    <t>DARK-924-20201218-13_41_28</t>
  </si>
  <si>
    <t>20201218 13:43:21</t>
  </si>
  <si>
    <t>13:43:21</t>
  </si>
  <si>
    <t>RECT-925-20201218-13_43_18</t>
  </si>
  <si>
    <t>DARK-926-20201218-13_43_20</t>
  </si>
  <si>
    <t>20201218 13:45:22</t>
  </si>
  <si>
    <t>13:45:22</t>
  </si>
  <si>
    <t>RECT-927-20201218-13_45_18</t>
  </si>
  <si>
    <t>DARK-928-20201218-13_45_20</t>
  </si>
  <si>
    <t>13:45:47</t>
  </si>
  <si>
    <t>1/3</t>
  </si>
  <si>
    <t>20201218 13:47:48</t>
  </si>
  <si>
    <t>13:47:48</t>
  </si>
  <si>
    <t>RECT-929-20201218-13_47_45</t>
  </si>
  <si>
    <t>DARK-930-20201218-13_47_47</t>
  </si>
  <si>
    <t>20201218 13:49:40</t>
  </si>
  <si>
    <t>13:49:40</t>
  </si>
  <si>
    <t>RECT-931-20201218-13_49_37</t>
  </si>
  <si>
    <t>DARK-932-20201218-13_49_39</t>
  </si>
  <si>
    <t>20201218 13:51:41</t>
  </si>
  <si>
    <t>13:51:41</t>
  </si>
  <si>
    <t>RECT-933-20201218-13_51_37</t>
  </si>
  <si>
    <t>DARK-934-20201218-13_51_39</t>
  </si>
  <si>
    <t>20201218 13:53:35</t>
  </si>
  <si>
    <t>13:53:35</t>
  </si>
  <si>
    <t>RECT-935-20201218-13_53_32</t>
  </si>
  <si>
    <t>DARK-936-20201218-13_53_34</t>
  </si>
  <si>
    <t>File opened</t>
  </si>
  <si>
    <t>2020-12-18 13:25:23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</si>
  <si>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</si>
  <si>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</si>
  <si>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</si>
  <si>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</si>
  <si>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</si>
  <si>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</si>
  <si>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</si>
  <si>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</si>
  <si>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</si>
  <si>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</si>
  <si>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</si>
  <si>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</si>
  <si>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</si>
  <si>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</si>
  <si>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</si>
  <si>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</si>
  <si>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</si>
  <si>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</si>
  <si>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</si>
  <si>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</si>
  <si>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13:25:23</t>
  </si>
  <si>
    <t>Stability Definition:	A (GasEx): Slp&lt;0.5 Per=15	ΔH2O (Meas2): Slp&lt;0.2 Per=15	ΔCO2 (Meas2): Slp&lt;0.2 Per=15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</si>
</sst>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6.0"/>
    <col customWidth="1" min="12" max="174" width="8.71"/>
  </cols>
  <sheetData>
    <row r="2">
      <c r="A2" s="1" t="s">
        <v>0</v>
      </c>
      <c r="B2" s="1" t="s">
        <v>1</v>
      </c>
      <c r="C2" s="1" t="s">
        <v>2</v>
      </c>
    </row>
    <row r="3">
      <c r="B3" s="1" t="s">
        <v>3</v>
      </c>
      <c r="C3" s="1">
        <v>21.0</v>
      </c>
    </row>
    <row r="4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>
      <c r="B5" s="1" t="s">
        <v>15</v>
      </c>
      <c r="C5" s="1" t="s">
        <v>16</v>
      </c>
      <c r="D5" s="1">
        <v>0.578</v>
      </c>
      <c r="E5" s="1">
        <v>0.5229739</v>
      </c>
      <c r="F5" s="1">
        <v>0.003740252</v>
      </c>
      <c r="G5" s="1">
        <v>-0.06197961</v>
      </c>
      <c r="H5" s="1">
        <v>-0.005608586</v>
      </c>
      <c r="I5" s="1">
        <v>1.0</v>
      </c>
      <c r="J5" s="1">
        <v>6.0</v>
      </c>
      <c r="K5" s="1">
        <v>96.9</v>
      </c>
    </row>
    <row r="6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</row>
    <row r="7">
      <c r="B7" s="1">
        <v>0.0</v>
      </c>
      <c r="C7" s="1">
        <v>1.0</v>
      </c>
      <c r="D7" s="1">
        <v>0.0</v>
      </c>
      <c r="E7" s="1">
        <v>0.0</v>
      </c>
    </row>
    <row r="8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</row>
    <row r="9">
      <c r="B9" s="1" t="s">
        <v>39</v>
      </c>
      <c r="C9" s="1" t="s">
        <v>40</v>
      </c>
      <c r="D9" s="1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1.0</v>
      </c>
    </row>
    <row r="12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54</v>
      </c>
    </row>
    <row r="13">
      <c r="B13" s="1">
        <v>-6276.0</v>
      </c>
      <c r="C13" s="1">
        <v>6.6</v>
      </c>
      <c r="D13" s="1">
        <v>1.709E-5</v>
      </c>
      <c r="E13" s="1">
        <v>3.11</v>
      </c>
      <c r="F13" s="1" t="s">
        <v>55</v>
      </c>
      <c r="G13" s="1" t="s">
        <v>56</v>
      </c>
      <c r="H13" s="1">
        <v>0.0</v>
      </c>
    </row>
    <row r="14">
      <c r="A14" s="1" t="s">
        <v>57</v>
      </c>
      <c r="B14" s="1" t="s">
        <v>57</v>
      </c>
      <c r="C14" s="1" t="s">
        <v>57</v>
      </c>
      <c r="D14" s="1" t="s">
        <v>57</v>
      </c>
      <c r="E14" s="1" t="s">
        <v>57</v>
      </c>
      <c r="F14" s="1" t="s">
        <v>58</v>
      </c>
      <c r="G14" s="1" t="s">
        <v>58</v>
      </c>
      <c r="H14" s="1" t="s">
        <v>59</v>
      </c>
      <c r="I14" s="1" t="s">
        <v>59</v>
      </c>
      <c r="J14" s="1" t="s">
        <v>59</v>
      </c>
      <c r="K14" s="1" t="s">
        <v>59</v>
      </c>
      <c r="L14" s="1" t="s">
        <v>59</v>
      </c>
      <c r="M14" s="1" t="s">
        <v>59</v>
      </c>
      <c r="N14" s="1" t="s">
        <v>59</v>
      </c>
      <c r="O14" s="1" t="s">
        <v>59</v>
      </c>
      <c r="P14" s="1" t="s">
        <v>59</v>
      </c>
      <c r="Q14" s="1" t="s">
        <v>59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60</v>
      </c>
      <c r="AF14" s="1" t="s">
        <v>60</v>
      </c>
      <c r="AG14" s="1" t="s">
        <v>60</v>
      </c>
      <c r="AH14" s="1" t="s">
        <v>60</v>
      </c>
      <c r="AI14" s="1" t="s">
        <v>60</v>
      </c>
      <c r="AJ14" s="1" t="s">
        <v>61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S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61</v>
      </c>
      <c r="BI14" s="1" t="s">
        <v>61</v>
      </c>
      <c r="BJ14" s="1" t="s">
        <v>61</v>
      </c>
      <c r="BK14" s="1" t="s">
        <v>61</v>
      </c>
      <c r="BL14" s="1" t="s">
        <v>62</v>
      </c>
      <c r="BM14" s="1" t="s">
        <v>62</v>
      </c>
      <c r="BN14" s="1" t="s">
        <v>62</v>
      </c>
      <c r="BO14" s="1" t="s">
        <v>62</v>
      </c>
      <c r="BP14" s="1" t="s">
        <v>63</v>
      </c>
      <c r="BQ14" s="1" t="s">
        <v>63</v>
      </c>
      <c r="BR14" s="1" t="s">
        <v>63</v>
      </c>
      <c r="BS14" s="1" t="s">
        <v>63</v>
      </c>
      <c r="BT14" s="1" t="s">
        <v>64</v>
      </c>
      <c r="BU14" s="1" t="s">
        <v>64</v>
      </c>
      <c r="BV14" s="1" t="s">
        <v>64</v>
      </c>
      <c r="BW14" s="1" t="s">
        <v>64</v>
      </c>
      <c r="BX14" s="1" t="s">
        <v>64</v>
      </c>
      <c r="BY14" s="1" t="s">
        <v>64</v>
      </c>
      <c r="BZ14" s="1" t="s">
        <v>64</v>
      </c>
      <c r="CA14" s="1" t="s">
        <v>64</v>
      </c>
      <c r="CB14" s="1" t="s">
        <v>64</v>
      </c>
      <c r="CC14" s="1" t="s">
        <v>64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64</v>
      </c>
      <c r="CI14" s="1" t="s">
        <v>64</v>
      </c>
      <c r="CJ14" s="1" t="s">
        <v>64</v>
      </c>
      <c r="CK14" s="1" t="s">
        <v>64</v>
      </c>
      <c r="CL14" s="1" t="s">
        <v>65</v>
      </c>
      <c r="CM14" s="1" t="s">
        <v>65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65</v>
      </c>
      <c r="DA14" s="1" t="s">
        <v>65</v>
      </c>
      <c r="DB14" s="1" t="s">
        <v>65</v>
      </c>
      <c r="DC14" s="1" t="s">
        <v>65</v>
      </c>
      <c r="DD14" s="1" t="s">
        <v>66</v>
      </c>
      <c r="DE14" s="1" t="s">
        <v>66</v>
      </c>
      <c r="DF14" s="1" t="s">
        <v>66</v>
      </c>
      <c r="DG14" s="1" t="s">
        <v>66</v>
      </c>
      <c r="DH14" s="1" t="s">
        <v>66</v>
      </c>
      <c r="DI14" s="1" t="s">
        <v>67</v>
      </c>
      <c r="DJ14" s="1" t="s">
        <v>67</v>
      </c>
      <c r="DK14" s="1" t="s">
        <v>67</v>
      </c>
      <c r="DL14" s="1" t="s">
        <v>67</v>
      </c>
      <c r="DM14" s="1" t="s">
        <v>67</v>
      </c>
      <c r="DN14" s="1" t="s">
        <v>67</v>
      </c>
      <c r="DO14" s="1" t="s">
        <v>67</v>
      </c>
      <c r="DP14" s="1" t="s">
        <v>67</v>
      </c>
      <c r="DQ14" s="1" t="s">
        <v>67</v>
      </c>
      <c r="DR14" s="1" t="s">
        <v>67</v>
      </c>
      <c r="DS14" s="1" t="s">
        <v>67</v>
      </c>
      <c r="DT14" s="1" t="s">
        <v>67</v>
      </c>
      <c r="DU14" s="1" t="s">
        <v>67</v>
      </c>
      <c r="DV14" s="1" t="s">
        <v>68</v>
      </c>
      <c r="DW14" s="1" t="s">
        <v>68</v>
      </c>
      <c r="DX14" s="1" t="s">
        <v>68</v>
      </c>
      <c r="DY14" s="1" t="s">
        <v>68</v>
      </c>
      <c r="DZ14" s="1" t="s">
        <v>68</v>
      </c>
      <c r="EA14" s="1" t="s">
        <v>68</v>
      </c>
      <c r="EB14" s="1" t="s">
        <v>68</v>
      </c>
      <c r="EC14" s="1" t="s">
        <v>68</v>
      </c>
      <c r="ED14" s="1" t="s">
        <v>68</v>
      </c>
      <c r="EE14" s="1" t="s">
        <v>68</v>
      </c>
      <c r="EF14" s="1" t="s">
        <v>68</v>
      </c>
      <c r="EG14" s="1" t="s">
        <v>68</v>
      </c>
      <c r="EH14" s="1" t="s">
        <v>68</v>
      </c>
      <c r="EI14" s="1" t="s">
        <v>68</v>
      </c>
      <c r="EJ14" s="1" t="s">
        <v>68</v>
      </c>
      <c r="EK14" s="1" t="s">
        <v>69</v>
      </c>
      <c r="EL14" s="1" t="s">
        <v>69</v>
      </c>
      <c r="EM14" s="1" t="s">
        <v>69</v>
      </c>
      <c r="EN14" s="1" t="s">
        <v>69</v>
      </c>
      <c r="EO14" s="1" t="s">
        <v>69</v>
      </c>
      <c r="EP14" s="1" t="s">
        <v>69</v>
      </c>
      <c r="EQ14" s="1" t="s">
        <v>69</v>
      </c>
      <c r="ER14" s="1" t="s">
        <v>69</v>
      </c>
      <c r="ES14" s="1" t="s">
        <v>69</v>
      </c>
      <c r="ET14" s="1" t="s">
        <v>69</v>
      </c>
      <c r="EU14" s="1" t="s">
        <v>69</v>
      </c>
      <c r="EV14" s="1" t="s">
        <v>69</v>
      </c>
      <c r="EW14" s="1" t="s">
        <v>69</v>
      </c>
      <c r="EX14" s="1" t="s">
        <v>69</v>
      </c>
      <c r="EY14" s="1" t="s">
        <v>69</v>
      </c>
      <c r="EZ14" s="1" t="s">
        <v>69</v>
      </c>
      <c r="FA14" s="1" t="s">
        <v>69</v>
      </c>
      <c r="FB14" s="1" t="s">
        <v>69</v>
      </c>
      <c r="FC14" s="1" t="s">
        <v>70</v>
      </c>
      <c r="FD14" s="1" t="s">
        <v>70</v>
      </c>
      <c r="FE14" s="1" t="s">
        <v>70</v>
      </c>
      <c r="FF14" s="1" t="s">
        <v>70</v>
      </c>
      <c r="FG14" s="1" t="s">
        <v>70</v>
      </c>
      <c r="FH14" s="1" t="s">
        <v>70</v>
      </c>
      <c r="FI14" s="1" t="s">
        <v>70</v>
      </c>
      <c r="FJ14" s="1" t="s">
        <v>70</v>
      </c>
      <c r="FK14" s="1" t="s">
        <v>70</v>
      </c>
      <c r="FL14" s="1" t="s">
        <v>70</v>
      </c>
      <c r="FM14" s="1" t="s">
        <v>70</v>
      </c>
      <c r="FN14" s="1" t="s">
        <v>70</v>
      </c>
      <c r="FO14" s="1" t="s">
        <v>70</v>
      </c>
      <c r="FP14" s="1" t="s">
        <v>70</v>
      </c>
      <c r="FQ14" s="1" t="s">
        <v>70</v>
      </c>
      <c r="FR14" s="1" t="s">
        <v>70</v>
      </c>
    </row>
    <row r="15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84</v>
      </c>
      <c r="O15" s="1" t="s">
        <v>85</v>
      </c>
      <c r="P15" s="1" t="s">
        <v>86</v>
      </c>
      <c r="Q15" s="1" t="s">
        <v>87</v>
      </c>
      <c r="R15" s="1" t="s">
        <v>88</v>
      </c>
      <c r="S15" s="1" t="s">
        <v>89</v>
      </c>
      <c r="T15" s="1" t="s">
        <v>90</v>
      </c>
      <c r="U15" s="1" t="s">
        <v>91</v>
      </c>
      <c r="V15" s="1" t="s">
        <v>92</v>
      </c>
      <c r="W15" s="1" t="s">
        <v>93</v>
      </c>
      <c r="X15" s="1" t="s">
        <v>94</v>
      </c>
      <c r="Y15" s="1" t="s">
        <v>95</v>
      </c>
      <c r="Z15" s="1" t="s">
        <v>96</v>
      </c>
      <c r="AA15" s="1" t="s">
        <v>97</v>
      </c>
      <c r="AB15" s="1" t="s">
        <v>98</v>
      </c>
      <c r="AC15" s="1" t="s">
        <v>99</v>
      </c>
      <c r="AD15" s="1" t="s">
        <v>100</v>
      </c>
      <c r="AE15" s="1" t="s">
        <v>60</v>
      </c>
      <c r="AF15" s="1" t="s">
        <v>101</v>
      </c>
      <c r="AG15" s="1" t="s">
        <v>102</v>
      </c>
      <c r="AH15" s="1" t="s">
        <v>103</v>
      </c>
      <c r="AI15" s="1" t="s">
        <v>104</v>
      </c>
      <c r="AJ15" s="1" t="s">
        <v>105</v>
      </c>
      <c r="AK15" s="1" t="s">
        <v>106</v>
      </c>
      <c r="AL15" s="1" t="s">
        <v>107</v>
      </c>
      <c r="AM15" s="1" t="s">
        <v>108</v>
      </c>
      <c r="AN15" s="1" t="s">
        <v>109</v>
      </c>
      <c r="AO15" s="1" t="s">
        <v>110</v>
      </c>
      <c r="AP15" s="1" t="s">
        <v>111</v>
      </c>
      <c r="AQ15" s="1" t="s">
        <v>112</v>
      </c>
      <c r="AR15" s="1" t="s">
        <v>113</v>
      </c>
      <c r="AS15" s="1" t="s">
        <v>114</v>
      </c>
      <c r="AT15" s="1" t="s">
        <v>115</v>
      </c>
      <c r="AU15" s="1" t="s">
        <v>116</v>
      </c>
      <c r="AV15" s="1" t="s">
        <v>117</v>
      </c>
      <c r="AW15" s="1" t="s">
        <v>118</v>
      </c>
      <c r="AX15" s="1" t="s">
        <v>119</v>
      </c>
      <c r="AY15" s="1" t="s">
        <v>120</v>
      </c>
      <c r="AZ15" s="1" t="s">
        <v>121</v>
      </c>
      <c r="BA15" s="1" t="s">
        <v>122</v>
      </c>
      <c r="BB15" s="1" t="s">
        <v>123</v>
      </c>
      <c r="BC15" s="1" t="s">
        <v>124</v>
      </c>
      <c r="BD15" s="1" t="s">
        <v>125</v>
      </c>
      <c r="BE15" s="1" t="s">
        <v>126</v>
      </c>
      <c r="BF15" s="1" t="s">
        <v>127</v>
      </c>
      <c r="BG15" s="1" t="s">
        <v>128</v>
      </c>
      <c r="BH15" s="1" t="s">
        <v>129</v>
      </c>
      <c r="BI15" s="1" t="s">
        <v>130</v>
      </c>
      <c r="BJ15" s="1" t="s">
        <v>131</v>
      </c>
      <c r="BK15" s="1" t="s">
        <v>132</v>
      </c>
      <c r="BL15" s="1" t="s">
        <v>133</v>
      </c>
      <c r="BM15" s="1" t="s">
        <v>134</v>
      </c>
      <c r="BN15" s="1" t="s">
        <v>135</v>
      </c>
      <c r="BO15" s="1" t="s">
        <v>136</v>
      </c>
      <c r="BP15" s="1" t="s">
        <v>137</v>
      </c>
      <c r="BQ15" s="1" t="s">
        <v>138</v>
      </c>
      <c r="BR15" s="1" t="s">
        <v>139</v>
      </c>
      <c r="BS15" s="1" t="s">
        <v>140</v>
      </c>
      <c r="BT15" s="1" t="s">
        <v>78</v>
      </c>
      <c r="BU15" s="1" t="s">
        <v>141</v>
      </c>
      <c r="BV15" s="1" t="s">
        <v>142</v>
      </c>
      <c r="BW15" s="1" t="s">
        <v>143</v>
      </c>
      <c r="BX15" s="1" t="s">
        <v>144</v>
      </c>
      <c r="BY15" s="1" t="s">
        <v>145</v>
      </c>
      <c r="BZ15" s="1" t="s">
        <v>146</v>
      </c>
      <c r="CA15" s="1" t="s">
        <v>147</v>
      </c>
      <c r="CB15" s="1" t="s">
        <v>148</v>
      </c>
      <c r="CC15" s="1" t="s">
        <v>149</v>
      </c>
      <c r="CD15" s="1" t="s">
        <v>150</v>
      </c>
      <c r="CE15" s="1" t="s">
        <v>151</v>
      </c>
      <c r="CF15" s="1" t="s">
        <v>152</v>
      </c>
      <c r="CG15" s="1" t="s">
        <v>153</v>
      </c>
      <c r="CH15" s="1" t="s">
        <v>154</v>
      </c>
      <c r="CI15" s="1" t="s">
        <v>155</v>
      </c>
      <c r="CJ15" s="1" t="s">
        <v>156</v>
      </c>
      <c r="CK15" s="1" t="s">
        <v>157</v>
      </c>
      <c r="CL15" s="1" t="s">
        <v>158</v>
      </c>
      <c r="CM15" s="1" t="s">
        <v>159</v>
      </c>
      <c r="CN15" s="1" t="s">
        <v>160</v>
      </c>
      <c r="CO15" s="1" t="s">
        <v>161</v>
      </c>
      <c r="CP15" s="1" t="s">
        <v>162</v>
      </c>
      <c r="CQ15" s="1" t="s">
        <v>163</v>
      </c>
      <c r="CR15" s="1" t="s">
        <v>164</v>
      </c>
      <c r="CS15" s="1" t="s">
        <v>165</v>
      </c>
      <c r="CT15" s="1" t="s">
        <v>166</v>
      </c>
      <c r="CU15" s="1" t="s">
        <v>167</v>
      </c>
      <c r="CV15" s="1" t="s">
        <v>168</v>
      </c>
      <c r="CW15" s="1" t="s">
        <v>169</v>
      </c>
      <c r="CX15" s="1" t="s">
        <v>170</v>
      </c>
      <c r="CY15" s="1" t="s">
        <v>171</v>
      </c>
      <c r="CZ15" s="1" t="s">
        <v>172</v>
      </c>
      <c r="DA15" s="1" t="s">
        <v>173</v>
      </c>
      <c r="DB15" s="1" t="s">
        <v>174</v>
      </c>
      <c r="DC15" s="1" t="s">
        <v>175</v>
      </c>
      <c r="DD15" s="1" t="s">
        <v>176</v>
      </c>
      <c r="DE15" s="1" t="s">
        <v>177</v>
      </c>
      <c r="DF15" s="1" t="s">
        <v>178</v>
      </c>
      <c r="DG15" s="1" t="s">
        <v>179</v>
      </c>
      <c r="DH15" s="1" t="s">
        <v>180</v>
      </c>
      <c r="DI15" s="1" t="s">
        <v>72</v>
      </c>
      <c r="DJ15" s="1" t="s">
        <v>75</v>
      </c>
      <c r="DK15" s="1" t="s">
        <v>181</v>
      </c>
      <c r="DL15" s="1" t="s">
        <v>182</v>
      </c>
      <c r="DM15" s="1" t="s">
        <v>183</v>
      </c>
      <c r="DN15" s="1" t="s">
        <v>184</v>
      </c>
      <c r="DO15" s="1" t="s">
        <v>185</v>
      </c>
      <c r="DP15" s="1" t="s">
        <v>186</v>
      </c>
      <c r="DQ15" s="1" t="s">
        <v>187</v>
      </c>
      <c r="DR15" s="1" t="s">
        <v>188</v>
      </c>
      <c r="DS15" s="1" t="s">
        <v>189</v>
      </c>
      <c r="DT15" s="1" t="s">
        <v>190</v>
      </c>
      <c r="DU15" s="1" t="s">
        <v>191</v>
      </c>
      <c r="DV15" s="1" t="s">
        <v>192</v>
      </c>
      <c r="DW15" s="1" t="s">
        <v>193</v>
      </c>
      <c r="DX15" s="1" t="s">
        <v>194</v>
      </c>
      <c r="DY15" s="1" t="s">
        <v>195</v>
      </c>
      <c r="DZ15" s="1" t="s">
        <v>196</v>
      </c>
      <c r="EA15" s="1" t="s">
        <v>197</v>
      </c>
      <c r="EB15" s="1" t="s">
        <v>198</v>
      </c>
      <c r="EC15" s="1" t="s">
        <v>199</v>
      </c>
      <c r="ED15" s="1" t="s">
        <v>200</v>
      </c>
      <c r="EE15" s="1" t="s">
        <v>201</v>
      </c>
      <c r="EF15" s="1" t="s">
        <v>202</v>
      </c>
      <c r="EG15" s="1" t="s">
        <v>203</v>
      </c>
      <c r="EH15" s="1" t="s">
        <v>204</v>
      </c>
      <c r="EI15" s="1" t="s">
        <v>205</v>
      </c>
      <c r="EJ15" s="1" t="s">
        <v>206</v>
      </c>
      <c r="EK15" s="1" t="s">
        <v>207</v>
      </c>
      <c r="EL15" s="1" t="s">
        <v>208</v>
      </c>
      <c r="EM15" s="1" t="s">
        <v>209</v>
      </c>
      <c r="EN15" s="1" t="s">
        <v>210</v>
      </c>
      <c r="EO15" s="1" t="s">
        <v>211</v>
      </c>
      <c r="EP15" s="1" t="s">
        <v>212</v>
      </c>
      <c r="EQ15" s="1" t="s">
        <v>213</v>
      </c>
      <c r="ER15" s="1" t="s">
        <v>214</v>
      </c>
      <c r="ES15" s="1" t="s">
        <v>215</v>
      </c>
      <c r="ET15" s="1" t="s">
        <v>216</v>
      </c>
      <c r="EU15" s="1" t="s">
        <v>217</v>
      </c>
      <c r="EV15" s="1" t="s">
        <v>218</v>
      </c>
      <c r="EW15" s="1" t="s">
        <v>219</v>
      </c>
      <c r="EX15" s="1" t="s">
        <v>220</v>
      </c>
      <c r="EY15" s="1" t="s">
        <v>221</v>
      </c>
      <c r="EZ15" s="1" t="s">
        <v>222</v>
      </c>
      <c r="FA15" s="1" t="s">
        <v>223</v>
      </c>
      <c r="FB15" s="1" t="s">
        <v>224</v>
      </c>
      <c r="FC15" s="1" t="s">
        <v>225</v>
      </c>
      <c r="FD15" s="1" t="s">
        <v>226</v>
      </c>
      <c r="FE15" s="1" t="s">
        <v>227</v>
      </c>
      <c r="FF15" s="1" t="s">
        <v>228</v>
      </c>
      <c r="FG15" s="1" t="s">
        <v>229</v>
      </c>
      <c r="FH15" s="1" t="s">
        <v>230</v>
      </c>
      <c r="FI15" s="1" t="s">
        <v>231</v>
      </c>
      <c r="FJ15" s="1" t="s">
        <v>232</v>
      </c>
      <c r="FK15" s="1" t="s">
        <v>233</v>
      </c>
      <c r="FL15" s="1" t="s">
        <v>234</v>
      </c>
      <c r="FM15" s="1" t="s">
        <v>235</v>
      </c>
      <c r="FN15" s="1" t="s">
        <v>236</v>
      </c>
      <c r="FO15" s="1" t="s">
        <v>237</v>
      </c>
      <c r="FP15" s="1" t="s">
        <v>238</v>
      </c>
      <c r="FQ15" s="1" t="s">
        <v>239</v>
      </c>
      <c r="FR15" s="1" t="s">
        <v>240</v>
      </c>
    </row>
    <row r="16">
      <c r="B16" s="1" t="s">
        <v>241</v>
      </c>
      <c r="C16" s="1" t="s">
        <v>241</v>
      </c>
      <c r="H16" s="1" t="s">
        <v>241</v>
      </c>
      <c r="I16" s="1" t="s">
        <v>242</v>
      </c>
      <c r="J16" s="1" t="s">
        <v>243</v>
      </c>
      <c r="K16" s="1" t="s">
        <v>244</v>
      </c>
      <c r="L16" s="1" t="s">
        <v>244</v>
      </c>
      <c r="M16" s="1" t="s">
        <v>148</v>
      </c>
      <c r="N16" s="1" t="s">
        <v>148</v>
      </c>
      <c r="O16" s="1" t="s">
        <v>242</v>
      </c>
      <c r="P16" s="1" t="s">
        <v>242</v>
      </c>
      <c r="Q16" s="1" t="s">
        <v>242</v>
      </c>
      <c r="R16" s="1" t="s">
        <v>242</v>
      </c>
      <c r="S16" s="1" t="s">
        <v>245</v>
      </c>
      <c r="T16" s="1" t="s">
        <v>246</v>
      </c>
      <c r="U16" s="1" t="s">
        <v>246</v>
      </c>
      <c r="V16" s="1" t="s">
        <v>247</v>
      </c>
      <c r="W16" s="1" t="s">
        <v>248</v>
      </c>
      <c r="X16" s="1" t="s">
        <v>247</v>
      </c>
      <c r="Y16" s="1" t="s">
        <v>247</v>
      </c>
      <c r="Z16" s="1" t="s">
        <v>247</v>
      </c>
      <c r="AA16" s="1" t="s">
        <v>245</v>
      </c>
      <c r="AB16" s="1" t="s">
        <v>245</v>
      </c>
      <c r="AC16" s="1" t="s">
        <v>245</v>
      </c>
      <c r="AD16" s="1" t="s">
        <v>245</v>
      </c>
      <c r="AE16" s="1" t="s">
        <v>249</v>
      </c>
      <c r="AF16" s="1" t="s">
        <v>248</v>
      </c>
      <c r="AH16" s="1" t="s">
        <v>248</v>
      </c>
      <c r="AI16" s="1" t="s">
        <v>249</v>
      </c>
      <c r="AP16" s="1" t="s">
        <v>243</v>
      </c>
      <c r="AW16" s="1" t="s">
        <v>243</v>
      </c>
      <c r="AX16" s="1" t="s">
        <v>243</v>
      </c>
      <c r="AY16" s="1" t="s">
        <v>243</v>
      </c>
      <c r="BA16" s="1" t="s">
        <v>250</v>
      </c>
      <c r="BL16" s="1" t="s">
        <v>243</v>
      </c>
      <c r="BM16" s="1" t="s">
        <v>243</v>
      </c>
      <c r="BO16" s="1" t="s">
        <v>251</v>
      </c>
      <c r="BP16" s="1" t="s">
        <v>252</v>
      </c>
      <c r="BS16" s="1" t="s">
        <v>242</v>
      </c>
      <c r="BT16" s="1" t="s">
        <v>241</v>
      </c>
      <c r="BU16" s="1" t="s">
        <v>244</v>
      </c>
      <c r="BV16" s="1" t="s">
        <v>244</v>
      </c>
      <c r="BW16" s="1" t="s">
        <v>253</v>
      </c>
      <c r="BX16" s="1" t="s">
        <v>253</v>
      </c>
      <c r="BY16" s="1" t="s">
        <v>244</v>
      </c>
      <c r="BZ16" s="1" t="s">
        <v>253</v>
      </c>
      <c r="CA16" s="1" t="s">
        <v>249</v>
      </c>
      <c r="CB16" s="1" t="s">
        <v>247</v>
      </c>
      <c r="CC16" s="1" t="s">
        <v>247</v>
      </c>
      <c r="CD16" s="1" t="s">
        <v>246</v>
      </c>
      <c r="CE16" s="1" t="s">
        <v>246</v>
      </c>
      <c r="CF16" s="1" t="s">
        <v>246</v>
      </c>
      <c r="CG16" s="1" t="s">
        <v>246</v>
      </c>
      <c r="CH16" s="1" t="s">
        <v>246</v>
      </c>
      <c r="CI16" s="1" t="s">
        <v>254</v>
      </c>
      <c r="CJ16" s="1" t="s">
        <v>243</v>
      </c>
      <c r="CK16" s="1" t="s">
        <v>243</v>
      </c>
      <c r="CL16" s="1" t="s">
        <v>243</v>
      </c>
      <c r="CQ16" s="1" t="s">
        <v>243</v>
      </c>
      <c r="CT16" s="1" t="s">
        <v>246</v>
      </c>
      <c r="CU16" s="1" t="s">
        <v>246</v>
      </c>
      <c r="CV16" s="1" t="s">
        <v>246</v>
      </c>
      <c r="CW16" s="1" t="s">
        <v>246</v>
      </c>
      <c r="CX16" s="1" t="s">
        <v>246</v>
      </c>
      <c r="CY16" s="1" t="s">
        <v>243</v>
      </c>
      <c r="CZ16" s="1" t="s">
        <v>243</v>
      </c>
      <c r="DA16" s="1" t="s">
        <v>243</v>
      </c>
      <c r="DB16" s="1" t="s">
        <v>241</v>
      </c>
      <c r="DE16" s="1" t="s">
        <v>255</v>
      </c>
      <c r="DF16" s="1" t="s">
        <v>255</v>
      </c>
      <c r="DH16" s="1" t="s">
        <v>241</v>
      </c>
      <c r="DI16" s="1" t="s">
        <v>256</v>
      </c>
      <c r="DK16" s="1" t="s">
        <v>241</v>
      </c>
      <c r="DL16" s="1" t="s">
        <v>241</v>
      </c>
      <c r="DN16" s="1" t="s">
        <v>257</v>
      </c>
      <c r="DO16" s="1" t="s">
        <v>258</v>
      </c>
      <c r="DP16" s="1" t="s">
        <v>257</v>
      </c>
      <c r="DQ16" s="1" t="s">
        <v>258</v>
      </c>
      <c r="DR16" s="1" t="s">
        <v>257</v>
      </c>
      <c r="DS16" s="1" t="s">
        <v>258</v>
      </c>
      <c r="DT16" s="1" t="s">
        <v>248</v>
      </c>
      <c r="DU16" s="1" t="s">
        <v>248</v>
      </c>
      <c r="DV16" s="1" t="s">
        <v>243</v>
      </c>
      <c r="DW16" s="1" t="s">
        <v>259</v>
      </c>
      <c r="DX16" s="1" t="s">
        <v>243</v>
      </c>
      <c r="DZ16" s="1" t="s">
        <v>244</v>
      </c>
      <c r="EA16" s="1" t="s">
        <v>260</v>
      </c>
      <c r="EB16" s="1" t="s">
        <v>244</v>
      </c>
      <c r="ED16" s="1" t="s">
        <v>253</v>
      </c>
      <c r="EE16" s="1" t="s">
        <v>261</v>
      </c>
      <c r="EF16" s="1" t="s">
        <v>253</v>
      </c>
      <c r="EK16" s="1" t="s">
        <v>248</v>
      </c>
      <c r="EL16" s="1" t="s">
        <v>248</v>
      </c>
      <c r="EM16" s="1" t="s">
        <v>257</v>
      </c>
      <c r="EN16" s="1" t="s">
        <v>258</v>
      </c>
      <c r="EO16" s="1" t="s">
        <v>258</v>
      </c>
      <c r="ES16" s="1" t="s">
        <v>258</v>
      </c>
      <c r="EW16" s="1" t="s">
        <v>244</v>
      </c>
      <c r="EX16" s="1" t="s">
        <v>244</v>
      </c>
      <c r="EY16" s="1" t="s">
        <v>253</v>
      </c>
      <c r="EZ16" s="1" t="s">
        <v>253</v>
      </c>
      <c r="FA16" s="1" t="s">
        <v>262</v>
      </c>
      <c r="FB16" s="1" t="s">
        <v>262</v>
      </c>
      <c r="FD16" s="1" t="s">
        <v>249</v>
      </c>
      <c r="FE16" s="1" t="s">
        <v>249</v>
      </c>
      <c r="FF16" s="1" t="s">
        <v>246</v>
      </c>
      <c r="FG16" s="1" t="s">
        <v>246</v>
      </c>
      <c r="FH16" s="1" t="s">
        <v>246</v>
      </c>
      <c r="FI16" s="1" t="s">
        <v>246</v>
      </c>
      <c r="FJ16" s="1" t="s">
        <v>246</v>
      </c>
      <c r="FK16" s="1" t="s">
        <v>248</v>
      </c>
      <c r="FL16" s="1" t="s">
        <v>248</v>
      </c>
      <c r="FM16" s="1" t="s">
        <v>248</v>
      </c>
      <c r="FN16" s="1" t="s">
        <v>246</v>
      </c>
      <c r="FO16" s="1" t="s">
        <v>244</v>
      </c>
      <c r="FP16" s="1" t="s">
        <v>253</v>
      </c>
      <c r="FQ16" s="1" t="s">
        <v>248</v>
      </c>
      <c r="FR16" s="1" t="s">
        <v>248</v>
      </c>
    </row>
    <row r="17">
      <c r="A17" s="1">
        <v>1.0</v>
      </c>
      <c r="B17" s="1">
        <v>1.6083269371E9</v>
      </c>
      <c r="C17" s="1">
        <v>0.0</v>
      </c>
      <c r="D17" s="1" t="s">
        <v>263</v>
      </c>
      <c r="E17" s="1" t="s">
        <v>264</v>
      </c>
      <c r="F17" s="1" t="s">
        <v>265</v>
      </c>
      <c r="G17" s="1" t="s">
        <v>266</v>
      </c>
      <c r="H17" s="1">
        <v>1.6083269291E9</v>
      </c>
      <c r="I17" s="1">
        <f t="shared" ref="I17:I31" si="1">CA17*AG17*(BW17-BX17)/(100*BP17*(1000-AG17*BW17))</f>
        <v>0.0004162801109</v>
      </c>
      <c r="J17" s="1">
        <f t="shared" ref="J17:J31" si="2">CA17*AG17*(BV17-BU17*(1000-AG17*BX17)/(1000-AG17*BW17))/(100*BP17)</f>
        <v>2.950075016</v>
      </c>
      <c r="K17" s="1">
        <f t="shared" ref="K17:K31" si="3">BU17 - IF(AG17&gt;1, J17*BP17*100/(AI17*CI17), 0)</f>
        <v>401.7286129</v>
      </c>
      <c r="L17" s="1">
        <f t="shared" ref="L17:L31" si="4">((R17-I17/2)*K17-J17)/(R17+I17/2)</f>
        <v>187.2120254</v>
      </c>
      <c r="M17" s="1">
        <f t="shared" ref="M17:M31" si="5">L17*(CB17+CC17)/1000</f>
        <v>19.20942845</v>
      </c>
      <c r="N17" s="1">
        <f t="shared" ref="N17:N31" si="6">(BU17 - IF(AG17&gt;1, J17*BP17*100/(AI17*CI17), 0))*(CB17+CC17)/1000</f>
        <v>41.22052005</v>
      </c>
      <c r="O17" s="1">
        <f t="shared" ref="O17:O31" si="7">2/((1/Q17-1/P17)+SIGN(Q17)*SQRT((1/Q17-1/P17)*(1/Q17-1/P17) + 4*BQ17/((BQ17+1)*(BQ17+1))*(2*1/Q17*1/P17-1/P17*1/P17)))</f>
        <v>0.02300207732</v>
      </c>
      <c r="P17" s="1">
        <f t="shared" ref="P17:P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2.975137172</v>
      </c>
      <c r="Q17" s="1">
        <f t="shared" ref="Q17:Q31" si="9">I17*(1000-(1000*0.61365*exp(17.502*U17/(240.97+U17))/(CB17+CC17)+BW17)/2)/(1000*0.61365*exp(17.502*U17/(240.97+U17))/(CB17+CC17)-BW17)</f>
        <v>0.02290373394</v>
      </c>
      <c r="R17" s="1">
        <f t="shared" ref="R17:R31" si="10">1/((BQ17+1)/(O17/1.6)+1/(P17/1.37)) + BQ17/((BQ17+1)/(O17/1.6) + BQ17/(P17/1.37))</f>
        <v>0.01432363431</v>
      </c>
      <c r="S17" s="1">
        <f t="shared" ref="S17:S31" si="11">(BM17*BO17)</f>
        <v>231.2928229</v>
      </c>
      <c r="T17" s="1">
        <f t="shared" ref="T17:T31" si="12">(CD17+(S17+2*0.95*0.0000000567*(((CD17+$B$7)+273)^4-(CD17+273)^4)-44100*I17)/(1.84*29.3*P17+8*0.95*0.0000000567*(CD17+273)^3))</f>
        <v>29.23344444</v>
      </c>
      <c r="U17" s="1">
        <f t="shared" ref="U17:U31" si="13">($C$7*CE17+$D$7*CF17+$E$7*T17)</f>
        <v>28.25953226</v>
      </c>
      <c r="V17" s="1">
        <f t="shared" ref="V17:V31" si="14">0.61365*exp(17.502*U17/(240.97+U17))</f>
        <v>3.852635345</v>
      </c>
      <c r="W17" s="1">
        <f t="shared" ref="W17:W31" si="15">(X17/Y17*100)</f>
        <v>53.80183123</v>
      </c>
      <c r="X17" s="1">
        <f t="shared" ref="X17:X31" si="16">BW17*(CB17+CC17)/1000</f>
        <v>2.041277462</v>
      </c>
      <c r="Y17" s="1">
        <f t="shared" ref="Y17:Y31" si="17">0.61365*exp(17.502*CD17/(240.97+CD17))</f>
        <v>3.794066884</v>
      </c>
      <c r="Z17" s="1">
        <f t="shared" ref="Z17:Z31" si="18">(V17-BW17*(CB17+CC17)/1000)</f>
        <v>1.811357883</v>
      </c>
      <c r="AA17" s="1">
        <f t="shared" ref="AA17:AA31" si="19">(-I17*44100)</f>
        <v>-18.35795289</v>
      </c>
      <c r="AB17" s="1">
        <f t="shared" ref="AB17:AB31" si="20">2*29.3*P17*0.92*(CD17-U17)</f>
        <v>-42.18818079</v>
      </c>
      <c r="AC17" s="1">
        <f t="shared" ref="AC17:AC31" si="21">2*0.95*0.0000000567*(((CD17+$B$7)+273)^4-(U17+273)^4)</f>
        <v>-3.094914087</v>
      </c>
      <c r="AD17" s="1">
        <f t="shared" ref="AD17:AD31" si="22">S17+AC17+AA17+AB17</f>
        <v>167.6517751</v>
      </c>
      <c r="AE17" s="1">
        <v>0.0</v>
      </c>
      <c r="AF17" s="1">
        <v>0.0</v>
      </c>
      <c r="AG17" s="1">
        <f t="shared" ref="AG17:AG31" si="23">IF(AE17*$H$13&gt;=AI17,1,(AI17/(AI17-AE17*$H$13)))</f>
        <v>1</v>
      </c>
      <c r="AH17" s="1">
        <f t="shared" ref="AH17:AH31" si="24">(AG17-1)*100</f>
        <v>0</v>
      </c>
      <c r="AI17" s="1">
        <f t="shared" ref="AI17:AI31" si="25">MAX(0,($B$13+$C$13*CI17)/(1+$D$13*CI17)*CB17/(CD17+273)*$E$13)</f>
        <v>54081.55837</v>
      </c>
      <c r="AJ17" s="1" t="s">
        <v>267</v>
      </c>
      <c r="AK17" s="1">
        <v>15552.9</v>
      </c>
      <c r="AL17" s="1">
        <v>715.476923076923</v>
      </c>
      <c r="AM17" s="1">
        <v>3262.08</v>
      </c>
      <c r="AN17" s="1">
        <f t="shared" ref="AN17:AN31" si="26">AM17-AL17</f>
        <v>2546.603077</v>
      </c>
      <c r="AO17" s="1">
        <f t="shared" ref="AO17:AO31" si="27">AN17/AM17</f>
        <v>0.7806684928</v>
      </c>
      <c r="AP17" s="1">
        <v>-0.577747479816223</v>
      </c>
      <c r="AQ17" s="1" t="s">
        <v>268</v>
      </c>
      <c r="AR17" s="1">
        <v>15334.3</v>
      </c>
      <c r="AS17" s="1">
        <v>1364.91461538462</v>
      </c>
      <c r="AT17" s="1">
        <v>1482.36</v>
      </c>
      <c r="AU17" s="1">
        <f t="shared" ref="AU17:AU31" si="28">1-AS17/AT17</f>
        <v>0.07922865202</v>
      </c>
      <c r="AV17" s="1">
        <v>0.5</v>
      </c>
      <c r="AW17" s="1">
        <f t="shared" ref="AW17:AW31" si="29">BM17</f>
        <v>1180.194755</v>
      </c>
      <c r="AX17" s="1">
        <f t="shared" ref="AX17:AX31" si="30">J17</f>
        <v>2.950075016</v>
      </c>
      <c r="AY17" s="1">
        <f t="shared" ref="AY17:AY31" si="31">AU17*AV17*AW17</f>
        <v>46.75261976</v>
      </c>
      <c r="AZ17" s="1">
        <f t="shared" ref="AZ17:AZ31" si="32">BE17/AT17</f>
        <v>0.5241641706</v>
      </c>
      <c r="BA17" s="1">
        <f t="shared" ref="BA17:BA31" si="33">(AX17-AP17)/AW17</f>
        <v>0.002989186727</v>
      </c>
      <c r="BB17" s="1">
        <f t="shared" ref="BB17:BB31" si="34">(AM17-AT17)/AT17</f>
        <v>1.200599045</v>
      </c>
      <c r="BC17" s="1" t="s">
        <v>269</v>
      </c>
      <c r="BD17" s="1">
        <v>705.36</v>
      </c>
      <c r="BE17" s="1">
        <f t="shared" ref="BE17:BE31" si="35">AT17-BD17</f>
        <v>777</v>
      </c>
      <c r="BF17" s="1">
        <f t="shared" ref="BF17:BF31" si="36">(AT17-AS17)/(AT17-BD17)</f>
        <v>0.1511523612</v>
      </c>
      <c r="BG17" s="1">
        <f t="shared" ref="BG17:BG31" si="37">(AM17-AT17)/(AM17-BD17)</f>
        <v>0.6960949967</v>
      </c>
      <c r="BH17" s="1">
        <f t="shared" ref="BH17:BH31" si="38">(AT17-AS17)/(AT17-AL17)</f>
        <v>0.1531464028</v>
      </c>
      <c r="BI17" s="1">
        <f t="shared" ref="BI17:BI31" si="39">(AM17-AT17)/(AM17-AL17)</f>
        <v>0.6988603823</v>
      </c>
      <c r="BJ17" s="1">
        <f t="shared" ref="BJ17:BJ31" si="40">(BF17*BD17/AS17)</f>
        <v>0.07811245353</v>
      </c>
      <c r="BK17" s="1">
        <f t="shared" ref="BK17:BK31" si="41">(1-BJ17)</f>
        <v>0.9218875465</v>
      </c>
      <c r="BL17" s="1">
        <f t="shared" ref="BL17:BL31" si="42">$B$11*CJ17+$C$11*CK17+$F$11*CL17*(1-CO17)</f>
        <v>1400.011613</v>
      </c>
      <c r="BM17" s="1">
        <f t="shared" ref="BM17:BM31" si="43">BL17*BN17</f>
        <v>1180.194755</v>
      </c>
      <c r="BN17" s="1">
        <f t="shared" ref="BN17:BN31" si="44">($B$11*$D$9+$C$11*$D$9+$F$11*((CY17+CQ17)/MAX(CY17+CQ17+CZ17, 0.1)*$I$9+CZ17/MAX(CY17+CQ17+CZ17, 0.1)*$J$9))/($B$11+$C$11+$F$11)</f>
        <v>0.8429892607</v>
      </c>
      <c r="BO17" s="1">
        <f t="shared" ref="BO17:BO31" si="45">($B$11*$K$9+$C$11*$K$9+$F$11*((CY17+CQ17)/MAX(CY17+CQ17+CZ17, 0.1)*$P$9+CZ17/MAX(CY17+CQ17+CZ17, 0.1)*$Q$9))/($B$11+$C$11+$F$11)</f>
        <v>0.1959785214</v>
      </c>
      <c r="BP17" s="1">
        <v>6.0</v>
      </c>
      <c r="BQ17" s="1">
        <v>0.5</v>
      </c>
      <c r="BR17" s="1" t="s">
        <v>270</v>
      </c>
      <c r="BS17" s="1">
        <v>2.0</v>
      </c>
      <c r="BT17" s="1">
        <v>1.6083269291E9</v>
      </c>
      <c r="BU17" s="1">
        <v>401.728612903226</v>
      </c>
      <c r="BV17" s="1">
        <v>405.467741935484</v>
      </c>
      <c r="BW17" s="1">
        <v>19.893964516129</v>
      </c>
      <c r="BX17" s="1">
        <v>19.4045806451613</v>
      </c>
      <c r="BY17" s="1">
        <v>402.822161290323</v>
      </c>
      <c r="BZ17" s="1">
        <v>19.9013967741936</v>
      </c>
      <c r="CA17" s="1">
        <v>500.219161290323</v>
      </c>
      <c r="CB17" s="1">
        <v>102.507967741935</v>
      </c>
      <c r="CC17" s="1">
        <v>0.0999091322580645</v>
      </c>
      <c r="CD17" s="1">
        <v>27.9965064516129</v>
      </c>
      <c r="CE17" s="1">
        <v>28.2595322580645</v>
      </c>
      <c r="CF17" s="1">
        <v>999.9</v>
      </c>
      <c r="CG17" s="1">
        <v>0.0</v>
      </c>
      <c r="CH17" s="1">
        <v>0.0</v>
      </c>
      <c r="CI17" s="1">
        <v>10011.1364516129</v>
      </c>
      <c r="CJ17" s="1">
        <v>0.0</v>
      </c>
      <c r="CK17" s="1">
        <v>282.860451612903</v>
      </c>
      <c r="CL17" s="1">
        <v>1400.01161290323</v>
      </c>
      <c r="CM17" s="1">
        <v>0.900001322580645</v>
      </c>
      <c r="CN17" s="1">
        <v>0.0999986838709677</v>
      </c>
      <c r="CO17" s="1">
        <v>0.0</v>
      </c>
      <c r="CP17" s="1">
        <v>1366.75290322581</v>
      </c>
      <c r="CQ17" s="1">
        <v>4.99979</v>
      </c>
      <c r="CR17" s="1">
        <v>19250.2387096774</v>
      </c>
      <c r="CS17" s="1">
        <v>11904.7774193548</v>
      </c>
      <c r="CT17" s="1">
        <v>45.7397741935484</v>
      </c>
      <c r="CU17" s="1">
        <v>48.4512580645161</v>
      </c>
      <c r="CV17" s="1">
        <v>46.8849032258064</v>
      </c>
      <c r="CW17" s="1">
        <v>47.6811290322581</v>
      </c>
      <c r="CX17" s="1">
        <v>47.169</v>
      </c>
      <c r="CY17" s="1">
        <v>1255.51193548387</v>
      </c>
      <c r="CZ17" s="1">
        <v>139.5</v>
      </c>
      <c r="DA17" s="1">
        <v>0.0</v>
      </c>
      <c r="DB17" s="1">
        <v>225.600000143051</v>
      </c>
      <c r="DC17" s="1">
        <v>0.0</v>
      </c>
      <c r="DD17" s="1">
        <v>1364.91461538462</v>
      </c>
      <c r="DE17" s="1">
        <v>-146.630427340805</v>
      </c>
      <c r="DF17" s="1">
        <v>-2049.43589726449</v>
      </c>
      <c r="DG17" s="1">
        <v>19224.3307692308</v>
      </c>
      <c r="DH17" s="1">
        <v>15.0</v>
      </c>
      <c r="DI17" s="1">
        <v>1.6083266136E9</v>
      </c>
      <c r="DJ17" s="1" t="s">
        <v>271</v>
      </c>
      <c r="DK17" s="1">
        <v>1.6083266136E9</v>
      </c>
      <c r="DL17" s="1">
        <v>1.6083266056E9</v>
      </c>
      <c r="DM17" s="1">
        <v>17.0</v>
      </c>
      <c r="DN17" s="1">
        <v>-0.302</v>
      </c>
      <c r="DO17" s="1">
        <v>-0.006</v>
      </c>
      <c r="DP17" s="1">
        <v>-1.098</v>
      </c>
      <c r="DQ17" s="1">
        <v>-0.025</v>
      </c>
      <c r="DR17" s="1">
        <v>1212.0</v>
      </c>
      <c r="DS17" s="1">
        <v>19.0</v>
      </c>
      <c r="DT17" s="1">
        <v>0.17</v>
      </c>
      <c r="DU17" s="1">
        <v>0.15</v>
      </c>
      <c r="DV17" s="1">
        <v>2.92715975297372</v>
      </c>
      <c r="DW17" s="1">
        <v>2.20752513310188</v>
      </c>
      <c r="DX17" s="1">
        <v>0.164080937862346</v>
      </c>
      <c r="DY17" s="1">
        <v>0.0</v>
      </c>
      <c r="DZ17" s="1">
        <v>-3.73081166666667</v>
      </c>
      <c r="EA17" s="1">
        <v>-2.31646638487208</v>
      </c>
      <c r="EB17" s="1">
        <v>0.173303756760268</v>
      </c>
      <c r="EC17" s="1">
        <v>0.0</v>
      </c>
      <c r="ED17" s="1">
        <v>0.4904886</v>
      </c>
      <c r="EE17" s="1">
        <v>-0.722618803114572</v>
      </c>
      <c r="EF17" s="1">
        <v>0.0590515980837098</v>
      </c>
      <c r="EG17" s="1">
        <v>0.0</v>
      </c>
      <c r="EH17" s="1">
        <v>0.0</v>
      </c>
      <c r="EI17" s="1">
        <v>3.0</v>
      </c>
      <c r="EJ17" s="1" t="s">
        <v>272</v>
      </c>
      <c r="EK17" s="1">
        <v>100.0</v>
      </c>
      <c r="EL17" s="1">
        <v>100.0</v>
      </c>
      <c r="EM17" s="1">
        <v>-1.094</v>
      </c>
      <c r="EN17" s="1">
        <v>-0.0067</v>
      </c>
      <c r="EO17" s="1">
        <v>-1.3122512514794</v>
      </c>
      <c r="EP17" s="1">
        <v>8.15476741614031E-4</v>
      </c>
      <c r="EQ17" s="1">
        <v>-7.50717249551838E-7</v>
      </c>
      <c r="ER17" s="1">
        <v>1.84432784397856E-10</v>
      </c>
      <c r="ES17" s="1">
        <v>-0.15600484798046</v>
      </c>
      <c r="ET17" s="1">
        <v>-0.0138481432109286</v>
      </c>
      <c r="EU17" s="1">
        <v>0.00144553185324755</v>
      </c>
      <c r="EV17" s="1">
        <v>-1.88220190754585E-5</v>
      </c>
      <c r="EW17" s="1">
        <v>6.0</v>
      </c>
      <c r="EX17" s="1">
        <v>2177.0</v>
      </c>
      <c r="EY17" s="1">
        <v>1.0</v>
      </c>
      <c r="EZ17" s="1">
        <v>25.0</v>
      </c>
      <c r="FA17" s="1">
        <v>5.4</v>
      </c>
      <c r="FB17" s="1">
        <v>5.5</v>
      </c>
      <c r="FC17" s="1">
        <v>2.0</v>
      </c>
      <c r="FD17" s="1">
        <v>513.452</v>
      </c>
      <c r="FE17" s="1">
        <v>482.679</v>
      </c>
      <c r="FF17" s="1">
        <v>23.1191</v>
      </c>
      <c r="FG17" s="1">
        <v>33.0986</v>
      </c>
      <c r="FH17" s="1">
        <v>30.0001</v>
      </c>
      <c r="FI17" s="1">
        <v>33.0137</v>
      </c>
      <c r="FJ17" s="1">
        <v>32.9765</v>
      </c>
      <c r="FK17" s="1">
        <v>20.5358</v>
      </c>
      <c r="FL17" s="1">
        <v>5.97494</v>
      </c>
      <c r="FM17" s="1">
        <v>27.5206</v>
      </c>
      <c r="FN17" s="1">
        <v>23.117</v>
      </c>
      <c r="FO17" s="1">
        <v>404.866</v>
      </c>
      <c r="FP17" s="1">
        <v>19.3757</v>
      </c>
      <c r="FQ17" s="1">
        <v>100.967</v>
      </c>
      <c r="FR17" s="1">
        <v>100.513</v>
      </c>
    </row>
    <row r="18">
      <c r="A18" s="1">
        <v>2.0</v>
      </c>
      <c r="B18" s="1">
        <v>1.6083270576E9</v>
      </c>
      <c r="C18" s="1">
        <v>120.5</v>
      </c>
      <c r="D18" s="1" t="s">
        <v>273</v>
      </c>
      <c r="E18" s="1" t="s">
        <v>274</v>
      </c>
      <c r="F18" s="1" t="s">
        <v>265</v>
      </c>
      <c r="G18" s="1" t="s">
        <v>266</v>
      </c>
      <c r="H18" s="1">
        <v>1.6083270496E9</v>
      </c>
      <c r="I18" s="1">
        <f t="shared" si="1"/>
        <v>0.0004953705841</v>
      </c>
      <c r="J18" s="1">
        <f t="shared" si="2"/>
        <v>0.02960629843</v>
      </c>
      <c r="K18" s="1">
        <f t="shared" si="3"/>
        <v>49.62344839</v>
      </c>
      <c r="L18" s="1">
        <f t="shared" si="4"/>
        <v>46.55012131</v>
      </c>
      <c r="M18" s="1">
        <f t="shared" si="5"/>
        <v>4.77638468</v>
      </c>
      <c r="N18" s="1">
        <f t="shared" si="6"/>
        <v>5.091730633</v>
      </c>
      <c r="O18" s="1">
        <f t="shared" si="7"/>
        <v>0.02793886316</v>
      </c>
      <c r="P18" s="1">
        <f t="shared" si="8"/>
        <v>2.973491853</v>
      </c>
      <c r="Q18" s="1">
        <f t="shared" si="9"/>
        <v>0.02779384</v>
      </c>
      <c r="R18" s="1">
        <f t="shared" si="10"/>
        <v>0.01738411686</v>
      </c>
      <c r="S18" s="1">
        <f t="shared" si="11"/>
        <v>231.2940119</v>
      </c>
      <c r="T18" s="1">
        <f t="shared" si="12"/>
        <v>29.15030882</v>
      </c>
      <c r="U18" s="1">
        <f t="shared" si="13"/>
        <v>28.15739032</v>
      </c>
      <c r="V18" s="1">
        <f t="shared" si="14"/>
        <v>3.829798206</v>
      </c>
      <c r="W18" s="1">
        <f t="shared" si="15"/>
        <v>54.32369864</v>
      </c>
      <c r="X18" s="1">
        <f t="shared" si="16"/>
        <v>2.053452469</v>
      </c>
      <c r="Y18" s="1">
        <f t="shared" si="17"/>
        <v>3.780030669</v>
      </c>
      <c r="Z18" s="1">
        <f t="shared" si="18"/>
        <v>1.776345737</v>
      </c>
      <c r="AA18" s="1">
        <f t="shared" si="19"/>
        <v>-21.84584276</v>
      </c>
      <c r="AB18" s="1">
        <f t="shared" si="20"/>
        <v>-35.9801064</v>
      </c>
      <c r="AC18" s="1">
        <f t="shared" si="21"/>
        <v>-2.638772443</v>
      </c>
      <c r="AD18" s="1">
        <f t="shared" si="22"/>
        <v>170.8292903</v>
      </c>
      <c r="AE18" s="1">
        <v>0.0</v>
      </c>
      <c r="AF18" s="1">
        <v>0.0</v>
      </c>
      <c r="AG18" s="1">
        <f t="shared" si="23"/>
        <v>1</v>
      </c>
      <c r="AH18" s="1">
        <f t="shared" si="24"/>
        <v>0</v>
      </c>
      <c r="AI18" s="1">
        <f t="shared" si="25"/>
        <v>54044.71042</v>
      </c>
      <c r="AJ18" s="1" t="s">
        <v>267</v>
      </c>
      <c r="AK18" s="1">
        <v>15552.9</v>
      </c>
      <c r="AL18" s="1">
        <v>715.476923076923</v>
      </c>
      <c r="AM18" s="1">
        <v>3262.08</v>
      </c>
      <c r="AN18" s="1">
        <f t="shared" si="26"/>
        <v>2546.603077</v>
      </c>
      <c r="AO18" s="1">
        <f t="shared" si="27"/>
        <v>0.7806684928</v>
      </c>
      <c r="AP18" s="1">
        <v>-0.577747479816223</v>
      </c>
      <c r="AQ18" s="1" t="s">
        <v>275</v>
      </c>
      <c r="AR18" s="1">
        <v>15326.2</v>
      </c>
      <c r="AS18" s="1">
        <v>1046.00115384615</v>
      </c>
      <c r="AT18" s="1">
        <v>1109.81</v>
      </c>
      <c r="AU18" s="1">
        <f t="shared" si="28"/>
        <v>0.05749528852</v>
      </c>
      <c r="AV18" s="1">
        <v>0.5</v>
      </c>
      <c r="AW18" s="1">
        <f t="shared" si="29"/>
        <v>1180.200746</v>
      </c>
      <c r="AX18" s="1">
        <f t="shared" si="30"/>
        <v>0.02960629843</v>
      </c>
      <c r="AY18" s="1">
        <f t="shared" si="31"/>
        <v>33.9279912</v>
      </c>
      <c r="AZ18" s="1">
        <f t="shared" si="32"/>
        <v>0.3960497743</v>
      </c>
      <c r="BA18" s="1">
        <f t="shared" si="33"/>
        <v>0.0005146190429</v>
      </c>
      <c r="BB18" s="1">
        <f t="shared" si="34"/>
        <v>1.939313937</v>
      </c>
      <c r="BC18" s="1" t="s">
        <v>276</v>
      </c>
      <c r="BD18" s="1">
        <v>670.27</v>
      </c>
      <c r="BE18" s="1">
        <f t="shared" si="35"/>
        <v>439.54</v>
      </c>
      <c r="BF18" s="1">
        <f t="shared" si="36"/>
        <v>0.1451718755</v>
      </c>
      <c r="BG18" s="1">
        <f t="shared" si="37"/>
        <v>0.8304119515</v>
      </c>
      <c r="BH18" s="1">
        <f t="shared" si="38"/>
        <v>0.1618145925</v>
      </c>
      <c r="BI18" s="1">
        <f t="shared" si="39"/>
        <v>0.8451533023</v>
      </c>
      <c r="BJ18" s="1">
        <f t="shared" si="40"/>
        <v>0.09302509144</v>
      </c>
      <c r="BK18" s="1">
        <f t="shared" si="41"/>
        <v>0.9069749086</v>
      </c>
      <c r="BL18" s="1">
        <f t="shared" si="42"/>
        <v>1400.01871</v>
      </c>
      <c r="BM18" s="1">
        <f t="shared" si="43"/>
        <v>1180.200746</v>
      </c>
      <c r="BN18" s="1">
        <f t="shared" si="44"/>
        <v>0.842989267</v>
      </c>
      <c r="BO18" s="1">
        <f t="shared" si="45"/>
        <v>0.1959785339</v>
      </c>
      <c r="BP18" s="1">
        <v>6.0</v>
      </c>
      <c r="BQ18" s="1">
        <v>0.5</v>
      </c>
      <c r="BR18" s="1" t="s">
        <v>270</v>
      </c>
      <c r="BS18" s="1">
        <v>2.0</v>
      </c>
      <c r="BT18" s="1">
        <v>1.6083270496E9</v>
      </c>
      <c r="BU18" s="1">
        <v>49.6234483870968</v>
      </c>
      <c r="BV18" s="1">
        <v>49.6884387096774</v>
      </c>
      <c r="BW18" s="1">
        <v>20.0127225806452</v>
      </c>
      <c r="BX18" s="1">
        <v>19.4304935483871</v>
      </c>
      <c r="BY18" s="1">
        <v>50.8961161290323</v>
      </c>
      <c r="BZ18" s="1">
        <v>20.017664516129</v>
      </c>
      <c r="CA18" s="1">
        <v>500.274129032258</v>
      </c>
      <c r="CB18" s="1">
        <v>102.507322580645</v>
      </c>
      <c r="CC18" s="1">
        <v>0.100029361290323</v>
      </c>
      <c r="CD18" s="1">
        <v>27.9329451612903</v>
      </c>
      <c r="CE18" s="1">
        <v>28.1573903225806</v>
      </c>
      <c r="CF18" s="1">
        <v>999.9</v>
      </c>
      <c r="CG18" s="1">
        <v>0.0</v>
      </c>
      <c r="CH18" s="1">
        <v>0.0</v>
      </c>
      <c r="CI18" s="1">
        <v>10001.8864516129</v>
      </c>
      <c r="CJ18" s="1">
        <v>0.0</v>
      </c>
      <c r="CK18" s="1">
        <v>278.140709677419</v>
      </c>
      <c r="CL18" s="1">
        <v>1400.01870967742</v>
      </c>
      <c r="CM18" s="1">
        <v>0.900000612903226</v>
      </c>
      <c r="CN18" s="1">
        <v>0.0999996387096774</v>
      </c>
      <c r="CO18" s="1">
        <v>0.0</v>
      </c>
      <c r="CP18" s="1">
        <v>1046.96774193548</v>
      </c>
      <c r="CQ18" s="1">
        <v>4.99979</v>
      </c>
      <c r="CR18" s="1">
        <v>14777.7774193548</v>
      </c>
      <c r="CS18" s="1">
        <v>11904.8258064516</v>
      </c>
      <c r="CT18" s="1">
        <v>46.27</v>
      </c>
      <c r="CU18" s="1">
        <v>48.927</v>
      </c>
      <c r="CV18" s="1">
        <v>47.423</v>
      </c>
      <c r="CW18" s="1">
        <v>48.1067096774194</v>
      </c>
      <c r="CX18" s="1">
        <v>47.677</v>
      </c>
      <c r="CY18" s="1">
        <v>1255.51774193548</v>
      </c>
      <c r="CZ18" s="1">
        <v>139.500967741935</v>
      </c>
      <c r="DA18" s="1">
        <v>0.0</v>
      </c>
      <c r="DB18" s="1">
        <v>120.0</v>
      </c>
      <c r="DC18" s="1">
        <v>0.0</v>
      </c>
      <c r="DD18" s="1">
        <v>1046.00115384615</v>
      </c>
      <c r="DE18" s="1">
        <v>-76.7148717855358</v>
      </c>
      <c r="DF18" s="1">
        <v>-1069.62051264049</v>
      </c>
      <c r="DG18" s="1">
        <v>14764.2846153846</v>
      </c>
      <c r="DH18" s="1">
        <v>15.0</v>
      </c>
      <c r="DI18" s="1">
        <v>1.6083266136E9</v>
      </c>
      <c r="DJ18" s="1" t="s">
        <v>271</v>
      </c>
      <c r="DK18" s="1">
        <v>1.6083266136E9</v>
      </c>
      <c r="DL18" s="1">
        <v>1.6083266056E9</v>
      </c>
      <c r="DM18" s="1">
        <v>17.0</v>
      </c>
      <c r="DN18" s="1">
        <v>-0.302</v>
      </c>
      <c r="DO18" s="1">
        <v>-0.006</v>
      </c>
      <c r="DP18" s="1">
        <v>-1.098</v>
      </c>
      <c r="DQ18" s="1">
        <v>-0.025</v>
      </c>
      <c r="DR18" s="1">
        <v>1212.0</v>
      </c>
      <c r="DS18" s="1">
        <v>19.0</v>
      </c>
      <c r="DT18" s="1">
        <v>0.17</v>
      </c>
      <c r="DU18" s="1">
        <v>0.15</v>
      </c>
      <c r="DV18" s="1">
        <v>0.0352155778108055</v>
      </c>
      <c r="DW18" s="1">
        <v>-0.711876904883495</v>
      </c>
      <c r="DX18" s="1">
        <v>0.0540889680572517</v>
      </c>
      <c r="DY18" s="1">
        <v>0.0</v>
      </c>
      <c r="DZ18" s="1">
        <v>-0.0618721906666667</v>
      </c>
      <c r="EA18" s="1">
        <v>0.827412206629588</v>
      </c>
      <c r="EB18" s="1">
        <v>0.0610133458702689</v>
      </c>
      <c r="EC18" s="1">
        <v>0.0</v>
      </c>
      <c r="ED18" s="1">
        <v>0.587289366666667</v>
      </c>
      <c r="EE18" s="1">
        <v>0.900196565072304</v>
      </c>
      <c r="EF18" s="1">
        <v>0.067016007715313</v>
      </c>
      <c r="EG18" s="1">
        <v>0.0</v>
      </c>
      <c r="EH18" s="1">
        <v>0.0</v>
      </c>
      <c r="EI18" s="1">
        <v>3.0</v>
      </c>
      <c r="EJ18" s="1" t="s">
        <v>272</v>
      </c>
      <c r="EK18" s="1">
        <v>100.0</v>
      </c>
      <c r="EL18" s="1">
        <v>100.0</v>
      </c>
      <c r="EM18" s="1">
        <v>-1.273</v>
      </c>
      <c r="EN18" s="1">
        <v>-0.006</v>
      </c>
      <c r="EO18" s="1">
        <v>-1.3122512514794</v>
      </c>
      <c r="EP18" s="1">
        <v>8.15476741614031E-4</v>
      </c>
      <c r="EQ18" s="1">
        <v>-7.50717249551838E-7</v>
      </c>
      <c r="ER18" s="1">
        <v>1.84432784397856E-10</v>
      </c>
      <c r="ES18" s="1">
        <v>-0.15600484798046</v>
      </c>
      <c r="ET18" s="1">
        <v>-0.0138481432109286</v>
      </c>
      <c r="EU18" s="1">
        <v>0.00144553185324755</v>
      </c>
      <c r="EV18" s="1">
        <v>-1.88220190754585E-5</v>
      </c>
      <c r="EW18" s="1">
        <v>6.0</v>
      </c>
      <c r="EX18" s="1">
        <v>2177.0</v>
      </c>
      <c r="EY18" s="1">
        <v>1.0</v>
      </c>
      <c r="EZ18" s="1">
        <v>25.0</v>
      </c>
      <c r="FA18" s="1">
        <v>7.4</v>
      </c>
      <c r="FB18" s="1">
        <v>7.5</v>
      </c>
      <c r="FC18" s="1">
        <v>2.0</v>
      </c>
      <c r="FD18" s="1">
        <v>513.523</v>
      </c>
      <c r="FE18" s="1">
        <v>482.303</v>
      </c>
      <c r="FF18" s="1">
        <v>23.1638</v>
      </c>
      <c r="FG18" s="1">
        <v>33.1804</v>
      </c>
      <c r="FH18" s="1">
        <v>29.9989</v>
      </c>
      <c r="FI18" s="1">
        <v>33.0969</v>
      </c>
      <c r="FJ18" s="1">
        <v>33.053</v>
      </c>
      <c r="FK18" s="1">
        <v>5.15451</v>
      </c>
      <c r="FL18" s="1">
        <v>10.5482</v>
      </c>
      <c r="FM18" s="1">
        <v>29.0372</v>
      </c>
      <c r="FN18" s="1">
        <v>23.1995</v>
      </c>
      <c r="FO18" s="1">
        <v>49.7844</v>
      </c>
      <c r="FP18" s="1">
        <v>19.191</v>
      </c>
      <c r="FQ18" s="1">
        <v>100.958</v>
      </c>
      <c r="FR18" s="1">
        <v>100.511</v>
      </c>
    </row>
    <row r="19">
      <c r="A19" s="1">
        <v>3.0</v>
      </c>
      <c r="B19" s="1">
        <v>1.6083271361E9</v>
      </c>
      <c r="C19" s="1">
        <v>199.0</v>
      </c>
      <c r="D19" s="1" t="s">
        <v>277</v>
      </c>
      <c r="E19" s="1" t="s">
        <v>278</v>
      </c>
      <c r="F19" s="1" t="s">
        <v>265</v>
      </c>
      <c r="G19" s="1" t="s">
        <v>266</v>
      </c>
      <c r="H19" s="1">
        <v>1.6083271281E9</v>
      </c>
      <c r="I19" s="1">
        <f t="shared" si="1"/>
        <v>0.0005180380423</v>
      </c>
      <c r="J19" s="1">
        <f t="shared" si="2"/>
        <v>0.5028357582</v>
      </c>
      <c r="K19" s="1">
        <f t="shared" si="3"/>
        <v>79.57475806</v>
      </c>
      <c r="L19" s="1">
        <f t="shared" si="4"/>
        <v>49.54858297</v>
      </c>
      <c r="M19" s="1">
        <f t="shared" si="5"/>
        <v>5.08399938</v>
      </c>
      <c r="N19" s="1">
        <f t="shared" si="6"/>
        <v>8.164875692</v>
      </c>
      <c r="O19" s="1">
        <f t="shared" si="7"/>
        <v>0.02870795264</v>
      </c>
      <c r="P19" s="1">
        <f t="shared" si="8"/>
        <v>2.972831225</v>
      </c>
      <c r="Q19" s="1">
        <f t="shared" si="9"/>
        <v>0.02855482509</v>
      </c>
      <c r="R19" s="1">
        <f t="shared" si="10"/>
        <v>0.01786045535</v>
      </c>
      <c r="S19" s="1">
        <f t="shared" si="11"/>
        <v>231.2887762</v>
      </c>
      <c r="T19" s="1">
        <f t="shared" si="12"/>
        <v>29.16619171</v>
      </c>
      <c r="U19" s="1">
        <f t="shared" si="13"/>
        <v>27.98160645</v>
      </c>
      <c r="V19" s="1">
        <f t="shared" si="14"/>
        <v>3.790772449</v>
      </c>
      <c r="W19" s="1">
        <f t="shared" si="15"/>
        <v>52.358839</v>
      </c>
      <c r="X19" s="1">
        <f t="shared" si="16"/>
        <v>1.981662307</v>
      </c>
      <c r="Y19" s="1">
        <f t="shared" si="17"/>
        <v>3.784771291</v>
      </c>
      <c r="Z19" s="1">
        <f t="shared" si="18"/>
        <v>1.809110142</v>
      </c>
      <c r="AA19" s="1">
        <f t="shared" si="19"/>
        <v>-22.84547767</v>
      </c>
      <c r="AB19" s="1">
        <f t="shared" si="20"/>
        <v>-4.354725698</v>
      </c>
      <c r="AC19" s="1">
        <f t="shared" si="21"/>
        <v>-0.3191999514</v>
      </c>
      <c r="AD19" s="1">
        <f t="shared" si="22"/>
        <v>203.7693728</v>
      </c>
      <c r="AE19" s="1">
        <v>0.0</v>
      </c>
      <c r="AF19" s="1">
        <v>0.0</v>
      </c>
      <c r="AG19" s="1">
        <f t="shared" si="23"/>
        <v>1</v>
      </c>
      <c r="AH19" s="1">
        <f t="shared" si="24"/>
        <v>0</v>
      </c>
      <c r="AI19" s="1">
        <f t="shared" si="25"/>
        <v>54021.4611</v>
      </c>
      <c r="AJ19" s="1" t="s">
        <v>267</v>
      </c>
      <c r="AK19" s="1">
        <v>15552.9</v>
      </c>
      <c r="AL19" s="1">
        <v>715.476923076923</v>
      </c>
      <c r="AM19" s="1">
        <v>3262.08</v>
      </c>
      <c r="AN19" s="1">
        <f t="shared" si="26"/>
        <v>2546.603077</v>
      </c>
      <c r="AO19" s="1">
        <f t="shared" si="27"/>
        <v>0.7806684928</v>
      </c>
      <c r="AP19" s="1">
        <v>-0.577747479816223</v>
      </c>
      <c r="AQ19" s="1" t="s">
        <v>279</v>
      </c>
      <c r="AR19" s="1">
        <v>15323.8</v>
      </c>
      <c r="AS19" s="1">
        <v>984.971769230769</v>
      </c>
      <c r="AT19" s="1">
        <v>1045.59</v>
      </c>
      <c r="AU19" s="1">
        <f t="shared" si="28"/>
        <v>0.05797514396</v>
      </c>
      <c r="AV19" s="1">
        <v>0.5</v>
      </c>
      <c r="AW19" s="1">
        <f t="shared" si="29"/>
        <v>1180.173359</v>
      </c>
      <c r="AX19" s="1">
        <f t="shared" si="30"/>
        <v>0.5028357582</v>
      </c>
      <c r="AY19" s="1">
        <f t="shared" si="31"/>
        <v>34.21036018</v>
      </c>
      <c r="AZ19" s="1">
        <f t="shared" si="32"/>
        <v>0.378733538</v>
      </c>
      <c r="BA19" s="1">
        <f t="shared" si="33"/>
        <v>0.0009156139902</v>
      </c>
      <c r="BB19" s="1">
        <f t="shared" si="34"/>
        <v>2.119846211</v>
      </c>
      <c r="BC19" s="1" t="s">
        <v>280</v>
      </c>
      <c r="BD19" s="1">
        <v>649.59</v>
      </c>
      <c r="BE19" s="1">
        <f t="shared" si="35"/>
        <v>396</v>
      </c>
      <c r="BF19" s="1">
        <f t="shared" si="36"/>
        <v>0.1530763403</v>
      </c>
      <c r="BG19" s="1">
        <f t="shared" si="37"/>
        <v>0.8484204724</v>
      </c>
      <c r="BH19" s="1">
        <f t="shared" si="38"/>
        <v>0.1836286867</v>
      </c>
      <c r="BI19" s="1">
        <f t="shared" si="39"/>
        <v>0.8703712094</v>
      </c>
      <c r="BJ19" s="1">
        <f t="shared" si="40"/>
        <v>0.1009540202</v>
      </c>
      <c r="BK19" s="1">
        <f t="shared" si="41"/>
        <v>0.8990459798</v>
      </c>
      <c r="BL19" s="1">
        <f t="shared" si="42"/>
        <v>1399.986129</v>
      </c>
      <c r="BM19" s="1">
        <f t="shared" si="43"/>
        <v>1180.173359</v>
      </c>
      <c r="BN19" s="1">
        <f t="shared" si="44"/>
        <v>0.8429893227</v>
      </c>
      <c r="BO19" s="1">
        <f t="shared" si="45"/>
        <v>0.1959786454</v>
      </c>
      <c r="BP19" s="1">
        <v>6.0</v>
      </c>
      <c r="BQ19" s="1">
        <v>0.5</v>
      </c>
      <c r="BR19" s="1" t="s">
        <v>270</v>
      </c>
      <c r="BS19" s="1">
        <v>2.0</v>
      </c>
      <c r="BT19" s="1">
        <v>1.6083271281E9</v>
      </c>
      <c r="BU19" s="1">
        <v>79.5747580645161</v>
      </c>
      <c r="BV19" s="1">
        <v>80.2273129032258</v>
      </c>
      <c r="BW19" s="1">
        <v>19.3132516129032</v>
      </c>
      <c r="BX19" s="1">
        <v>18.7039064516129</v>
      </c>
      <c r="BY19" s="1">
        <v>80.8258935483871</v>
      </c>
      <c r="BZ19" s="1">
        <v>19.3327032258065</v>
      </c>
      <c r="CA19" s="1">
        <v>500.24164516129</v>
      </c>
      <c r="CB19" s="1">
        <v>102.50635483871</v>
      </c>
      <c r="CC19" s="1">
        <v>0.0999978612903226</v>
      </c>
      <c r="CD19" s="1">
        <v>27.954435483871</v>
      </c>
      <c r="CE19" s="1">
        <v>27.9816064516129</v>
      </c>
      <c r="CF19" s="1">
        <v>999.9</v>
      </c>
      <c r="CG19" s="1">
        <v>0.0</v>
      </c>
      <c r="CH19" s="1">
        <v>0.0</v>
      </c>
      <c r="CI19" s="1">
        <v>9998.24322580645</v>
      </c>
      <c r="CJ19" s="1">
        <v>0.0</v>
      </c>
      <c r="CK19" s="1">
        <v>279.282225806452</v>
      </c>
      <c r="CL19" s="1">
        <v>1399.98612903226</v>
      </c>
      <c r="CM19" s="1">
        <v>0.899999129032258</v>
      </c>
      <c r="CN19" s="1">
        <v>0.100000964516129</v>
      </c>
      <c r="CO19" s="1">
        <v>0.0</v>
      </c>
      <c r="CP19" s="1">
        <v>985.254483870968</v>
      </c>
      <c r="CQ19" s="1">
        <v>4.99979</v>
      </c>
      <c r="CR19" s="1">
        <v>13921.1580645161</v>
      </c>
      <c r="CS19" s="1">
        <v>11904.535483871</v>
      </c>
      <c r="CT19" s="1">
        <v>46.4735806451613</v>
      </c>
      <c r="CU19" s="1">
        <v>49.042</v>
      </c>
      <c r="CV19" s="1">
        <v>47.6046774193548</v>
      </c>
      <c r="CW19" s="1">
        <v>48.125</v>
      </c>
      <c r="CX19" s="1">
        <v>47.812</v>
      </c>
      <c r="CY19" s="1">
        <v>1255.48580645161</v>
      </c>
      <c r="CZ19" s="1">
        <v>139.500322580645</v>
      </c>
      <c r="DA19" s="1">
        <v>0.0</v>
      </c>
      <c r="DB19" s="1">
        <v>77.6000001430511</v>
      </c>
      <c r="DC19" s="1">
        <v>0.0</v>
      </c>
      <c r="DD19" s="1">
        <v>984.971769230769</v>
      </c>
      <c r="DE19" s="1">
        <v>-49.0226324800962</v>
      </c>
      <c r="DF19" s="1">
        <v>-682.006837522357</v>
      </c>
      <c r="DG19" s="1">
        <v>13917.0269230769</v>
      </c>
      <c r="DH19" s="1">
        <v>15.0</v>
      </c>
      <c r="DI19" s="1">
        <v>1.6083266136E9</v>
      </c>
      <c r="DJ19" s="1" t="s">
        <v>271</v>
      </c>
      <c r="DK19" s="1">
        <v>1.6083266136E9</v>
      </c>
      <c r="DL19" s="1">
        <v>1.6083266056E9</v>
      </c>
      <c r="DM19" s="1">
        <v>17.0</v>
      </c>
      <c r="DN19" s="1">
        <v>-0.302</v>
      </c>
      <c r="DO19" s="1">
        <v>-0.006</v>
      </c>
      <c r="DP19" s="1">
        <v>-1.098</v>
      </c>
      <c r="DQ19" s="1">
        <v>-0.025</v>
      </c>
      <c r="DR19" s="1">
        <v>1212.0</v>
      </c>
      <c r="DS19" s="1">
        <v>19.0</v>
      </c>
      <c r="DT19" s="1">
        <v>0.17</v>
      </c>
      <c r="DU19" s="1">
        <v>0.15</v>
      </c>
      <c r="DV19" s="1">
        <v>0.505284825638412</v>
      </c>
      <c r="DW19" s="1">
        <v>-0.2137300327199</v>
      </c>
      <c r="DX19" s="1">
        <v>0.0258880049524004</v>
      </c>
      <c r="DY19" s="1">
        <v>1.0</v>
      </c>
      <c r="DZ19" s="1">
        <v>-0.652260366666667</v>
      </c>
      <c r="EA19" s="1">
        <v>0.173366095661846</v>
      </c>
      <c r="EB19" s="1">
        <v>0.0276023831066369</v>
      </c>
      <c r="EC19" s="1">
        <v>1.0</v>
      </c>
      <c r="ED19" s="1">
        <v>0.609852266666666</v>
      </c>
      <c r="EE19" s="1">
        <v>-0.13936583759733</v>
      </c>
      <c r="EF19" s="1">
        <v>0.0113551402836875</v>
      </c>
      <c r="EG19" s="1">
        <v>1.0</v>
      </c>
      <c r="EH19" s="1">
        <v>3.0</v>
      </c>
      <c r="EI19" s="1">
        <v>3.0</v>
      </c>
      <c r="EJ19" s="1" t="s">
        <v>281</v>
      </c>
      <c r="EK19" s="1">
        <v>100.0</v>
      </c>
      <c r="EL19" s="1">
        <v>100.0</v>
      </c>
      <c r="EM19" s="1">
        <v>-1.251</v>
      </c>
      <c r="EN19" s="1">
        <v>-0.0193</v>
      </c>
      <c r="EO19" s="1">
        <v>-1.3122512514794</v>
      </c>
      <c r="EP19" s="1">
        <v>8.15476741614031E-4</v>
      </c>
      <c r="EQ19" s="1">
        <v>-7.50717249551838E-7</v>
      </c>
      <c r="ER19" s="1">
        <v>1.84432784397856E-10</v>
      </c>
      <c r="ES19" s="1">
        <v>-0.15600484798046</v>
      </c>
      <c r="ET19" s="1">
        <v>-0.0138481432109286</v>
      </c>
      <c r="EU19" s="1">
        <v>0.00144553185324755</v>
      </c>
      <c r="EV19" s="1">
        <v>-1.88220190754585E-5</v>
      </c>
      <c r="EW19" s="1">
        <v>6.0</v>
      </c>
      <c r="EX19" s="1">
        <v>2177.0</v>
      </c>
      <c r="EY19" s="1">
        <v>1.0</v>
      </c>
      <c r="EZ19" s="1">
        <v>25.0</v>
      </c>
      <c r="FA19" s="1">
        <v>8.7</v>
      </c>
      <c r="FB19" s="1">
        <v>8.8</v>
      </c>
      <c r="FC19" s="1">
        <v>2.0</v>
      </c>
      <c r="FD19" s="1">
        <v>513.676</v>
      </c>
      <c r="FE19" s="1">
        <v>483.176</v>
      </c>
      <c r="FF19" s="1">
        <v>23.3399</v>
      </c>
      <c r="FG19" s="1">
        <v>33.0472</v>
      </c>
      <c r="FH19" s="1">
        <v>29.999</v>
      </c>
      <c r="FI19" s="1">
        <v>33.0194</v>
      </c>
      <c r="FJ19" s="1">
        <v>32.9757</v>
      </c>
      <c r="FK19" s="1">
        <v>6.49314</v>
      </c>
      <c r="FL19" s="1">
        <v>11.7722</v>
      </c>
      <c r="FM19" s="1">
        <v>29.0372</v>
      </c>
      <c r="FN19" s="1">
        <v>23.3642</v>
      </c>
      <c r="FO19" s="1">
        <v>80.4578</v>
      </c>
      <c r="FP19" s="1">
        <v>18.8109</v>
      </c>
      <c r="FQ19" s="1">
        <v>100.997</v>
      </c>
      <c r="FR19" s="1">
        <v>100.538</v>
      </c>
    </row>
    <row r="20">
      <c r="A20" s="1">
        <v>4.0</v>
      </c>
      <c r="B20" s="1">
        <v>1.6083272051E9</v>
      </c>
      <c r="C20" s="1">
        <v>268.0</v>
      </c>
      <c r="D20" s="1" t="s">
        <v>282</v>
      </c>
      <c r="E20" s="1" t="s">
        <v>283</v>
      </c>
      <c r="F20" s="1" t="s">
        <v>265</v>
      </c>
      <c r="G20" s="1" t="s">
        <v>266</v>
      </c>
      <c r="H20" s="1">
        <v>1.60832719735E9</v>
      </c>
      <c r="I20" s="1">
        <f t="shared" si="1"/>
        <v>0.0004599640659</v>
      </c>
      <c r="J20" s="1">
        <f t="shared" si="2"/>
        <v>0.8066815249</v>
      </c>
      <c r="K20" s="1">
        <f t="shared" si="3"/>
        <v>99.55583333</v>
      </c>
      <c r="L20" s="1">
        <f t="shared" si="4"/>
        <v>46.2899267</v>
      </c>
      <c r="M20" s="1">
        <f t="shared" si="5"/>
        <v>4.749494231</v>
      </c>
      <c r="N20" s="1">
        <f t="shared" si="6"/>
        <v>10.21474627</v>
      </c>
      <c r="O20" s="1">
        <f t="shared" si="7"/>
        <v>0.02534095404</v>
      </c>
      <c r="P20" s="1">
        <f t="shared" si="8"/>
        <v>2.971781266</v>
      </c>
      <c r="Q20" s="1">
        <f t="shared" si="9"/>
        <v>0.02522151652</v>
      </c>
      <c r="R20" s="1">
        <f t="shared" si="10"/>
        <v>0.01577413175</v>
      </c>
      <c r="S20" s="1">
        <f t="shared" si="11"/>
        <v>231.2902642</v>
      </c>
      <c r="T20" s="1">
        <f t="shared" si="12"/>
        <v>29.23678081</v>
      </c>
      <c r="U20" s="1">
        <f t="shared" si="13"/>
        <v>28.04113</v>
      </c>
      <c r="V20" s="1">
        <f t="shared" si="14"/>
        <v>3.803948233</v>
      </c>
      <c r="W20" s="1">
        <f t="shared" si="15"/>
        <v>52.29306253</v>
      </c>
      <c r="X20" s="1">
        <f t="shared" si="16"/>
        <v>1.985568419</v>
      </c>
      <c r="Y20" s="1">
        <f t="shared" si="17"/>
        <v>3.797001596</v>
      </c>
      <c r="Z20" s="1">
        <f t="shared" si="18"/>
        <v>1.818379814</v>
      </c>
      <c r="AA20" s="1">
        <f t="shared" si="19"/>
        <v>-20.28441531</v>
      </c>
      <c r="AB20" s="1">
        <f t="shared" si="20"/>
        <v>-5.024332101</v>
      </c>
      <c r="AC20" s="1">
        <f t="shared" si="21"/>
        <v>-0.3686229321</v>
      </c>
      <c r="AD20" s="1">
        <f t="shared" si="22"/>
        <v>205.6128939</v>
      </c>
      <c r="AE20" s="1">
        <v>0.0</v>
      </c>
      <c r="AF20" s="1">
        <v>0.0</v>
      </c>
      <c r="AG20" s="1">
        <f t="shared" si="23"/>
        <v>1</v>
      </c>
      <c r="AH20" s="1">
        <f t="shared" si="24"/>
        <v>0</v>
      </c>
      <c r="AI20" s="1">
        <f t="shared" si="25"/>
        <v>53980.68961</v>
      </c>
      <c r="AJ20" s="1" t="s">
        <v>267</v>
      </c>
      <c r="AK20" s="1">
        <v>15552.9</v>
      </c>
      <c r="AL20" s="1">
        <v>715.476923076923</v>
      </c>
      <c r="AM20" s="1">
        <v>3262.08</v>
      </c>
      <c r="AN20" s="1">
        <f t="shared" si="26"/>
        <v>2546.603077</v>
      </c>
      <c r="AO20" s="1">
        <f t="shared" si="27"/>
        <v>0.7806684928</v>
      </c>
      <c r="AP20" s="1">
        <v>-0.577747479816223</v>
      </c>
      <c r="AQ20" s="1" t="s">
        <v>284</v>
      </c>
      <c r="AR20" s="1">
        <v>15321.9</v>
      </c>
      <c r="AS20" s="1">
        <v>951.11216</v>
      </c>
      <c r="AT20" s="1">
        <v>1011.83</v>
      </c>
      <c r="AU20" s="1">
        <f t="shared" si="28"/>
        <v>0.060007946</v>
      </c>
      <c r="AV20" s="1">
        <v>0.5</v>
      </c>
      <c r="AW20" s="1">
        <f t="shared" si="29"/>
        <v>1180.179087</v>
      </c>
      <c r="AX20" s="1">
        <f t="shared" si="30"/>
        <v>0.8066815249</v>
      </c>
      <c r="AY20" s="1">
        <f t="shared" si="31"/>
        <v>35.41006145</v>
      </c>
      <c r="AZ20" s="1">
        <f t="shared" si="32"/>
        <v>0.37629839</v>
      </c>
      <c r="BA20" s="1">
        <f t="shared" si="33"/>
        <v>0.001173066885</v>
      </c>
      <c r="BB20" s="1">
        <f t="shared" si="34"/>
        <v>2.223940781</v>
      </c>
      <c r="BC20" s="1" t="s">
        <v>285</v>
      </c>
      <c r="BD20" s="1">
        <v>631.08</v>
      </c>
      <c r="BE20" s="1">
        <f t="shared" si="35"/>
        <v>380.75</v>
      </c>
      <c r="BF20" s="1">
        <f t="shared" si="36"/>
        <v>0.1594690479</v>
      </c>
      <c r="BG20" s="1">
        <f t="shared" si="37"/>
        <v>0.8552831623</v>
      </c>
      <c r="BH20" s="1">
        <f t="shared" si="38"/>
        <v>0.2048834472</v>
      </c>
      <c r="BI20" s="1">
        <f t="shared" si="39"/>
        <v>0.883628085</v>
      </c>
      <c r="BJ20" s="1">
        <f t="shared" si="40"/>
        <v>0.1058105773</v>
      </c>
      <c r="BK20" s="1">
        <f t="shared" si="41"/>
        <v>0.8941894227</v>
      </c>
      <c r="BL20" s="1">
        <f t="shared" si="42"/>
        <v>1399.992667</v>
      </c>
      <c r="BM20" s="1">
        <f t="shared" si="43"/>
        <v>1180.179087</v>
      </c>
      <c r="BN20" s="1">
        <f t="shared" si="44"/>
        <v>0.8429894775</v>
      </c>
      <c r="BO20" s="1">
        <f t="shared" si="45"/>
        <v>0.1959789551</v>
      </c>
      <c r="BP20" s="1">
        <v>6.0</v>
      </c>
      <c r="BQ20" s="1">
        <v>0.5</v>
      </c>
      <c r="BR20" s="1" t="s">
        <v>270</v>
      </c>
      <c r="BS20" s="1">
        <v>2.0</v>
      </c>
      <c r="BT20" s="1">
        <v>1.60832719735E9</v>
      </c>
      <c r="BU20" s="1">
        <v>99.5558333333333</v>
      </c>
      <c r="BV20" s="1">
        <v>100.5783</v>
      </c>
      <c r="BW20" s="1">
        <v>19.3519166666667</v>
      </c>
      <c r="BX20" s="1">
        <v>18.8109066666667</v>
      </c>
      <c r="BY20" s="1">
        <v>100.793366666667</v>
      </c>
      <c r="BZ20" s="1">
        <v>19.3705833333333</v>
      </c>
      <c r="CA20" s="1">
        <v>500.245333333333</v>
      </c>
      <c r="CB20" s="1">
        <v>102.503166666667</v>
      </c>
      <c r="CC20" s="1">
        <v>0.10002521</v>
      </c>
      <c r="CD20" s="1">
        <v>28.00977</v>
      </c>
      <c r="CE20" s="1">
        <v>28.04113</v>
      </c>
      <c r="CF20" s="1">
        <v>999.9</v>
      </c>
      <c r="CG20" s="1">
        <v>0.0</v>
      </c>
      <c r="CH20" s="1">
        <v>0.0</v>
      </c>
      <c r="CI20" s="1">
        <v>9992.61566666667</v>
      </c>
      <c r="CJ20" s="1">
        <v>0.0</v>
      </c>
      <c r="CK20" s="1">
        <v>274.675566666667</v>
      </c>
      <c r="CL20" s="1">
        <v>1399.99266666667</v>
      </c>
      <c r="CM20" s="1">
        <v>0.8999953</v>
      </c>
      <c r="CN20" s="1">
        <v>0.10000474</v>
      </c>
      <c r="CO20" s="1">
        <v>0.0</v>
      </c>
      <c r="CP20" s="1">
        <v>951.620333333333</v>
      </c>
      <c r="CQ20" s="1">
        <v>4.99979</v>
      </c>
      <c r="CR20" s="1">
        <v>13464.8933333333</v>
      </c>
      <c r="CS20" s="1">
        <v>11904.5966666667</v>
      </c>
      <c r="CT20" s="1">
        <v>46.6374</v>
      </c>
      <c r="CU20" s="1">
        <v>49.1166</v>
      </c>
      <c r="CV20" s="1">
        <v>47.75</v>
      </c>
      <c r="CW20" s="1">
        <v>48.187</v>
      </c>
      <c r="CX20" s="1">
        <v>47.937</v>
      </c>
      <c r="CY20" s="1">
        <v>1255.48566666667</v>
      </c>
      <c r="CZ20" s="1">
        <v>139.508333333333</v>
      </c>
      <c r="DA20" s="1">
        <v>0.0</v>
      </c>
      <c r="DB20" s="1">
        <v>68.6000001430511</v>
      </c>
      <c r="DC20" s="1">
        <v>0.0</v>
      </c>
      <c r="DD20" s="1">
        <v>951.11216</v>
      </c>
      <c r="DE20" s="1">
        <v>-38.2737691664315</v>
      </c>
      <c r="DF20" s="1">
        <v>-527.676922303358</v>
      </c>
      <c r="DG20" s="1">
        <v>13457.724</v>
      </c>
      <c r="DH20" s="1">
        <v>15.0</v>
      </c>
      <c r="DI20" s="1">
        <v>1.6083266136E9</v>
      </c>
      <c r="DJ20" s="1" t="s">
        <v>271</v>
      </c>
      <c r="DK20" s="1">
        <v>1.6083266136E9</v>
      </c>
      <c r="DL20" s="1">
        <v>1.6083266056E9</v>
      </c>
      <c r="DM20" s="1">
        <v>17.0</v>
      </c>
      <c r="DN20" s="1">
        <v>-0.302</v>
      </c>
      <c r="DO20" s="1">
        <v>-0.006</v>
      </c>
      <c r="DP20" s="1">
        <v>-1.098</v>
      </c>
      <c r="DQ20" s="1">
        <v>-0.025</v>
      </c>
      <c r="DR20" s="1">
        <v>1212.0</v>
      </c>
      <c r="DS20" s="1">
        <v>19.0</v>
      </c>
      <c r="DT20" s="1">
        <v>0.17</v>
      </c>
      <c r="DU20" s="1">
        <v>0.15</v>
      </c>
      <c r="DV20" s="1">
        <v>0.813477911493208</v>
      </c>
      <c r="DW20" s="1">
        <v>-0.18533938873113</v>
      </c>
      <c r="DX20" s="1">
        <v>0.0309669141805446</v>
      </c>
      <c r="DY20" s="1">
        <v>1.0</v>
      </c>
      <c r="DZ20" s="1">
        <v>-1.02612843333333</v>
      </c>
      <c r="EA20" s="1">
        <v>0.146637196885427</v>
      </c>
      <c r="EB20" s="1">
        <v>0.0298470741108553</v>
      </c>
      <c r="EC20" s="1">
        <v>1.0</v>
      </c>
      <c r="ED20" s="1">
        <v>0.542096933333333</v>
      </c>
      <c r="EE20" s="1">
        <v>-0.136980627363738</v>
      </c>
      <c r="EF20" s="1">
        <v>0.0113960658063308</v>
      </c>
      <c r="EG20" s="1">
        <v>1.0</v>
      </c>
      <c r="EH20" s="1">
        <v>3.0</v>
      </c>
      <c r="EI20" s="1">
        <v>3.0</v>
      </c>
      <c r="EJ20" s="1" t="s">
        <v>281</v>
      </c>
      <c r="EK20" s="1">
        <v>100.0</v>
      </c>
      <c r="EL20" s="1">
        <v>100.0</v>
      </c>
      <c r="EM20" s="1">
        <v>-1.237</v>
      </c>
      <c r="EN20" s="1">
        <v>-0.0175</v>
      </c>
      <c r="EO20" s="1">
        <v>-1.3122512514794</v>
      </c>
      <c r="EP20" s="1">
        <v>8.15476741614031E-4</v>
      </c>
      <c r="EQ20" s="1">
        <v>-7.50717249551838E-7</v>
      </c>
      <c r="ER20" s="1">
        <v>1.84432784397856E-10</v>
      </c>
      <c r="ES20" s="1">
        <v>-0.15600484798046</v>
      </c>
      <c r="ET20" s="1">
        <v>-0.0138481432109286</v>
      </c>
      <c r="EU20" s="1">
        <v>0.00144553185324755</v>
      </c>
      <c r="EV20" s="1">
        <v>-1.88220190754585E-5</v>
      </c>
      <c r="EW20" s="1">
        <v>6.0</v>
      </c>
      <c r="EX20" s="1">
        <v>2177.0</v>
      </c>
      <c r="EY20" s="1">
        <v>1.0</v>
      </c>
      <c r="EZ20" s="1">
        <v>25.0</v>
      </c>
      <c r="FA20" s="1">
        <v>9.9</v>
      </c>
      <c r="FB20" s="1">
        <v>10.0</v>
      </c>
      <c r="FC20" s="1">
        <v>2.0</v>
      </c>
      <c r="FD20" s="1">
        <v>513.932</v>
      </c>
      <c r="FE20" s="1">
        <v>484.433</v>
      </c>
      <c r="FF20" s="1">
        <v>23.2019</v>
      </c>
      <c r="FG20" s="1">
        <v>32.9113</v>
      </c>
      <c r="FH20" s="1">
        <v>30.0</v>
      </c>
      <c r="FI20" s="1">
        <v>32.9386</v>
      </c>
      <c r="FJ20" s="1">
        <v>32.9077</v>
      </c>
      <c r="FK20" s="1">
        <v>7.41199</v>
      </c>
      <c r="FL20" s="1">
        <v>9.16785</v>
      </c>
      <c r="FM20" s="1">
        <v>29.0372</v>
      </c>
      <c r="FN20" s="1">
        <v>23.1803</v>
      </c>
      <c r="FO20" s="1">
        <v>100.842</v>
      </c>
      <c r="FP20" s="1">
        <v>18.9823</v>
      </c>
      <c r="FQ20" s="1">
        <v>101.024</v>
      </c>
      <c r="FR20" s="1">
        <v>100.553</v>
      </c>
    </row>
    <row r="21" ht="15.75" customHeight="1">
      <c r="A21" s="1">
        <v>5.0</v>
      </c>
      <c r="B21" s="1">
        <v>1.6083272851E9</v>
      </c>
      <c r="C21" s="1">
        <v>348.0</v>
      </c>
      <c r="D21" s="1" t="s">
        <v>286</v>
      </c>
      <c r="E21" s="1" t="s">
        <v>287</v>
      </c>
      <c r="F21" s="1" t="s">
        <v>265</v>
      </c>
      <c r="G21" s="1" t="s">
        <v>266</v>
      </c>
      <c r="H21" s="1">
        <v>1.60832727735E9</v>
      </c>
      <c r="I21" s="1">
        <f t="shared" si="1"/>
        <v>0.000479680874</v>
      </c>
      <c r="J21" s="1">
        <f t="shared" si="2"/>
        <v>1.232723674</v>
      </c>
      <c r="K21" s="1">
        <f t="shared" si="3"/>
        <v>149.8072</v>
      </c>
      <c r="L21" s="1">
        <f t="shared" si="4"/>
        <v>71.98540558</v>
      </c>
      <c r="M21" s="1">
        <f t="shared" si="5"/>
        <v>7.385777977</v>
      </c>
      <c r="N21" s="1">
        <f t="shared" si="6"/>
        <v>15.37037556</v>
      </c>
      <c r="O21" s="1">
        <f t="shared" si="7"/>
        <v>0.02655047865</v>
      </c>
      <c r="P21" s="1">
        <f t="shared" si="8"/>
        <v>2.973448516</v>
      </c>
      <c r="Q21" s="1">
        <f t="shared" si="9"/>
        <v>0.02641947244</v>
      </c>
      <c r="R21" s="1">
        <f t="shared" si="10"/>
        <v>0.01652388665</v>
      </c>
      <c r="S21" s="1">
        <f t="shared" si="11"/>
        <v>231.288428</v>
      </c>
      <c r="T21" s="1">
        <f t="shared" si="12"/>
        <v>29.22106384</v>
      </c>
      <c r="U21" s="1">
        <f t="shared" si="13"/>
        <v>28.12212</v>
      </c>
      <c r="V21" s="1">
        <f t="shared" si="14"/>
        <v>3.82193986</v>
      </c>
      <c r="W21" s="1">
        <f t="shared" si="15"/>
        <v>53.02125873</v>
      </c>
      <c r="X21" s="1">
        <f t="shared" si="16"/>
        <v>2.012042441</v>
      </c>
      <c r="Y21" s="1">
        <f t="shared" si="17"/>
        <v>3.794784373</v>
      </c>
      <c r="Z21" s="1">
        <f t="shared" si="18"/>
        <v>1.809897419</v>
      </c>
      <c r="AA21" s="1">
        <f t="shared" si="19"/>
        <v>-21.15392654</v>
      </c>
      <c r="AB21" s="1">
        <f t="shared" si="20"/>
        <v>-19.61646857</v>
      </c>
      <c r="AC21" s="1">
        <f t="shared" si="21"/>
        <v>-1.438914031</v>
      </c>
      <c r="AD21" s="1">
        <f t="shared" si="22"/>
        <v>189.0791188</v>
      </c>
      <c r="AE21" s="1">
        <v>0.0</v>
      </c>
      <c r="AF21" s="1">
        <v>0.0</v>
      </c>
      <c r="AG21" s="1">
        <f t="shared" si="23"/>
        <v>1</v>
      </c>
      <c r="AH21" s="1">
        <f t="shared" si="24"/>
        <v>0</v>
      </c>
      <c r="AI21" s="1">
        <f t="shared" si="25"/>
        <v>54031.31014</v>
      </c>
      <c r="AJ21" s="1" t="s">
        <v>267</v>
      </c>
      <c r="AK21" s="1">
        <v>15552.9</v>
      </c>
      <c r="AL21" s="1">
        <v>715.476923076923</v>
      </c>
      <c r="AM21" s="1">
        <v>3262.08</v>
      </c>
      <c r="AN21" s="1">
        <f t="shared" si="26"/>
        <v>2546.603077</v>
      </c>
      <c r="AO21" s="1">
        <f t="shared" si="27"/>
        <v>0.7806684928</v>
      </c>
      <c r="AP21" s="1">
        <v>-0.577747479816223</v>
      </c>
      <c r="AQ21" s="1" t="s">
        <v>288</v>
      </c>
      <c r="AR21" s="1">
        <v>15320.0</v>
      </c>
      <c r="AS21" s="1">
        <v>927.389653846154</v>
      </c>
      <c r="AT21" s="1">
        <v>992.83</v>
      </c>
      <c r="AU21" s="1">
        <f t="shared" si="28"/>
        <v>0.06591294195</v>
      </c>
      <c r="AV21" s="1">
        <v>0.5</v>
      </c>
      <c r="AW21" s="1">
        <f t="shared" si="29"/>
        <v>1180.170811</v>
      </c>
      <c r="AX21" s="1">
        <f t="shared" si="30"/>
        <v>1.232723674</v>
      </c>
      <c r="AY21" s="1">
        <f t="shared" si="31"/>
        <v>38.89426506</v>
      </c>
      <c r="AZ21" s="1">
        <f t="shared" si="32"/>
        <v>0.3871861245</v>
      </c>
      <c r="BA21" s="1">
        <f t="shared" si="33"/>
        <v>0.001534075523</v>
      </c>
      <c r="BB21" s="1">
        <f t="shared" si="34"/>
        <v>2.285638025</v>
      </c>
      <c r="BC21" s="1" t="s">
        <v>289</v>
      </c>
      <c r="BD21" s="1">
        <v>608.42</v>
      </c>
      <c r="BE21" s="1">
        <f t="shared" si="35"/>
        <v>384.41</v>
      </c>
      <c r="BF21" s="1">
        <f t="shared" si="36"/>
        <v>0.1702358059</v>
      </c>
      <c r="BG21" s="1">
        <f t="shared" si="37"/>
        <v>0.8551396939</v>
      </c>
      <c r="BH21" s="1">
        <f t="shared" si="38"/>
        <v>0.2359459894</v>
      </c>
      <c r="BI21" s="1">
        <f t="shared" si="39"/>
        <v>0.8910890042</v>
      </c>
      <c r="BJ21" s="1">
        <f t="shared" si="40"/>
        <v>0.1116843051</v>
      </c>
      <c r="BK21" s="1">
        <f t="shared" si="41"/>
        <v>0.8883156949</v>
      </c>
      <c r="BL21" s="1">
        <f t="shared" si="42"/>
        <v>1399.983</v>
      </c>
      <c r="BM21" s="1">
        <f t="shared" si="43"/>
        <v>1180.170811</v>
      </c>
      <c r="BN21" s="1">
        <f t="shared" si="44"/>
        <v>0.8429893867</v>
      </c>
      <c r="BO21" s="1">
        <f t="shared" si="45"/>
        <v>0.1959787735</v>
      </c>
      <c r="BP21" s="1">
        <v>6.0</v>
      </c>
      <c r="BQ21" s="1">
        <v>0.5</v>
      </c>
      <c r="BR21" s="1" t="s">
        <v>270</v>
      </c>
      <c r="BS21" s="1">
        <v>2.0</v>
      </c>
      <c r="BT21" s="1">
        <v>1.60832727735E9</v>
      </c>
      <c r="BU21" s="1">
        <v>149.8072</v>
      </c>
      <c r="BV21" s="1">
        <v>151.372</v>
      </c>
      <c r="BW21" s="1">
        <v>19.61035</v>
      </c>
      <c r="BX21" s="1">
        <v>19.0462733333333</v>
      </c>
      <c r="BY21" s="1">
        <v>150.5842</v>
      </c>
      <c r="BZ21" s="1">
        <v>19.63235</v>
      </c>
      <c r="CA21" s="1">
        <v>500.223666666667</v>
      </c>
      <c r="CB21" s="1">
        <v>102.501066666667</v>
      </c>
      <c r="CC21" s="1">
        <v>0.09998027</v>
      </c>
      <c r="CD21" s="1">
        <v>27.99975</v>
      </c>
      <c r="CE21" s="1">
        <v>28.12212</v>
      </c>
      <c r="CF21" s="1">
        <v>999.9</v>
      </c>
      <c r="CG21" s="1">
        <v>0.0</v>
      </c>
      <c r="CH21" s="1">
        <v>0.0</v>
      </c>
      <c r="CI21" s="1">
        <v>10002.2516666667</v>
      </c>
      <c r="CJ21" s="1">
        <v>0.0</v>
      </c>
      <c r="CK21" s="1">
        <v>280.962533333333</v>
      </c>
      <c r="CL21" s="1">
        <v>1399.983</v>
      </c>
      <c r="CM21" s="1">
        <v>0.8999975</v>
      </c>
      <c r="CN21" s="1">
        <v>0.1000025</v>
      </c>
      <c r="CO21" s="1">
        <v>0.0</v>
      </c>
      <c r="CP21" s="1">
        <v>927.464233333333</v>
      </c>
      <c r="CQ21" s="1">
        <v>4.99979</v>
      </c>
      <c r="CR21" s="1">
        <v>13135.5233333333</v>
      </c>
      <c r="CS21" s="1">
        <v>11904.5333333333</v>
      </c>
      <c r="CT21" s="1">
        <v>46.8309</v>
      </c>
      <c r="CU21" s="1">
        <v>49.25</v>
      </c>
      <c r="CV21" s="1">
        <v>47.937</v>
      </c>
      <c r="CW21" s="1">
        <v>48.312</v>
      </c>
      <c r="CX21" s="1">
        <v>48.125</v>
      </c>
      <c r="CY21" s="1">
        <v>1255.48</v>
      </c>
      <c r="CZ21" s="1">
        <v>139.503</v>
      </c>
      <c r="DA21" s="1">
        <v>0.0</v>
      </c>
      <c r="DB21" s="1">
        <v>79.2999999523163</v>
      </c>
      <c r="DC21" s="1">
        <v>0.0</v>
      </c>
      <c r="DD21" s="1">
        <v>927.389653846154</v>
      </c>
      <c r="DE21" s="1">
        <v>-22.539999992737</v>
      </c>
      <c r="DF21" s="1">
        <v>-316.663247938014</v>
      </c>
      <c r="DG21" s="1">
        <v>13134.7230769231</v>
      </c>
      <c r="DH21" s="1">
        <v>15.0</v>
      </c>
      <c r="DI21" s="1">
        <v>1.6083273121E9</v>
      </c>
      <c r="DJ21" s="1" t="s">
        <v>290</v>
      </c>
      <c r="DK21" s="1">
        <v>1.6083273121E9</v>
      </c>
      <c r="DL21" s="1">
        <v>1.6083273021E9</v>
      </c>
      <c r="DM21" s="1">
        <v>18.0</v>
      </c>
      <c r="DN21" s="1">
        <v>0.428</v>
      </c>
      <c r="DO21" s="1">
        <v>0.003</v>
      </c>
      <c r="DP21" s="1">
        <v>-0.777</v>
      </c>
      <c r="DQ21" s="1">
        <v>-0.022</v>
      </c>
      <c r="DR21" s="1">
        <v>152.0</v>
      </c>
      <c r="DS21" s="1">
        <v>19.0</v>
      </c>
      <c r="DT21" s="1">
        <v>0.18</v>
      </c>
      <c r="DU21" s="1">
        <v>0.16</v>
      </c>
      <c r="DV21" s="1">
        <v>1.59286903374767</v>
      </c>
      <c r="DW21" s="1">
        <v>-0.0546710151060368</v>
      </c>
      <c r="DX21" s="1">
        <v>0.0169437594459056</v>
      </c>
      <c r="DY21" s="1">
        <v>1.0</v>
      </c>
      <c r="DZ21" s="1">
        <v>-1.99543866666667</v>
      </c>
      <c r="EA21" s="1">
        <v>0.0748367519466068</v>
      </c>
      <c r="EB21" s="1">
        <v>0.0183777145356967</v>
      </c>
      <c r="EC21" s="1">
        <v>1.0</v>
      </c>
      <c r="ED21" s="1">
        <v>0.573091366666667</v>
      </c>
      <c r="EE21" s="1">
        <v>-0.189207003337041</v>
      </c>
      <c r="EF21" s="1">
        <v>0.0218158013826115</v>
      </c>
      <c r="EG21" s="1">
        <v>1.0</v>
      </c>
      <c r="EH21" s="1">
        <v>3.0</v>
      </c>
      <c r="EI21" s="1">
        <v>3.0</v>
      </c>
      <c r="EJ21" s="1" t="s">
        <v>281</v>
      </c>
      <c r="EK21" s="1">
        <v>100.0</v>
      </c>
      <c r="EL21" s="1">
        <v>100.0</v>
      </c>
      <c r="EM21" s="1">
        <v>-0.777</v>
      </c>
      <c r="EN21" s="1">
        <v>-0.022</v>
      </c>
      <c r="EO21" s="1">
        <v>-1.3122512514794</v>
      </c>
      <c r="EP21" s="1">
        <v>8.15476741614031E-4</v>
      </c>
      <c r="EQ21" s="1">
        <v>-7.50717249551838E-7</v>
      </c>
      <c r="ER21" s="1">
        <v>1.84432784397856E-10</v>
      </c>
      <c r="ES21" s="1">
        <v>-0.15600484798046</v>
      </c>
      <c r="ET21" s="1">
        <v>-0.0138481432109286</v>
      </c>
      <c r="EU21" s="1">
        <v>0.00144553185324755</v>
      </c>
      <c r="EV21" s="1">
        <v>-1.88220190754585E-5</v>
      </c>
      <c r="EW21" s="1">
        <v>6.0</v>
      </c>
      <c r="EX21" s="1">
        <v>2177.0</v>
      </c>
      <c r="EY21" s="1">
        <v>1.0</v>
      </c>
      <c r="EZ21" s="1">
        <v>25.0</v>
      </c>
      <c r="FA21" s="1">
        <v>11.2</v>
      </c>
      <c r="FB21" s="1">
        <v>11.3</v>
      </c>
      <c r="FC21" s="1">
        <v>2.0</v>
      </c>
      <c r="FD21" s="1">
        <v>514.08</v>
      </c>
      <c r="FE21" s="1">
        <v>485.223</v>
      </c>
      <c r="FF21" s="1">
        <v>23.1962</v>
      </c>
      <c r="FG21" s="1">
        <v>32.8315</v>
      </c>
      <c r="FH21" s="1">
        <v>30.0016</v>
      </c>
      <c r="FI21" s="1">
        <v>32.88</v>
      </c>
      <c r="FJ21" s="1">
        <v>32.8548</v>
      </c>
      <c r="FK21" s="1">
        <v>9.70443</v>
      </c>
      <c r="FL21" s="1">
        <v>6.81725</v>
      </c>
      <c r="FM21" s="1">
        <v>29.4114</v>
      </c>
      <c r="FN21" s="1">
        <v>23.1039</v>
      </c>
      <c r="FO21" s="1">
        <v>151.63</v>
      </c>
      <c r="FP21" s="1">
        <v>19.0727</v>
      </c>
      <c r="FQ21" s="1">
        <v>101.04</v>
      </c>
      <c r="FR21" s="1">
        <v>100.559</v>
      </c>
    </row>
    <row r="22" ht="15.75" customHeight="1">
      <c r="A22" s="1">
        <v>6.0</v>
      </c>
      <c r="B22" s="1">
        <v>1.6083273901E9</v>
      </c>
      <c r="C22" s="1">
        <v>453.0</v>
      </c>
      <c r="D22" s="1" t="s">
        <v>291</v>
      </c>
      <c r="E22" s="1" t="s">
        <v>292</v>
      </c>
      <c r="F22" s="1" t="s">
        <v>265</v>
      </c>
      <c r="G22" s="1" t="s">
        <v>266</v>
      </c>
      <c r="H22" s="1">
        <v>1.6083273821E9</v>
      </c>
      <c r="I22" s="1">
        <f t="shared" si="1"/>
        <v>0.000680679231</v>
      </c>
      <c r="J22" s="1">
        <f t="shared" si="2"/>
        <v>2.001370713</v>
      </c>
      <c r="K22" s="1">
        <f t="shared" si="3"/>
        <v>199.2694839</v>
      </c>
      <c r="L22" s="1">
        <f t="shared" si="4"/>
        <v>109.3226285</v>
      </c>
      <c r="M22" s="1">
        <f t="shared" si="5"/>
        <v>11.21641027</v>
      </c>
      <c r="N22" s="1">
        <f t="shared" si="6"/>
        <v>20.44488242</v>
      </c>
      <c r="O22" s="1">
        <f t="shared" si="7"/>
        <v>0.03769506443</v>
      </c>
      <c r="P22" s="1">
        <f t="shared" si="8"/>
        <v>2.972981966</v>
      </c>
      <c r="Q22" s="1">
        <f t="shared" si="9"/>
        <v>0.03743154417</v>
      </c>
      <c r="R22" s="1">
        <f t="shared" si="10"/>
        <v>0.02341823763</v>
      </c>
      <c r="S22" s="1">
        <f t="shared" si="11"/>
        <v>231.2934036</v>
      </c>
      <c r="T22" s="1">
        <f t="shared" si="12"/>
        <v>29.17763766</v>
      </c>
      <c r="U22" s="1">
        <f t="shared" si="13"/>
        <v>28.05437742</v>
      </c>
      <c r="V22" s="1">
        <f t="shared" si="14"/>
        <v>3.806886033</v>
      </c>
      <c r="W22" s="1">
        <f t="shared" si="15"/>
        <v>52.51897142</v>
      </c>
      <c r="X22" s="1">
        <f t="shared" si="16"/>
        <v>1.993899573</v>
      </c>
      <c r="Y22" s="1">
        <f t="shared" si="17"/>
        <v>3.796532032</v>
      </c>
      <c r="Z22" s="1">
        <f t="shared" si="18"/>
        <v>1.812986461</v>
      </c>
      <c r="AA22" s="1">
        <f t="shared" si="19"/>
        <v>-30.01795409</v>
      </c>
      <c r="AB22" s="1">
        <f t="shared" si="20"/>
        <v>-7.489701429</v>
      </c>
      <c r="AC22" s="1">
        <f t="shared" si="21"/>
        <v>-0.549309564</v>
      </c>
      <c r="AD22" s="1">
        <f t="shared" si="22"/>
        <v>193.2364385</v>
      </c>
      <c r="AE22" s="1">
        <v>0.0</v>
      </c>
      <c r="AF22" s="1">
        <v>0.0</v>
      </c>
      <c r="AG22" s="1">
        <f t="shared" si="23"/>
        <v>1</v>
      </c>
      <c r="AH22" s="1">
        <f t="shared" si="24"/>
        <v>0</v>
      </c>
      <c r="AI22" s="1">
        <f t="shared" si="25"/>
        <v>54016.17476</v>
      </c>
      <c r="AJ22" s="1" t="s">
        <v>267</v>
      </c>
      <c r="AK22" s="1">
        <v>15552.9</v>
      </c>
      <c r="AL22" s="1">
        <v>715.476923076923</v>
      </c>
      <c r="AM22" s="1">
        <v>3262.08</v>
      </c>
      <c r="AN22" s="1">
        <f t="shared" si="26"/>
        <v>2546.603077</v>
      </c>
      <c r="AO22" s="1">
        <f t="shared" si="27"/>
        <v>0.7806684928</v>
      </c>
      <c r="AP22" s="1">
        <v>-0.577747479816223</v>
      </c>
      <c r="AQ22" s="1" t="s">
        <v>293</v>
      </c>
      <c r="AR22" s="1">
        <v>15318.0</v>
      </c>
      <c r="AS22" s="1">
        <v>911.456692307692</v>
      </c>
      <c r="AT22" s="1">
        <v>985.67</v>
      </c>
      <c r="AU22" s="1">
        <f t="shared" si="28"/>
        <v>0.07529224557</v>
      </c>
      <c r="AV22" s="1">
        <v>0.5</v>
      </c>
      <c r="AW22" s="1">
        <f t="shared" si="29"/>
        <v>1180.196768</v>
      </c>
      <c r="AX22" s="1">
        <f t="shared" si="30"/>
        <v>2.001370713</v>
      </c>
      <c r="AY22" s="1">
        <f t="shared" si="31"/>
        <v>44.42983245</v>
      </c>
      <c r="AZ22" s="1">
        <f t="shared" si="32"/>
        <v>0.401483255</v>
      </c>
      <c r="BA22" s="1">
        <f t="shared" si="33"/>
        <v>0.002185328974</v>
      </c>
      <c r="BB22" s="1">
        <f t="shared" si="34"/>
        <v>2.30950521</v>
      </c>
      <c r="BC22" s="1" t="s">
        <v>294</v>
      </c>
      <c r="BD22" s="1">
        <v>589.94</v>
      </c>
      <c r="BE22" s="1">
        <f t="shared" si="35"/>
        <v>395.73</v>
      </c>
      <c r="BF22" s="1">
        <f t="shared" si="36"/>
        <v>0.1875352076</v>
      </c>
      <c r="BG22" s="1">
        <f t="shared" si="37"/>
        <v>0.8519052145</v>
      </c>
      <c r="BH22" s="1">
        <f t="shared" si="38"/>
        <v>0.2746676878</v>
      </c>
      <c r="BI22" s="1">
        <f t="shared" si="39"/>
        <v>0.8939005928</v>
      </c>
      <c r="BJ22" s="1">
        <f t="shared" si="40"/>
        <v>0.1213820923</v>
      </c>
      <c r="BK22" s="1">
        <f t="shared" si="41"/>
        <v>0.8786179077</v>
      </c>
      <c r="BL22" s="1">
        <f t="shared" si="42"/>
        <v>1400.013871</v>
      </c>
      <c r="BM22" s="1">
        <f t="shared" si="43"/>
        <v>1180.196768</v>
      </c>
      <c r="BN22" s="1">
        <f t="shared" si="44"/>
        <v>0.8429893395</v>
      </c>
      <c r="BO22" s="1">
        <f t="shared" si="45"/>
        <v>0.195978679</v>
      </c>
      <c r="BP22" s="1">
        <v>6.0</v>
      </c>
      <c r="BQ22" s="1">
        <v>0.5</v>
      </c>
      <c r="BR22" s="1" t="s">
        <v>270</v>
      </c>
      <c r="BS22" s="1">
        <v>2.0</v>
      </c>
      <c r="BT22" s="1">
        <v>1.6083273821E9</v>
      </c>
      <c r="BU22" s="1">
        <v>199.269483870968</v>
      </c>
      <c r="BV22" s="1">
        <v>201.832709677419</v>
      </c>
      <c r="BW22" s="1">
        <v>19.4338774193548</v>
      </c>
      <c r="BX22" s="1">
        <v>18.6333064516129</v>
      </c>
      <c r="BY22" s="1">
        <v>200.019419354839</v>
      </c>
      <c r="BZ22" s="1">
        <v>19.4483451612903</v>
      </c>
      <c r="CA22" s="1">
        <v>500.231225806452</v>
      </c>
      <c r="CB22" s="1">
        <v>102.499161290323</v>
      </c>
      <c r="CC22" s="1">
        <v>0.100002509677419</v>
      </c>
      <c r="CD22" s="1">
        <v>28.0076483870968</v>
      </c>
      <c r="CE22" s="1">
        <v>28.0543774193548</v>
      </c>
      <c r="CF22" s="1">
        <v>999.9</v>
      </c>
      <c r="CG22" s="1">
        <v>0.0</v>
      </c>
      <c r="CH22" s="1">
        <v>0.0</v>
      </c>
      <c r="CI22" s="1">
        <v>9999.79774193548</v>
      </c>
      <c r="CJ22" s="1">
        <v>0.0</v>
      </c>
      <c r="CK22" s="1">
        <v>290.384774193548</v>
      </c>
      <c r="CL22" s="1">
        <v>1400.01387096774</v>
      </c>
      <c r="CM22" s="1">
        <v>0.899995806451613</v>
      </c>
      <c r="CN22" s="1">
        <v>0.100004164516129</v>
      </c>
      <c r="CO22" s="1">
        <v>0.0</v>
      </c>
      <c r="CP22" s="1">
        <v>911.485516129032</v>
      </c>
      <c r="CQ22" s="1">
        <v>4.99979</v>
      </c>
      <c r="CR22" s="1">
        <v>12934.3064516129</v>
      </c>
      <c r="CS22" s="1">
        <v>11904.7709677419</v>
      </c>
      <c r="CT22" s="1">
        <v>47.062</v>
      </c>
      <c r="CU22" s="1">
        <v>49.4796774193548</v>
      </c>
      <c r="CV22" s="1">
        <v>48.183</v>
      </c>
      <c r="CW22" s="1">
        <v>48.504</v>
      </c>
      <c r="CX22" s="1">
        <v>48.312</v>
      </c>
      <c r="CY22" s="1">
        <v>1255.51</v>
      </c>
      <c r="CZ22" s="1">
        <v>139.503870967742</v>
      </c>
      <c r="DA22" s="1">
        <v>0.0</v>
      </c>
      <c r="DB22" s="1">
        <v>104.100000143051</v>
      </c>
      <c r="DC22" s="1">
        <v>0.0</v>
      </c>
      <c r="DD22" s="1">
        <v>911.456692307692</v>
      </c>
      <c r="DE22" s="1">
        <v>-7.00943589351836</v>
      </c>
      <c r="DF22" s="1">
        <v>-93.2307691172672</v>
      </c>
      <c r="DG22" s="1">
        <v>12933.8076923077</v>
      </c>
      <c r="DH22" s="1">
        <v>15.0</v>
      </c>
      <c r="DI22" s="1">
        <v>1.6083273121E9</v>
      </c>
      <c r="DJ22" s="1" t="s">
        <v>290</v>
      </c>
      <c r="DK22" s="1">
        <v>1.6083273121E9</v>
      </c>
      <c r="DL22" s="1">
        <v>1.6083273021E9</v>
      </c>
      <c r="DM22" s="1">
        <v>18.0</v>
      </c>
      <c r="DN22" s="1">
        <v>0.428</v>
      </c>
      <c r="DO22" s="1">
        <v>0.003</v>
      </c>
      <c r="DP22" s="1">
        <v>-0.777</v>
      </c>
      <c r="DQ22" s="1">
        <v>-0.022</v>
      </c>
      <c r="DR22" s="1">
        <v>152.0</v>
      </c>
      <c r="DS22" s="1">
        <v>19.0</v>
      </c>
      <c r="DT22" s="1">
        <v>0.18</v>
      </c>
      <c r="DU22" s="1">
        <v>0.16</v>
      </c>
      <c r="DV22" s="1">
        <v>2.00943928675963</v>
      </c>
      <c r="DW22" s="1">
        <v>-0.198430650714412</v>
      </c>
      <c r="DX22" s="1">
        <v>0.0382407830519185</v>
      </c>
      <c r="DY22" s="1">
        <v>1.0</v>
      </c>
      <c r="DZ22" s="1">
        <v>-2.56415266666667</v>
      </c>
      <c r="EA22" s="1">
        <v>0.12212929922135</v>
      </c>
      <c r="EB22" s="1">
        <v>0.0376903140460369</v>
      </c>
      <c r="EC22" s="1">
        <v>1.0</v>
      </c>
      <c r="ED22" s="1">
        <v>0.800751766666667</v>
      </c>
      <c r="EE22" s="1">
        <v>-0.0482058553948843</v>
      </c>
      <c r="EF22" s="1">
        <v>0.00352247069241023</v>
      </c>
      <c r="EG22" s="1">
        <v>1.0</v>
      </c>
      <c r="EH22" s="1">
        <v>3.0</v>
      </c>
      <c r="EI22" s="1">
        <v>3.0</v>
      </c>
      <c r="EJ22" s="1" t="s">
        <v>281</v>
      </c>
      <c r="EK22" s="1">
        <v>100.0</v>
      </c>
      <c r="EL22" s="1">
        <v>100.0</v>
      </c>
      <c r="EM22" s="1">
        <v>-0.75</v>
      </c>
      <c r="EN22" s="1">
        <v>-0.0148</v>
      </c>
      <c r="EO22" s="1">
        <v>-0.884539620862585</v>
      </c>
      <c r="EP22" s="1">
        <v>8.15476741614031E-4</v>
      </c>
      <c r="EQ22" s="1">
        <v>-7.50717249551838E-7</v>
      </c>
      <c r="ER22" s="1">
        <v>1.84432784397856E-10</v>
      </c>
      <c r="ES22" s="1">
        <v>-0.153448774426232</v>
      </c>
      <c r="ET22" s="1">
        <v>-0.0138481432109286</v>
      </c>
      <c r="EU22" s="1">
        <v>0.00144553185324755</v>
      </c>
      <c r="EV22" s="1">
        <v>-1.88220190754585E-5</v>
      </c>
      <c r="EW22" s="1">
        <v>6.0</v>
      </c>
      <c r="EX22" s="1">
        <v>2177.0</v>
      </c>
      <c r="EY22" s="1">
        <v>1.0</v>
      </c>
      <c r="EZ22" s="1">
        <v>25.0</v>
      </c>
      <c r="FA22" s="1">
        <v>1.3</v>
      </c>
      <c r="FB22" s="1">
        <v>1.5</v>
      </c>
      <c r="FC22" s="1">
        <v>2.0</v>
      </c>
      <c r="FD22" s="1">
        <v>514.186</v>
      </c>
      <c r="FE22" s="1">
        <v>484.756</v>
      </c>
      <c r="FF22" s="1">
        <v>22.9229</v>
      </c>
      <c r="FG22" s="1">
        <v>32.8278</v>
      </c>
      <c r="FH22" s="1">
        <v>30.0006</v>
      </c>
      <c r="FI22" s="1">
        <v>32.8683</v>
      </c>
      <c r="FJ22" s="1">
        <v>32.8486</v>
      </c>
      <c r="FK22" s="1">
        <v>11.9468</v>
      </c>
      <c r="FL22" s="1">
        <v>11.5119</v>
      </c>
      <c r="FM22" s="1">
        <v>29.5858</v>
      </c>
      <c r="FN22" s="1">
        <v>22.9089</v>
      </c>
      <c r="FO22" s="1">
        <v>202.153</v>
      </c>
      <c r="FP22" s="1">
        <v>18.7308</v>
      </c>
      <c r="FQ22" s="1">
        <v>101.031</v>
      </c>
      <c r="FR22" s="1">
        <v>100.549</v>
      </c>
    </row>
    <row r="23" ht="15.75" customHeight="1">
      <c r="A23" s="1">
        <v>7.0</v>
      </c>
      <c r="B23" s="1">
        <v>1.6083274635E9</v>
      </c>
      <c r="C23" s="1">
        <v>526.400000095367</v>
      </c>
      <c r="D23" s="1" t="s">
        <v>295</v>
      </c>
      <c r="E23" s="1" t="s">
        <v>296</v>
      </c>
      <c r="F23" s="1" t="s">
        <v>265</v>
      </c>
      <c r="G23" s="1" t="s">
        <v>266</v>
      </c>
      <c r="H23" s="1">
        <v>1.60832745575E9</v>
      </c>
      <c r="I23" s="1">
        <f t="shared" si="1"/>
        <v>0.0006583908748</v>
      </c>
      <c r="J23" s="1">
        <f t="shared" si="2"/>
        <v>2.938491587</v>
      </c>
      <c r="K23" s="1">
        <f t="shared" si="3"/>
        <v>249.0983667</v>
      </c>
      <c r="L23" s="1">
        <f t="shared" si="4"/>
        <v>115.0279151</v>
      </c>
      <c r="M23" s="1">
        <f t="shared" si="5"/>
        <v>11.8018275</v>
      </c>
      <c r="N23" s="1">
        <f t="shared" si="6"/>
        <v>25.55741319</v>
      </c>
      <c r="O23" s="1">
        <f t="shared" si="7"/>
        <v>0.03671282113</v>
      </c>
      <c r="P23" s="1">
        <f t="shared" si="8"/>
        <v>2.973345924</v>
      </c>
      <c r="Q23" s="1">
        <f t="shared" si="9"/>
        <v>0.03646283658</v>
      </c>
      <c r="R23" s="1">
        <f t="shared" si="10"/>
        <v>0.02281159093</v>
      </c>
      <c r="S23" s="1">
        <f t="shared" si="11"/>
        <v>231.288658</v>
      </c>
      <c r="T23" s="1">
        <f t="shared" si="12"/>
        <v>29.15884401</v>
      </c>
      <c r="U23" s="1">
        <f t="shared" si="13"/>
        <v>28.01274667</v>
      </c>
      <c r="V23" s="1">
        <f t="shared" si="14"/>
        <v>3.797660489</v>
      </c>
      <c r="W23" s="1">
        <f t="shared" si="15"/>
        <v>52.68567706</v>
      </c>
      <c r="X23" s="1">
        <f t="shared" si="16"/>
        <v>1.997389404</v>
      </c>
      <c r="Y23" s="1">
        <f t="shared" si="17"/>
        <v>3.791143088</v>
      </c>
      <c r="Z23" s="1">
        <f t="shared" si="18"/>
        <v>1.800271085</v>
      </c>
      <c r="AA23" s="1">
        <f t="shared" si="19"/>
        <v>-29.03503758</v>
      </c>
      <c r="AB23" s="1">
        <f t="shared" si="20"/>
        <v>-4.722943619</v>
      </c>
      <c r="AC23" s="1">
        <f t="shared" si="21"/>
        <v>-0.3462337711</v>
      </c>
      <c r="AD23" s="1">
        <f t="shared" si="22"/>
        <v>197.1844431</v>
      </c>
      <c r="AE23" s="1">
        <v>0.0</v>
      </c>
      <c r="AF23" s="1">
        <v>0.0</v>
      </c>
      <c r="AG23" s="1">
        <f t="shared" si="23"/>
        <v>1</v>
      </c>
      <c r="AH23" s="1">
        <f t="shared" si="24"/>
        <v>0</v>
      </c>
      <c r="AI23" s="1">
        <f t="shared" si="25"/>
        <v>54031.22745</v>
      </c>
      <c r="AJ23" s="1" t="s">
        <v>267</v>
      </c>
      <c r="AK23" s="1">
        <v>15552.9</v>
      </c>
      <c r="AL23" s="1">
        <v>715.476923076923</v>
      </c>
      <c r="AM23" s="1">
        <v>3262.08</v>
      </c>
      <c r="AN23" s="1">
        <f t="shared" si="26"/>
        <v>2546.603077</v>
      </c>
      <c r="AO23" s="1">
        <f t="shared" si="27"/>
        <v>0.7806684928</v>
      </c>
      <c r="AP23" s="1">
        <v>-0.577747479816223</v>
      </c>
      <c r="AQ23" s="1" t="s">
        <v>297</v>
      </c>
      <c r="AR23" s="1">
        <v>15316.5</v>
      </c>
      <c r="AS23" s="1">
        <v>916.661807692308</v>
      </c>
      <c r="AT23" s="1">
        <v>997.04</v>
      </c>
      <c r="AU23" s="1">
        <f t="shared" si="28"/>
        <v>0.08061681809</v>
      </c>
      <c r="AV23" s="1">
        <v>0.5</v>
      </c>
      <c r="AW23" s="1">
        <f t="shared" si="29"/>
        <v>1180.174961</v>
      </c>
      <c r="AX23" s="1">
        <f t="shared" si="30"/>
        <v>2.938491587</v>
      </c>
      <c r="AY23" s="1">
        <f t="shared" si="31"/>
        <v>47.57097506</v>
      </c>
      <c r="AZ23" s="1">
        <f t="shared" si="32"/>
        <v>0.4111068764</v>
      </c>
      <c r="BA23" s="1">
        <f t="shared" si="33"/>
        <v>0.002979421852</v>
      </c>
      <c r="BB23" s="1">
        <f t="shared" si="34"/>
        <v>2.271764423</v>
      </c>
      <c r="BC23" s="1" t="s">
        <v>298</v>
      </c>
      <c r="BD23" s="1">
        <v>587.15</v>
      </c>
      <c r="BE23" s="1">
        <f t="shared" si="35"/>
        <v>409.89</v>
      </c>
      <c r="BF23" s="1">
        <f t="shared" si="36"/>
        <v>0.1960969829</v>
      </c>
      <c r="BG23" s="1">
        <f t="shared" si="37"/>
        <v>0.8467660836</v>
      </c>
      <c r="BH23" s="1">
        <f t="shared" si="38"/>
        <v>0.2854713522</v>
      </c>
      <c r="BI23" s="1">
        <f t="shared" si="39"/>
        <v>0.8894358216</v>
      </c>
      <c r="BJ23" s="1">
        <f t="shared" si="40"/>
        <v>0.1256061314</v>
      </c>
      <c r="BK23" s="1">
        <f t="shared" si="41"/>
        <v>0.8743938686</v>
      </c>
      <c r="BL23" s="1">
        <f t="shared" si="42"/>
        <v>1399.988333</v>
      </c>
      <c r="BM23" s="1">
        <f t="shared" si="43"/>
        <v>1180.174961</v>
      </c>
      <c r="BN23" s="1">
        <f t="shared" si="44"/>
        <v>0.8429891396</v>
      </c>
      <c r="BO23" s="1">
        <f t="shared" si="45"/>
        <v>0.1959782793</v>
      </c>
      <c r="BP23" s="1">
        <v>6.0</v>
      </c>
      <c r="BQ23" s="1">
        <v>0.5</v>
      </c>
      <c r="BR23" s="1" t="s">
        <v>270</v>
      </c>
      <c r="BS23" s="1">
        <v>2.0</v>
      </c>
      <c r="BT23" s="1">
        <v>1.60832745575E9</v>
      </c>
      <c r="BU23" s="1">
        <v>249.098366666667</v>
      </c>
      <c r="BV23" s="1">
        <v>252.8194</v>
      </c>
      <c r="BW23" s="1">
        <v>19.4677933333333</v>
      </c>
      <c r="BX23" s="1">
        <v>18.6935133333333</v>
      </c>
      <c r="BY23" s="1">
        <v>249.823166666667</v>
      </c>
      <c r="BZ23" s="1">
        <v>19.4815633333333</v>
      </c>
      <c r="CA23" s="1">
        <v>500.263566666667</v>
      </c>
      <c r="CB23" s="1">
        <v>102.499633333333</v>
      </c>
      <c r="CC23" s="1">
        <v>0.100048616666667</v>
      </c>
      <c r="CD23" s="1">
        <v>27.9832833333333</v>
      </c>
      <c r="CE23" s="1">
        <v>28.0127466666667</v>
      </c>
      <c r="CF23" s="1">
        <v>999.9</v>
      </c>
      <c r="CG23" s="1">
        <v>0.0</v>
      </c>
      <c r="CH23" s="1">
        <v>0.0</v>
      </c>
      <c r="CI23" s="1">
        <v>10001.811</v>
      </c>
      <c r="CJ23" s="1">
        <v>0.0</v>
      </c>
      <c r="CK23" s="1">
        <v>311.323</v>
      </c>
      <c r="CL23" s="1">
        <v>1399.98833333333</v>
      </c>
      <c r="CM23" s="1">
        <v>0.900003333333334</v>
      </c>
      <c r="CN23" s="1">
        <v>0.0999966</v>
      </c>
      <c r="CO23" s="1">
        <v>0.0</v>
      </c>
      <c r="CP23" s="1">
        <v>916.696933333333</v>
      </c>
      <c r="CQ23" s="1">
        <v>4.99979</v>
      </c>
      <c r="CR23" s="1">
        <v>12999.9566666667</v>
      </c>
      <c r="CS23" s="1">
        <v>11904.5766666667</v>
      </c>
      <c r="CT23" s="1">
        <v>47.25</v>
      </c>
      <c r="CU23" s="1">
        <v>49.6291333333333</v>
      </c>
      <c r="CV23" s="1">
        <v>48.3708</v>
      </c>
      <c r="CW23" s="1">
        <v>48.6766666666666</v>
      </c>
      <c r="CX23" s="1">
        <v>48.4958</v>
      </c>
      <c r="CY23" s="1">
        <v>1255.49633333333</v>
      </c>
      <c r="CZ23" s="1">
        <v>139.492</v>
      </c>
      <c r="DA23" s="1">
        <v>0.0</v>
      </c>
      <c r="DB23" s="1">
        <v>72.7999999523163</v>
      </c>
      <c r="DC23" s="1">
        <v>0.0</v>
      </c>
      <c r="DD23" s="1">
        <v>916.661807692308</v>
      </c>
      <c r="DE23" s="1">
        <v>-11.9757606851185</v>
      </c>
      <c r="DF23" s="1">
        <v>-169.962393237585</v>
      </c>
      <c r="DG23" s="1">
        <v>12999.5846153846</v>
      </c>
      <c r="DH23" s="1">
        <v>15.0</v>
      </c>
      <c r="DI23" s="1">
        <v>1.6083273121E9</v>
      </c>
      <c r="DJ23" s="1" t="s">
        <v>290</v>
      </c>
      <c r="DK23" s="1">
        <v>1.6083273121E9</v>
      </c>
      <c r="DL23" s="1">
        <v>1.6083273021E9</v>
      </c>
      <c r="DM23" s="1">
        <v>18.0</v>
      </c>
      <c r="DN23" s="1">
        <v>0.428</v>
      </c>
      <c r="DO23" s="1">
        <v>0.003</v>
      </c>
      <c r="DP23" s="1">
        <v>-0.777</v>
      </c>
      <c r="DQ23" s="1">
        <v>-0.022</v>
      </c>
      <c r="DR23" s="1">
        <v>152.0</v>
      </c>
      <c r="DS23" s="1">
        <v>19.0</v>
      </c>
      <c r="DT23" s="1">
        <v>0.18</v>
      </c>
      <c r="DU23" s="1">
        <v>0.16</v>
      </c>
      <c r="DV23" s="1">
        <v>2.94391093766035</v>
      </c>
      <c r="DW23" s="1">
        <v>-0.0559443211922552</v>
      </c>
      <c r="DX23" s="1">
        <v>0.0282521726561145</v>
      </c>
      <c r="DY23" s="1">
        <v>1.0</v>
      </c>
      <c r="DZ23" s="1">
        <v>-3.72699580645161</v>
      </c>
      <c r="EA23" s="1">
        <v>0.0591000000000146</v>
      </c>
      <c r="EB23" s="1">
        <v>0.0341836833152134</v>
      </c>
      <c r="EC23" s="1">
        <v>1.0</v>
      </c>
      <c r="ED23" s="1">
        <v>0.773992387096774</v>
      </c>
      <c r="EE23" s="1">
        <v>0.0479608064516136</v>
      </c>
      <c r="EF23" s="1">
        <v>0.00503514224213609</v>
      </c>
      <c r="EG23" s="1">
        <v>1.0</v>
      </c>
      <c r="EH23" s="1">
        <v>3.0</v>
      </c>
      <c r="EI23" s="1">
        <v>3.0</v>
      </c>
      <c r="EJ23" s="1" t="s">
        <v>281</v>
      </c>
      <c r="EK23" s="1">
        <v>100.0</v>
      </c>
      <c r="EL23" s="1">
        <v>100.0</v>
      </c>
      <c r="EM23" s="1">
        <v>-0.725</v>
      </c>
      <c r="EN23" s="1">
        <v>-0.0137</v>
      </c>
      <c r="EO23" s="1">
        <v>-0.884539620862585</v>
      </c>
      <c r="EP23" s="1">
        <v>8.15476741614031E-4</v>
      </c>
      <c r="EQ23" s="1">
        <v>-7.50717249551838E-7</v>
      </c>
      <c r="ER23" s="1">
        <v>1.84432784397856E-10</v>
      </c>
      <c r="ES23" s="1">
        <v>-0.153448774426232</v>
      </c>
      <c r="ET23" s="1">
        <v>-0.0138481432109286</v>
      </c>
      <c r="EU23" s="1">
        <v>0.00144553185324755</v>
      </c>
      <c r="EV23" s="1">
        <v>-1.88220190754585E-5</v>
      </c>
      <c r="EW23" s="1">
        <v>6.0</v>
      </c>
      <c r="EX23" s="1">
        <v>2177.0</v>
      </c>
      <c r="EY23" s="1">
        <v>1.0</v>
      </c>
      <c r="EZ23" s="1">
        <v>25.0</v>
      </c>
      <c r="FA23" s="1">
        <v>2.5</v>
      </c>
      <c r="FB23" s="1">
        <v>2.7</v>
      </c>
      <c r="FC23" s="1">
        <v>2.0</v>
      </c>
      <c r="FD23" s="1">
        <v>514.085</v>
      </c>
      <c r="FE23" s="1">
        <v>484.752</v>
      </c>
      <c r="FF23" s="1">
        <v>22.8114</v>
      </c>
      <c r="FG23" s="1">
        <v>32.8804</v>
      </c>
      <c r="FH23" s="1">
        <v>30.0</v>
      </c>
      <c r="FI23" s="1">
        <v>32.8954</v>
      </c>
      <c r="FJ23" s="1">
        <v>32.8718</v>
      </c>
      <c r="FK23" s="1">
        <v>14.1891</v>
      </c>
      <c r="FL23" s="1">
        <v>10.6219</v>
      </c>
      <c r="FM23" s="1">
        <v>29.5858</v>
      </c>
      <c r="FN23" s="1">
        <v>22.8182</v>
      </c>
      <c r="FO23" s="1">
        <v>253.242</v>
      </c>
      <c r="FP23" s="1">
        <v>18.7575</v>
      </c>
      <c r="FQ23" s="1">
        <v>101.02</v>
      </c>
      <c r="FR23" s="1">
        <v>100.542</v>
      </c>
    </row>
    <row r="24" ht="15.75" customHeight="1">
      <c r="A24" s="1">
        <v>8.0</v>
      </c>
      <c r="B24" s="1">
        <v>1.6083275775E9</v>
      </c>
      <c r="C24" s="1">
        <v>640.400000095367</v>
      </c>
      <c r="D24" s="1" t="s">
        <v>299</v>
      </c>
      <c r="E24" s="1" t="s">
        <v>300</v>
      </c>
      <c r="F24" s="1" t="s">
        <v>265</v>
      </c>
      <c r="G24" s="1" t="s">
        <v>266</v>
      </c>
      <c r="H24" s="1">
        <v>1.60832756975E9</v>
      </c>
      <c r="I24" s="1">
        <f t="shared" si="1"/>
        <v>0.0007072509184</v>
      </c>
      <c r="J24" s="1">
        <f t="shared" si="2"/>
        <v>5.024380291</v>
      </c>
      <c r="K24" s="1">
        <f t="shared" si="3"/>
        <v>399.6851667</v>
      </c>
      <c r="L24" s="1">
        <f t="shared" si="4"/>
        <v>187.6191448</v>
      </c>
      <c r="M24" s="1">
        <f t="shared" si="5"/>
        <v>19.25004197</v>
      </c>
      <c r="N24" s="1">
        <f t="shared" si="6"/>
        <v>41.00837493</v>
      </c>
      <c r="O24" s="1">
        <f t="shared" si="7"/>
        <v>0.03972582159</v>
      </c>
      <c r="P24" s="1">
        <f t="shared" si="8"/>
        <v>2.972582885</v>
      </c>
      <c r="Q24" s="1">
        <f t="shared" si="9"/>
        <v>0.03943322303</v>
      </c>
      <c r="R24" s="1">
        <f t="shared" si="10"/>
        <v>0.02467187342</v>
      </c>
      <c r="S24" s="1">
        <f t="shared" si="11"/>
        <v>231.2934945</v>
      </c>
      <c r="T24" s="1">
        <f t="shared" si="12"/>
        <v>29.18980543</v>
      </c>
      <c r="U24" s="1">
        <f t="shared" si="13"/>
        <v>28.06175667</v>
      </c>
      <c r="V24" s="1">
        <f t="shared" si="14"/>
        <v>3.808523343</v>
      </c>
      <c r="W24" s="1">
        <f t="shared" si="15"/>
        <v>53.16365696</v>
      </c>
      <c r="X24" s="1">
        <f t="shared" si="16"/>
        <v>2.020593973</v>
      </c>
      <c r="Y24" s="1">
        <f t="shared" si="17"/>
        <v>3.800705386</v>
      </c>
      <c r="Z24" s="1">
        <f t="shared" si="18"/>
        <v>1.78792937</v>
      </c>
      <c r="AA24" s="1">
        <f t="shared" si="19"/>
        <v>-31.1897655</v>
      </c>
      <c r="AB24" s="1">
        <f t="shared" si="20"/>
        <v>-5.650693148</v>
      </c>
      <c r="AC24" s="1">
        <f t="shared" si="21"/>
        <v>-0.4145428572</v>
      </c>
      <c r="AD24" s="1">
        <f t="shared" si="22"/>
        <v>194.038493</v>
      </c>
      <c r="AE24" s="1">
        <v>0.0</v>
      </c>
      <c r="AF24" s="1">
        <v>0.0</v>
      </c>
      <c r="AG24" s="1">
        <f t="shared" si="23"/>
        <v>1</v>
      </c>
      <c r="AH24" s="1">
        <f t="shared" si="24"/>
        <v>0</v>
      </c>
      <c r="AI24" s="1">
        <f t="shared" si="25"/>
        <v>54001.1497</v>
      </c>
      <c r="AJ24" s="1" t="s">
        <v>267</v>
      </c>
      <c r="AK24" s="1">
        <v>15552.9</v>
      </c>
      <c r="AL24" s="1">
        <v>715.476923076923</v>
      </c>
      <c r="AM24" s="1">
        <v>3262.08</v>
      </c>
      <c r="AN24" s="1">
        <f t="shared" si="26"/>
        <v>2546.603077</v>
      </c>
      <c r="AO24" s="1">
        <f t="shared" si="27"/>
        <v>0.7806684928</v>
      </c>
      <c r="AP24" s="1">
        <v>-0.577747479816223</v>
      </c>
      <c r="AQ24" s="1" t="s">
        <v>301</v>
      </c>
      <c r="AR24" s="1">
        <v>15315.2</v>
      </c>
      <c r="AS24" s="1">
        <v>940.495538461539</v>
      </c>
      <c r="AT24" s="1">
        <v>1042.64</v>
      </c>
      <c r="AU24" s="1">
        <f t="shared" si="28"/>
        <v>0.09796714258</v>
      </c>
      <c r="AV24" s="1">
        <v>0.5</v>
      </c>
      <c r="AW24" s="1">
        <f t="shared" si="29"/>
        <v>1180.196411</v>
      </c>
      <c r="AX24" s="1">
        <f t="shared" si="30"/>
        <v>5.024380291</v>
      </c>
      <c r="AY24" s="1">
        <f t="shared" si="31"/>
        <v>57.81023502</v>
      </c>
      <c r="AZ24" s="1">
        <f t="shared" si="32"/>
        <v>0.4336875623</v>
      </c>
      <c r="BA24" s="1">
        <f t="shared" si="33"/>
        <v>0.004746775808</v>
      </c>
      <c r="BB24" s="1">
        <f t="shared" si="34"/>
        <v>2.128673368</v>
      </c>
      <c r="BC24" s="1" t="s">
        <v>302</v>
      </c>
      <c r="BD24" s="1">
        <v>590.46</v>
      </c>
      <c r="BE24" s="1">
        <f t="shared" si="35"/>
        <v>452.18</v>
      </c>
      <c r="BF24" s="1">
        <f t="shared" si="36"/>
        <v>0.2258933645</v>
      </c>
      <c r="BG24" s="1">
        <f t="shared" si="37"/>
        <v>0.8307468877</v>
      </c>
      <c r="BH24" s="1">
        <f t="shared" si="38"/>
        <v>0.3122126815</v>
      </c>
      <c r="BI24" s="1">
        <f t="shared" si="39"/>
        <v>0.8715296153</v>
      </c>
      <c r="BJ24" s="1">
        <f t="shared" si="40"/>
        <v>0.1418199136</v>
      </c>
      <c r="BK24" s="1">
        <f t="shared" si="41"/>
        <v>0.8581800864</v>
      </c>
      <c r="BL24" s="1">
        <f t="shared" si="42"/>
        <v>1400.013333</v>
      </c>
      <c r="BM24" s="1">
        <f t="shared" si="43"/>
        <v>1180.196411</v>
      </c>
      <c r="BN24" s="1">
        <f t="shared" si="44"/>
        <v>0.8429894077</v>
      </c>
      <c r="BO24" s="1">
        <f t="shared" si="45"/>
        <v>0.1959788154</v>
      </c>
      <c r="BP24" s="1">
        <v>6.0</v>
      </c>
      <c r="BQ24" s="1">
        <v>0.5</v>
      </c>
      <c r="BR24" s="1" t="s">
        <v>270</v>
      </c>
      <c r="BS24" s="1">
        <v>2.0</v>
      </c>
      <c r="BT24" s="1">
        <v>1.60832756975E9</v>
      </c>
      <c r="BU24" s="1">
        <v>399.685166666667</v>
      </c>
      <c r="BV24" s="1">
        <v>406.050366666667</v>
      </c>
      <c r="BW24" s="1">
        <v>19.6935733333333</v>
      </c>
      <c r="BX24" s="1">
        <v>18.8620133333333</v>
      </c>
      <c r="BY24" s="1">
        <v>400.351633333333</v>
      </c>
      <c r="BZ24" s="1">
        <v>19.7026766666667</v>
      </c>
      <c r="CA24" s="1">
        <v>500.256833333333</v>
      </c>
      <c r="CB24" s="1">
        <v>102.501666666667</v>
      </c>
      <c r="CC24" s="1">
        <v>0.100026733333333</v>
      </c>
      <c r="CD24" s="1">
        <v>28.0264966666667</v>
      </c>
      <c r="CE24" s="1">
        <v>28.0617566666667</v>
      </c>
      <c r="CF24" s="1">
        <v>999.9</v>
      </c>
      <c r="CG24" s="1">
        <v>0.0</v>
      </c>
      <c r="CH24" s="1">
        <v>0.0</v>
      </c>
      <c r="CI24" s="1">
        <v>9997.29566666667</v>
      </c>
      <c r="CJ24" s="1">
        <v>0.0</v>
      </c>
      <c r="CK24" s="1">
        <v>319.5502</v>
      </c>
      <c r="CL24" s="1">
        <v>1400.01333333333</v>
      </c>
      <c r="CM24" s="1">
        <v>0.899996</v>
      </c>
      <c r="CN24" s="1">
        <v>0.10000394</v>
      </c>
      <c r="CO24" s="1">
        <v>0.0</v>
      </c>
      <c r="CP24" s="1">
        <v>940.459366666667</v>
      </c>
      <c r="CQ24" s="1">
        <v>4.99979</v>
      </c>
      <c r="CR24" s="1">
        <v>13350.1566666667</v>
      </c>
      <c r="CS24" s="1">
        <v>11904.7666666667</v>
      </c>
      <c r="CT24" s="1">
        <v>47.437</v>
      </c>
      <c r="CU24" s="1">
        <v>49.8708</v>
      </c>
      <c r="CV24" s="1">
        <v>48.5872</v>
      </c>
      <c r="CW24" s="1">
        <v>48.875</v>
      </c>
      <c r="CX24" s="1">
        <v>48.687</v>
      </c>
      <c r="CY24" s="1">
        <v>1255.50933333333</v>
      </c>
      <c r="CZ24" s="1">
        <v>139.507333333333</v>
      </c>
      <c r="DA24" s="1">
        <v>0.0</v>
      </c>
      <c r="DB24" s="1">
        <v>113.600000143051</v>
      </c>
      <c r="DC24" s="1">
        <v>0.0</v>
      </c>
      <c r="DD24" s="1">
        <v>940.495538461539</v>
      </c>
      <c r="DE24" s="1">
        <v>3.94611967117817</v>
      </c>
      <c r="DF24" s="1">
        <v>44.2256410207078</v>
      </c>
      <c r="DG24" s="1">
        <v>13350.5538461538</v>
      </c>
      <c r="DH24" s="1">
        <v>15.0</v>
      </c>
      <c r="DI24" s="1">
        <v>1.6083273121E9</v>
      </c>
      <c r="DJ24" s="1" t="s">
        <v>290</v>
      </c>
      <c r="DK24" s="1">
        <v>1.6083273121E9</v>
      </c>
      <c r="DL24" s="1">
        <v>1.6083273021E9</v>
      </c>
      <c r="DM24" s="1">
        <v>18.0</v>
      </c>
      <c r="DN24" s="1">
        <v>0.428</v>
      </c>
      <c r="DO24" s="1">
        <v>0.003</v>
      </c>
      <c r="DP24" s="1">
        <v>-0.777</v>
      </c>
      <c r="DQ24" s="1">
        <v>-0.022</v>
      </c>
      <c r="DR24" s="1">
        <v>152.0</v>
      </c>
      <c r="DS24" s="1">
        <v>19.0</v>
      </c>
      <c r="DT24" s="1">
        <v>0.18</v>
      </c>
      <c r="DU24" s="1">
        <v>0.16</v>
      </c>
      <c r="DV24" s="1">
        <v>5.02911546037556</v>
      </c>
      <c r="DW24" s="1">
        <v>-0.156508030166424</v>
      </c>
      <c r="DX24" s="1">
        <v>0.0322428646927355</v>
      </c>
      <c r="DY24" s="1">
        <v>1.0</v>
      </c>
      <c r="DZ24" s="1">
        <v>-6.37028387096774</v>
      </c>
      <c r="EA24" s="1">
        <v>0.147904354838732</v>
      </c>
      <c r="EB24" s="1">
        <v>0.0376321773501399</v>
      </c>
      <c r="EC24" s="1">
        <v>1.0</v>
      </c>
      <c r="ED24" s="1">
        <v>0.830312838709677</v>
      </c>
      <c r="EE24" s="1">
        <v>0.0728673870967726</v>
      </c>
      <c r="EF24" s="1">
        <v>0.00661808427644394</v>
      </c>
      <c r="EG24" s="1">
        <v>1.0</v>
      </c>
      <c r="EH24" s="1">
        <v>3.0</v>
      </c>
      <c r="EI24" s="1">
        <v>3.0</v>
      </c>
      <c r="EJ24" s="1" t="s">
        <v>281</v>
      </c>
      <c r="EK24" s="1">
        <v>100.0</v>
      </c>
      <c r="EL24" s="1">
        <v>100.0</v>
      </c>
      <c r="EM24" s="1">
        <v>-0.666</v>
      </c>
      <c r="EN24" s="1">
        <v>-0.0101</v>
      </c>
      <c r="EO24" s="1">
        <v>-0.884539620862585</v>
      </c>
      <c r="EP24" s="1">
        <v>8.15476741614031E-4</v>
      </c>
      <c r="EQ24" s="1">
        <v>-7.50717249551838E-7</v>
      </c>
      <c r="ER24" s="1">
        <v>1.84432784397856E-10</v>
      </c>
      <c r="ES24" s="1">
        <v>-0.153448774426232</v>
      </c>
      <c r="ET24" s="1">
        <v>-0.0138481432109286</v>
      </c>
      <c r="EU24" s="1">
        <v>0.00144553185324755</v>
      </c>
      <c r="EV24" s="1">
        <v>-1.88220190754585E-5</v>
      </c>
      <c r="EW24" s="1">
        <v>6.0</v>
      </c>
      <c r="EX24" s="1">
        <v>2177.0</v>
      </c>
      <c r="EY24" s="1">
        <v>1.0</v>
      </c>
      <c r="EZ24" s="1">
        <v>25.0</v>
      </c>
      <c r="FA24" s="1">
        <v>4.4</v>
      </c>
      <c r="FB24" s="1">
        <v>4.6</v>
      </c>
      <c r="FC24" s="1">
        <v>2.0</v>
      </c>
      <c r="FD24" s="1">
        <v>513.858</v>
      </c>
      <c r="FE24" s="1">
        <v>484.881</v>
      </c>
      <c r="FF24" s="1">
        <v>22.8144</v>
      </c>
      <c r="FG24" s="1">
        <v>32.9847</v>
      </c>
      <c r="FH24" s="1">
        <v>30.0006</v>
      </c>
      <c r="FI24" s="1">
        <v>32.9714</v>
      </c>
      <c r="FJ24" s="1">
        <v>32.9465</v>
      </c>
      <c r="FK24" s="1">
        <v>20.6035</v>
      </c>
      <c r="FL24" s="1">
        <v>10.3216</v>
      </c>
      <c r="FM24" s="1">
        <v>29.9641</v>
      </c>
      <c r="FN24" s="1">
        <v>22.8067</v>
      </c>
      <c r="FO24" s="1">
        <v>406.222</v>
      </c>
      <c r="FP24" s="1">
        <v>18.7592</v>
      </c>
      <c r="FQ24" s="1">
        <v>100.996</v>
      </c>
      <c r="FR24" s="1">
        <v>100.521</v>
      </c>
    </row>
    <row r="25" ht="15.75" customHeight="1">
      <c r="A25" s="1">
        <v>9.0</v>
      </c>
      <c r="B25" s="1">
        <v>1.6083276895E9</v>
      </c>
      <c r="C25" s="1">
        <v>752.400000095367</v>
      </c>
      <c r="D25" s="1" t="s">
        <v>303</v>
      </c>
      <c r="E25" s="1" t="s">
        <v>304</v>
      </c>
      <c r="F25" s="1" t="s">
        <v>265</v>
      </c>
      <c r="G25" s="1" t="s">
        <v>266</v>
      </c>
      <c r="H25" s="1">
        <v>1.60832768175E9</v>
      </c>
      <c r="I25" s="1">
        <f t="shared" si="1"/>
        <v>0.0006642539331</v>
      </c>
      <c r="J25" s="1">
        <f t="shared" si="2"/>
        <v>6.58360261</v>
      </c>
      <c r="K25" s="1">
        <f t="shared" si="3"/>
        <v>499.7454</v>
      </c>
      <c r="L25" s="1">
        <f t="shared" si="4"/>
        <v>201.4894103</v>
      </c>
      <c r="M25" s="1">
        <f t="shared" si="5"/>
        <v>20.67268815</v>
      </c>
      <c r="N25" s="1">
        <f t="shared" si="6"/>
        <v>51.27356713</v>
      </c>
      <c r="O25" s="1">
        <f t="shared" si="7"/>
        <v>0.03678225726</v>
      </c>
      <c r="P25" s="1">
        <f t="shared" si="8"/>
        <v>2.974476139</v>
      </c>
      <c r="Q25" s="1">
        <f t="shared" si="9"/>
        <v>0.03653142434</v>
      </c>
      <c r="R25" s="1">
        <f t="shared" si="10"/>
        <v>0.02285453381</v>
      </c>
      <c r="S25" s="1">
        <f t="shared" si="11"/>
        <v>231.2881359</v>
      </c>
      <c r="T25" s="1">
        <f t="shared" si="12"/>
        <v>29.17582404</v>
      </c>
      <c r="U25" s="1">
        <f t="shared" si="13"/>
        <v>28.03756</v>
      </c>
      <c r="V25" s="1">
        <f t="shared" si="14"/>
        <v>3.803156874</v>
      </c>
      <c r="W25" s="1">
        <f t="shared" si="15"/>
        <v>52.43962357</v>
      </c>
      <c r="X25" s="1">
        <f t="shared" si="16"/>
        <v>1.99025488</v>
      </c>
      <c r="Y25" s="1">
        <f t="shared" si="17"/>
        <v>3.795326404</v>
      </c>
      <c r="Z25" s="1">
        <f t="shared" si="18"/>
        <v>1.812901994</v>
      </c>
      <c r="AA25" s="1">
        <f t="shared" si="19"/>
        <v>-29.29359845</v>
      </c>
      <c r="AB25" s="1">
        <f t="shared" si="20"/>
        <v>-5.670328102</v>
      </c>
      <c r="AC25" s="1">
        <f t="shared" si="21"/>
        <v>-0.4156180916</v>
      </c>
      <c r="AD25" s="1">
        <f t="shared" si="22"/>
        <v>195.9085913</v>
      </c>
      <c r="AE25" s="1">
        <v>0.0</v>
      </c>
      <c r="AF25" s="1">
        <v>0.0</v>
      </c>
      <c r="AG25" s="1">
        <f t="shared" si="23"/>
        <v>1</v>
      </c>
      <c r="AH25" s="1">
        <f t="shared" si="24"/>
        <v>0</v>
      </c>
      <c r="AI25" s="1">
        <f t="shared" si="25"/>
        <v>54060.96485</v>
      </c>
      <c r="AJ25" s="1" t="s">
        <v>267</v>
      </c>
      <c r="AK25" s="1">
        <v>15552.9</v>
      </c>
      <c r="AL25" s="1">
        <v>715.476923076923</v>
      </c>
      <c r="AM25" s="1">
        <v>3262.08</v>
      </c>
      <c r="AN25" s="1">
        <f t="shared" si="26"/>
        <v>2546.603077</v>
      </c>
      <c r="AO25" s="1">
        <f t="shared" si="27"/>
        <v>0.7806684928</v>
      </c>
      <c r="AP25" s="1">
        <v>-0.577747479816223</v>
      </c>
      <c r="AQ25" s="1" t="s">
        <v>305</v>
      </c>
      <c r="AR25" s="1">
        <v>15313.8</v>
      </c>
      <c r="AS25" s="1">
        <v>966.6508</v>
      </c>
      <c r="AT25" s="1">
        <v>1086.77</v>
      </c>
      <c r="AU25" s="1">
        <f t="shared" si="28"/>
        <v>0.1105286307</v>
      </c>
      <c r="AV25" s="1">
        <v>0.5</v>
      </c>
      <c r="AW25" s="1">
        <f t="shared" si="29"/>
        <v>1180.171411</v>
      </c>
      <c r="AX25" s="1">
        <f t="shared" si="30"/>
        <v>6.58360261</v>
      </c>
      <c r="AY25" s="1">
        <f t="shared" si="31"/>
        <v>65.22136501</v>
      </c>
      <c r="AZ25" s="1">
        <f t="shared" si="32"/>
        <v>0.4488162169</v>
      </c>
      <c r="BA25" s="1">
        <f t="shared" si="33"/>
        <v>0.006068059288</v>
      </c>
      <c r="BB25" s="1">
        <f t="shared" si="34"/>
        <v>2.001628679</v>
      </c>
      <c r="BC25" s="1" t="s">
        <v>306</v>
      </c>
      <c r="BD25" s="1">
        <v>599.01</v>
      </c>
      <c r="BE25" s="1">
        <f t="shared" si="35"/>
        <v>487.76</v>
      </c>
      <c r="BF25" s="1">
        <f t="shared" si="36"/>
        <v>0.2462670166</v>
      </c>
      <c r="BG25" s="1">
        <f t="shared" si="37"/>
        <v>0.816842967</v>
      </c>
      <c r="BH25" s="1">
        <f t="shared" si="38"/>
        <v>0.3235158624</v>
      </c>
      <c r="BI25" s="1">
        <f t="shared" si="39"/>
        <v>0.8542006486</v>
      </c>
      <c r="BJ25" s="1">
        <f t="shared" si="40"/>
        <v>0.152605683</v>
      </c>
      <c r="BK25" s="1">
        <f t="shared" si="41"/>
        <v>0.847394317</v>
      </c>
      <c r="BL25" s="1">
        <f t="shared" si="42"/>
        <v>1399.984</v>
      </c>
      <c r="BM25" s="1">
        <f t="shared" si="43"/>
        <v>1180.171411</v>
      </c>
      <c r="BN25" s="1">
        <f t="shared" si="44"/>
        <v>0.8429892132</v>
      </c>
      <c r="BO25" s="1">
        <f t="shared" si="45"/>
        <v>0.1959784264</v>
      </c>
      <c r="BP25" s="1">
        <v>6.0</v>
      </c>
      <c r="BQ25" s="1">
        <v>0.5</v>
      </c>
      <c r="BR25" s="1" t="s">
        <v>270</v>
      </c>
      <c r="BS25" s="1">
        <v>2.0</v>
      </c>
      <c r="BT25" s="1">
        <v>1.60832768175E9</v>
      </c>
      <c r="BU25" s="1">
        <v>499.7454</v>
      </c>
      <c r="BV25" s="1">
        <v>508.039766666667</v>
      </c>
      <c r="BW25" s="1">
        <v>19.3983133333333</v>
      </c>
      <c r="BX25" s="1">
        <v>18.6170766666667</v>
      </c>
      <c r="BY25" s="1">
        <v>500.386666666667</v>
      </c>
      <c r="BZ25" s="1">
        <v>19.4135166666667</v>
      </c>
      <c r="CA25" s="1">
        <v>500.259566666667</v>
      </c>
      <c r="CB25" s="1">
        <v>102.499433333333</v>
      </c>
      <c r="CC25" s="1">
        <v>0.0999445366666667</v>
      </c>
      <c r="CD25" s="1">
        <v>28.0022</v>
      </c>
      <c r="CE25" s="1">
        <v>28.03756</v>
      </c>
      <c r="CF25" s="1">
        <v>999.9</v>
      </c>
      <c r="CG25" s="1">
        <v>0.0</v>
      </c>
      <c r="CH25" s="1">
        <v>0.0</v>
      </c>
      <c r="CI25" s="1">
        <v>10008.2273333333</v>
      </c>
      <c r="CJ25" s="1">
        <v>0.0</v>
      </c>
      <c r="CK25" s="1">
        <v>315.860966666667</v>
      </c>
      <c r="CL25" s="1">
        <v>1399.984</v>
      </c>
      <c r="CM25" s="1">
        <v>0.900003666666667</v>
      </c>
      <c r="CN25" s="1">
        <v>0.0999962033333333</v>
      </c>
      <c r="CO25" s="1">
        <v>0.0</v>
      </c>
      <c r="CP25" s="1">
        <v>966.599466666667</v>
      </c>
      <c r="CQ25" s="1">
        <v>4.99979</v>
      </c>
      <c r="CR25" s="1">
        <v>13718.0533333333</v>
      </c>
      <c r="CS25" s="1">
        <v>11904.5366666667</v>
      </c>
      <c r="CT25" s="1">
        <v>47.656</v>
      </c>
      <c r="CU25" s="1">
        <v>50.0977</v>
      </c>
      <c r="CV25" s="1">
        <v>48.812</v>
      </c>
      <c r="CW25" s="1">
        <v>49.0851</v>
      </c>
      <c r="CX25" s="1">
        <v>48.875</v>
      </c>
      <c r="CY25" s="1">
        <v>1255.489</v>
      </c>
      <c r="CZ25" s="1">
        <v>139.495</v>
      </c>
      <c r="DA25" s="1">
        <v>0.0</v>
      </c>
      <c r="DB25" s="1">
        <v>111.0</v>
      </c>
      <c r="DC25" s="1">
        <v>0.0</v>
      </c>
      <c r="DD25" s="1">
        <v>966.6508</v>
      </c>
      <c r="DE25" s="1">
        <v>9.34153847110895</v>
      </c>
      <c r="DF25" s="1">
        <v>137.746154011062</v>
      </c>
      <c r="DG25" s="1">
        <v>13718.72</v>
      </c>
      <c r="DH25" s="1">
        <v>15.0</v>
      </c>
      <c r="DI25" s="1">
        <v>1.6083273121E9</v>
      </c>
      <c r="DJ25" s="1" t="s">
        <v>290</v>
      </c>
      <c r="DK25" s="1">
        <v>1.6083273121E9</v>
      </c>
      <c r="DL25" s="1">
        <v>1.6083273021E9</v>
      </c>
      <c r="DM25" s="1">
        <v>18.0</v>
      </c>
      <c r="DN25" s="1">
        <v>0.428</v>
      </c>
      <c r="DO25" s="1">
        <v>0.003</v>
      </c>
      <c r="DP25" s="1">
        <v>-0.777</v>
      </c>
      <c r="DQ25" s="1">
        <v>-0.022</v>
      </c>
      <c r="DR25" s="1">
        <v>152.0</v>
      </c>
      <c r="DS25" s="1">
        <v>19.0</v>
      </c>
      <c r="DT25" s="1">
        <v>0.18</v>
      </c>
      <c r="DU25" s="1">
        <v>0.16</v>
      </c>
      <c r="DV25" s="1">
        <v>6.58011086323702</v>
      </c>
      <c r="DW25" s="1">
        <v>-0.240090361822942</v>
      </c>
      <c r="DX25" s="1">
        <v>0.0356539516259094</v>
      </c>
      <c r="DY25" s="1">
        <v>1.0</v>
      </c>
      <c r="DZ25" s="1">
        <v>-8.29200516129032</v>
      </c>
      <c r="EA25" s="1">
        <v>0.176680161290342</v>
      </c>
      <c r="EB25" s="1">
        <v>0.0424634278979564</v>
      </c>
      <c r="EC25" s="1">
        <v>1.0</v>
      </c>
      <c r="ED25" s="1">
        <v>0.780247322580645</v>
      </c>
      <c r="EE25" s="1">
        <v>0.0705981774193561</v>
      </c>
      <c r="EF25" s="1">
        <v>0.00552604702901718</v>
      </c>
      <c r="EG25" s="1">
        <v>1.0</v>
      </c>
      <c r="EH25" s="1">
        <v>3.0</v>
      </c>
      <c r="EI25" s="1">
        <v>3.0</v>
      </c>
      <c r="EJ25" s="1" t="s">
        <v>281</v>
      </c>
      <c r="EK25" s="1">
        <v>100.0</v>
      </c>
      <c r="EL25" s="1">
        <v>100.0</v>
      </c>
      <c r="EM25" s="1">
        <v>-0.641</v>
      </c>
      <c r="EN25" s="1">
        <v>-0.0153</v>
      </c>
      <c r="EO25" s="1">
        <v>-0.884539620862585</v>
      </c>
      <c r="EP25" s="1">
        <v>8.15476741614031E-4</v>
      </c>
      <c r="EQ25" s="1">
        <v>-7.50717249551838E-7</v>
      </c>
      <c r="ER25" s="1">
        <v>1.84432784397856E-10</v>
      </c>
      <c r="ES25" s="1">
        <v>-0.153448774426232</v>
      </c>
      <c r="ET25" s="1">
        <v>-0.0138481432109286</v>
      </c>
      <c r="EU25" s="1">
        <v>0.00144553185324755</v>
      </c>
      <c r="EV25" s="1">
        <v>-1.88220190754585E-5</v>
      </c>
      <c r="EW25" s="1">
        <v>6.0</v>
      </c>
      <c r="EX25" s="1">
        <v>2177.0</v>
      </c>
      <c r="EY25" s="1">
        <v>1.0</v>
      </c>
      <c r="EZ25" s="1">
        <v>25.0</v>
      </c>
      <c r="FA25" s="1">
        <v>6.3</v>
      </c>
      <c r="FB25" s="1">
        <v>6.5</v>
      </c>
      <c r="FC25" s="1">
        <v>2.0</v>
      </c>
      <c r="FD25" s="1">
        <v>513.806</v>
      </c>
      <c r="FE25" s="1">
        <v>484.39</v>
      </c>
      <c r="FF25" s="1">
        <v>22.6862</v>
      </c>
      <c r="FG25" s="1">
        <v>33.156</v>
      </c>
      <c r="FH25" s="1">
        <v>30.0006</v>
      </c>
      <c r="FI25" s="1">
        <v>33.1</v>
      </c>
      <c r="FJ25" s="1">
        <v>33.0696</v>
      </c>
      <c r="FK25" s="1">
        <v>24.6586</v>
      </c>
      <c r="FL25" s="1">
        <v>10.891</v>
      </c>
      <c r="FM25" s="1">
        <v>29.9641</v>
      </c>
      <c r="FN25" s="1">
        <v>22.6849</v>
      </c>
      <c r="FO25" s="1">
        <v>508.092</v>
      </c>
      <c r="FP25" s="1">
        <v>18.6817</v>
      </c>
      <c r="FQ25" s="1">
        <v>100.964</v>
      </c>
      <c r="FR25" s="1">
        <v>100.498</v>
      </c>
    </row>
    <row r="26" ht="15.75" customHeight="1">
      <c r="A26" s="1">
        <v>10.0</v>
      </c>
      <c r="B26" s="1">
        <v>1.6083278015E9</v>
      </c>
      <c r="C26" s="1">
        <v>864.400000095367</v>
      </c>
      <c r="D26" s="1" t="s">
        <v>307</v>
      </c>
      <c r="E26" s="1" t="s">
        <v>308</v>
      </c>
      <c r="F26" s="1" t="s">
        <v>265</v>
      </c>
      <c r="G26" s="1" t="s">
        <v>266</v>
      </c>
      <c r="H26" s="1">
        <v>1.60832779375E9</v>
      </c>
      <c r="I26" s="1">
        <f t="shared" si="1"/>
        <v>0.0006478556299</v>
      </c>
      <c r="J26" s="1">
        <f t="shared" si="2"/>
        <v>7.857945381</v>
      </c>
      <c r="K26" s="1">
        <f t="shared" si="3"/>
        <v>599.7463667</v>
      </c>
      <c r="L26" s="1">
        <f t="shared" si="4"/>
        <v>235.6817928</v>
      </c>
      <c r="M26" s="1">
        <f t="shared" si="5"/>
        <v>24.18033447</v>
      </c>
      <c r="N26" s="1">
        <f t="shared" si="6"/>
        <v>61.53240592</v>
      </c>
      <c r="O26" s="1">
        <f t="shared" si="7"/>
        <v>0.03592893407</v>
      </c>
      <c r="P26" s="1">
        <f t="shared" si="8"/>
        <v>2.972324</v>
      </c>
      <c r="Q26" s="1">
        <f t="shared" si="9"/>
        <v>0.03568939151</v>
      </c>
      <c r="R26" s="1">
        <f t="shared" si="10"/>
        <v>0.02232725836</v>
      </c>
      <c r="S26" s="1">
        <f t="shared" si="11"/>
        <v>231.2916081</v>
      </c>
      <c r="T26" s="1">
        <f t="shared" si="12"/>
        <v>29.16376088</v>
      </c>
      <c r="U26" s="1">
        <f t="shared" si="13"/>
        <v>28.01839333</v>
      </c>
      <c r="V26" s="1">
        <f t="shared" si="14"/>
        <v>3.798910669</v>
      </c>
      <c r="W26" s="1">
        <f t="shared" si="15"/>
        <v>52.45969454</v>
      </c>
      <c r="X26" s="1">
        <f t="shared" si="16"/>
        <v>1.98903352</v>
      </c>
      <c r="Y26" s="1">
        <f t="shared" si="17"/>
        <v>3.791546133</v>
      </c>
      <c r="Z26" s="1">
        <f t="shared" si="18"/>
        <v>1.809877149</v>
      </c>
      <c r="AA26" s="1">
        <f t="shared" si="19"/>
        <v>-28.57043328</v>
      </c>
      <c r="AB26" s="1">
        <f t="shared" si="20"/>
        <v>-5.333986334</v>
      </c>
      <c r="AC26" s="1">
        <f t="shared" si="21"/>
        <v>-0.391177639</v>
      </c>
      <c r="AD26" s="1">
        <f t="shared" si="22"/>
        <v>196.9960109</v>
      </c>
      <c r="AE26" s="1">
        <v>0.0</v>
      </c>
      <c r="AF26" s="1">
        <v>0.0</v>
      </c>
      <c r="AG26" s="1">
        <f t="shared" si="23"/>
        <v>1</v>
      </c>
      <c r="AH26" s="1">
        <f t="shared" si="24"/>
        <v>0</v>
      </c>
      <c r="AI26" s="1">
        <f t="shared" si="25"/>
        <v>54000.89508</v>
      </c>
      <c r="AJ26" s="1" t="s">
        <v>267</v>
      </c>
      <c r="AK26" s="1">
        <v>15552.9</v>
      </c>
      <c r="AL26" s="1">
        <v>715.476923076923</v>
      </c>
      <c r="AM26" s="1">
        <v>3262.08</v>
      </c>
      <c r="AN26" s="1">
        <f t="shared" si="26"/>
        <v>2546.603077</v>
      </c>
      <c r="AO26" s="1">
        <f t="shared" si="27"/>
        <v>0.7806684928</v>
      </c>
      <c r="AP26" s="1">
        <v>-0.577747479816223</v>
      </c>
      <c r="AQ26" s="1" t="s">
        <v>309</v>
      </c>
      <c r="AR26" s="1">
        <v>15312.7</v>
      </c>
      <c r="AS26" s="1">
        <v>1004.375</v>
      </c>
      <c r="AT26" s="1">
        <v>1141.36</v>
      </c>
      <c r="AU26" s="1">
        <f t="shared" si="28"/>
        <v>0.1200191</v>
      </c>
      <c r="AV26" s="1">
        <v>0.5</v>
      </c>
      <c r="AW26" s="1">
        <f t="shared" si="29"/>
        <v>1180.185591</v>
      </c>
      <c r="AX26" s="1">
        <f t="shared" si="30"/>
        <v>7.857945381</v>
      </c>
      <c r="AY26" s="1">
        <f t="shared" si="31"/>
        <v>70.82240622</v>
      </c>
      <c r="AZ26" s="1">
        <f t="shared" si="32"/>
        <v>0.4648577136</v>
      </c>
      <c r="BA26" s="1">
        <f t="shared" si="33"/>
        <v>0.007147768052</v>
      </c>
      <c r="BB26" s="1">
        <f t="shared" si="34"/>
        <v>1.858064064</v>
      </c>
      <c r="BC26" s="1" t="s">
        <v>310</v>
      </c>
      <c r="BD26" s="1">
        <v>610.79</v>
      </c>
      <c r="BE26" s="1">
        <f t="shared" si="35"/>
        <v>530.57</v>
      </c>
      <c r="BF26" s="1">
        <f t="shared" si="36"/>
        <v>0.2581845939</v>
      </c>
      <c r="BG26" s="1">
        <f t="shared" si="37"/>
        <v>0.7998823214</v>
      </c>
      <c r="BH26" s="1">
        <f t="shared" si="38"/>
        <v>0.3216493151</v>
      </c>
      <c r="BI26" s="1">
        <f t="shared" si="39"/>
        <v>0.8327642494</v>
      </c>
      <c r="BJ26" s="1">
        <f t="shared" si="40"/>
        <v>0.1570096509</v>
      </c>
      <c r="BK26" s="1">
        <f t="shared" si="41"/>
        <v>0.8429903491</v>
      </c>
      <c r="BL26" s="1">
        <f t="shared" si="42"/>
        <v>1400.000333</v>
      </c>
      <c r="BM26" s="1">
        <f t="shared" si="43"/>
        <v>1180.185591</v>
      </c>
      <c r="BN26" s="1">
        <f t="shared" si="44"/>
        <v>0.8429895069</v>
      </c>
      <c r="BO26" s="1">
        <f t="shared" si="45"/>
        <v>0.1959790138</v>
      </c>
      <c r="BP26" s="1">
        <v>6.0</v>
      </c>
      <c r="BQ26" s="1">
        <v>0.5</v>
      </c>
      <c r="BR26" s="1" t="s">
        <v>270</v>
      </c>
      <c r="BS26" s="1">
        <v>2.0</v>
      </c>
      <c r="BT26" s="1">
        <v>1.60832779375E9</v>
      </c>
      <c r="BU26" s="1">
        <v>599.746366666667</v>
      </c>
      <c r="BV26" s="1">
        <v>609.637033333333</v>
      </c>
      <c r="BW26" s="1">
        <v>19.3867866666667</v>
      </c>
      <c r="BX26" s="1">
        <v>18.6248266666667</v>
      </c>
      <c r="BY26" s="1">
        <v>600.372033333333</v>
      </c>
      <c r="BZ26" s="1">
        <v>19.40224</v>
      </c>
      <c r="CA26" s="1">
        <v>500.259166666667</v>
      </c>
      <c r="CB26" s="1">
        <v>102.497366666667</v>
      </c>
      <c r="CC26" s="1">
        <v>0.100013386666667</v>
      </c>
      <c r="CD26" s="1">
        <v>27.9851066666667</v>
      </c>
      <c r="CE26" s="1">
        <v>28.0183933333333</v>
      </c>
      <c r="CF26" s="1">
        <v>999.9</v>
      </c>
      <c r="CG26" s="1">
        <v>0.0</v>
      </c>
      <c r="CH26" s="1">
        <v>0.0</v>
      </c>
      <c r="CI26" s="1">
        <v>9996.25066666666</v>
      </c>
      <c r="CJ26" s="1">
        <v>0.0</v>
      </c>
      <c r="CK26" s="1">
        <v>439.991166666667</v>
      </c>
      <c r="CL26" s="1">
        <v>1400.00033333333</v>
      </c>
      <c r="CM26" s="1">
        <v>0.899995333333333</v>
      </c>
      <c r="CN26" s="1">
        <v>0.10000464</v>
      </c>
      <c r="CO26" s="1">
        <v>0.0</v>
      </c>
      <c r="CP26" s="1">
        <v>1004.345</v>
      </c>
      <c r="CQ26" s="1">
        <v>4.99979</v>
      </c>
      <c r="CR26" s="1">
        <v>14253.1633333333</v>
      </c>
      <c r="CS26" s="1">
        <v>11904.6566666667</v>
      </c>
      <c r="CT26" s="1">
        <v>47.8204</v>
      </c>
      <c r="CU26" s="1">
        <v>50.2996</v>
      </c>
      <c r="CV26" s="1">
        <v>49.0</v>
      </c>
      <c r="CW26" s="1">
        <v>49.25</v>
      </c>
      <c r="CX26" s="1">
        <v>49.0537333333333</v>
      </c>
      <c r="CY26" s="1">
        <v>1255.49</v>
      </c>
      <c r="CZ26" s="1">
        <v>139.510333333333</v>
      </c>
      <c r="DA26" s="1">
        <v>0.0</v>
      </c>
      <c r="DB26" s="1">
        <v>111.200000047684</v>
      </c>
      <c r="DC26" s="1">
        <v>0.0</v>
      </c>
      <c r="DD26" s="1">
        <v>1004.375</v>
      </c>
      <c r="DE26" s="1">
        <v>13.5237606667452</v>
      </c>
      <c r="DF26" s="1">
        <v>191.740170677921</v>
      </c>
      <c r="DG26" s="1">
        <v>14253.5538461538</v>
      </c>
      <c r="DH26" s="1">
        <v>15.0</v>
      </c>
      <c r="DI26" s="1">
        <v>1.6083273121E9</v>
      </c>
      <c r="DJ26" s="1" t="s">
        <v>290</v>
      </c>
      <c r="DK26" s="1">
        <v>1.6083273121E9</v>
      </c>
      <c r="DL26" s="1">
        <v>1.6083273021E9</v>
      </c>
      <c r="DM26" s="1">
        <v>18.0</v>
      </c>
      <c r="DN26" s="1">
        <v>0.428</v>
      </c>
      <c r="DO26" s="1">
        <v>0.003</v>
      </c>
      <c r="DP26" s="1">
        <v>-0.777</v>
      </c>
      <c r="DQ26" s="1">
        <v>-0.022</v>
      </c>
      <c r="DR26" s="1">
        <v>152.0</v>
      </c>
      <c r="DS26" s="1">
        <v>19.0</v>
      </c>
      <c r="DT26" s="1">
        <v>0.18</v>
      </c>
      <c r="DU26" s="1">
        <v>0.16</v>
      </c>
      <c r="DV26" s="1">
        <v>7.85486575659938</v>
      </c>
      <c r="DW26" s="1">
        <v>-0.192379113565767</v>
      </c>
      <c r="DX26" s="1">
        <v>0.0415502338074629</v>
      </c>
      <c r="DY26" s="1">
        <v>1.0</v>
      </c>
      <c r="DZ26" s="1">
        <v>-9.88772290322581</v>
      </c>
      <c r="EA26" s="1">
        <v>0.136683870967794</v>
      </c>
      <c r="EB26" s="1">
        <v>0.0489013765353815</v>
      </c>
      <c r="EC26" s="1">
        <v>1.0</v>
      </c>
      <c r="ED26" s="1">
        <v>0.761122516129032</v>
      </c>
      <c r="EE26" s="1">
        <v>0.0615629999999982</v>
      </c>
      <c r="EF26" s="1">
        <v>0.00471559573680417</v>
      </c>
      <c r="EG26" s="1">
        <v>1.0</v>
      </c>
      <c r="EH26" s="1">
        <v>3.0</v>
      </c>
      <c r="EI26" s="1">
        <v>3.0</v>
      </c>
      <c r="EJ26" s="1" t="s">
        <v>281</v>
      </c>
      <c r="EK26" s="1">
        <v>100.0</v>
      </c>
      <c r="EL26" s="1">
        <v>100.0</v>
      </c>
      <c r="EM26" s="1">
        <v>-0.626</v>
      </c>
      <c r="EN26" s="1">
        <v>-0.0155</v>
      </c>
      <c r="EO26" s="1">
        <v>-0.884539620862585</v>
      </c>
      <c r="EP26" s="1">
        <v>8.15476741614031E-4</v>
      </c>
      <c r="EQ26" s="1">
        <v>-7.50717249551838E-7</v>
      </c>
      <c r="ER26" s="1">
        <v>1.84432784397856E-10</v>
      </c>
      <c r="ES26" s="1">
        <v>-0.153448774426232</v>
      </c>
      <c r="ET26" s="1">
        <v>-0.0138481432109286</v>
      </c>
      <c r="EU26" s="1">
        <v>0.00144553185324755</v>
      </c>
      <c r="EV26" s="1">
        <v>-1.88220190754585E-5</v>
      </c>
      <c r="EW26" s="1">
        <v>6.0</v>
      </c>
      <c r="EX26" s="1">
        <v>2177.0</v>
      </c>
      <c r="EY26" s="1">
        <v>1.0</v>
      </c>
      <c r="EZ26" s="1">
        <v>25.0</v>
      </c>
      <c r="FA26" s="1">
        <v>8.2</v>
      </c>
      <c r="FB26" s="1">
        <v>8.3</v>
      </c>
      <c r="FC26" s="1">
        <v>2.0</v>
      </c>
      <c r="FD26" s="1">
        <v>513.609</v>
      </c>
      <c r="FE26" s="1">
        <v>484.666</v>
      </c>
      <c r="FF26" s="1">
        <v>22.6797</v>
      </c>
      <c r="FG26" s="1">
        <v>33.2856</v>
      </c>
      <c r="FH26" s="1">
        <v>30.0004</v>
      </c>
      <c r="FI26" s="1">
        <v>33.2099</v>
      </c>
      <c r="FJ26" s="1">
        <v>33.1737</v>
      </c>
      <c r="FK26" s="1">
        <v>28.5803</v>
      </c>
      <c r="FL26" s="1">
        <v>9.88564</v>
      </c>
      <c r="FM26" s="1">
        <v>29.9641</v>
      </c>
      <c r="FN26" s="1">
        <v>22.6849</v>
      </c>
      <c r="FO26" s="1">
        <v>609.742</v>
      </c>
      <c r="FP26" s="1">
        <v>18.6812</v>
      </c>
      <c r="FQ26" s="1">
        <v>100.943</v>
      </c>
      <c r="FR26" s="1">
        <v>100.48</v>
      </c>
    </row>
    <row r="27" ht="15.75" customHeight="1">
      <c r="A27" s="1">
        <v>11.0</v>
      </c>
      <c r="B27" s="1">
        <v>1.608327922E9</v>
      </c>
      <c r="C27" s="1">
        <v>984.900000095367</v>
      </c>
      <c r="D27" s="1" t="s">
        <v>311</v>
      </c>
      <c r="E27" s="1" t="s">
        <v>312</v>
      </c>
      <c r="F27" s="1" t="s">
        <v>265</v>
      </c>
      <c r="G27" s="1" t="s">
        <v>266</v>
      </c>
      <c r="H27" s="1">
        <v>1.608327914E9</v>
      </c>
      <c r="I27" s="1">
        <f t="shared" si="1"/>
        <v>0.0005398003694</v>
      </c>
      <c r="J27" s="1">
        <f t="shared" si="2"/>
        <v>9.06814065</v>
      </c>
      <c r="K27" s="1">
        <f t="shared" si="3"/>
        <v>699.6423548</v>
      </c>
      <c r="L27" s="1">
        <f t="shared" si="4"/>
        <v>196.6158333</v>
      </c>
      <c r="M27" s="1">
        <f t="shared" si="5"/>
        <v>20.17137277</v>
      </c>
      <c r="N27" s="1">
        <f t="shared" si="6"/>
        <v>71.7782821</v>
      </c>
      <c r="O27" s="1">
        <f t="shared" si="7"/>
        <v>0.02975378085</v>
      </c>
      <c r="P27" s="1">
        <f t="shared" si="8"/>
        <v>2.973591024</v>
      </c>
      <c r="Q27" s="1">
        <f t="shared" si="9"/>
        <v>0.0295893695</v>
      </c>
      <c r="R27" s="1">
        <f t="shared" si="10"/>
        <v>0.01850805176</v>
      </c>
      <c r="S27" s="1">
        <f t="shared" si="11"/>
        <v>231.289279</v>
      </c>
      <c r="T27" s="1">
        <f t="shared" si="12"/>
        <v>29.19793611</v>
      </c>
      <c r="U27" s="1">
        <f t="shared" si="13"/>
        <v>28.23786774</v>
      </c>
      <c r="V27" s="1">
        <f t="shared" si="14"/>
        <v>3.847781639</v>
      </c>
      <c r="W27" s="1">
        <f t="shared" si="15"/>
        <v>53.51283043</v>
      </c>
      <c r="X27" s="1">
        <f t="shared" si="16"/>
        <v>2.02978802</v>
      </c>
      <c r="Y27" s="1">
        <f t="shared" si="17"/>
        <v>3.793086637</v>
      </c>
      <c r="Z27" s="1">
        <f t="shared" si="18"/>
        <v>1.817993619</v>
      </c>
      <c r="AA27" s="1">
        <f t="shared" si="19"/>
        <v>-23.80519629</v>
      </c>
      <c r="AB27" s="1">
        <f t="shared" si="20"/>
        <v>-39.40371414</v>
      </c>
      <c r="AC27" s="1">
        <f t="shared" si="21"/>
        <v>-2.891773332</v>
      </c>
      <c r="AD27" s="1">
        <f t="shared" si="22"/>
        <v>165.1885953</v>
      </c>
      <c r="AE27" s="1">
        <v>0.0</v>
      </c>
      <c r="AF27" s="1">
        <v>0.0</v>
      </c>
      <c r="AG27" s="1">
        <f t="shared" si="23"/>
        <v>1</v>
      </c>
      <c r="AH27" s="1">
        <f t="shared" si="24"/>
        <v>0</v>
      </c>
      <c r="AI27" s="1">
        <f t="shared" si="25"/>
        <v>54036.68699</v>
      </c>
      <c r="AJ27" s="1" t="s">
        <v>267</v>
      </c>
      <c r="AK27" s="1">
        <v>15552.9</v>
      </c>
      <c r="AL27" s="1">
        <v>715.476923076923</v>
      </c>
      <c r="AM27" s="1">
        <v>3262.08</v>
      </c>
      <c r="AN27" s="1">
        <f t="shared" si="26"/>
        <v>2546.603077</v>
      </c>
      <c r="AO27" s="1">
        <f t="shared" si="27"/>
        <v>0.7806684928</v>
      </c>
      <c r="AP27" s="1">
        <v>-0.577747479816223</v>
      </c>
      <c r="AQ27" s="1" t="s">
        <v>313</v>
      </c>
      <c r="AR27" s="1">
        <v>15311.9</v>
      </c>
      <c r="AS27" s="1">
        <v>1048.82269230769</v>
      </c>
      <c r="AT27" s="1">
        <v>1198.88</v>
      </c>
      <c r="AU27" s="1">
        <f t="shared" si="28"/>
        <v>0.1251645767</v>
      </c>
      <c r="AV27" s="1">
        <v>0.5</v>
      </c>
      <c r="AW27" s="1">
        <f t="shared" si="29"/>
        <v>1180.175575</v>
      </c>
      <c r="AX27" s="1">
        <f t="shared" si="30"/>
        <v>9.06814065</v>
      </c>
      <c r="AY27" s="1">
        <f t="shared" si="31"/>
        <v>73.85808812</v>
      </c>
      <c r="AZ27" s="1">
        <f t="shared" si="32"/>
        <v>0.4821083011</v>
      </c>
      <c r="BA27" s="1">
        <f t="shared" si="33"/>
        <v>0.008173265347</v>
      </c>
      <c r="BB27" s="1">
        <f t="shared" si="34"/>
        <v>1.720939544</v>
      </c>
      <c r="BC27" s="1" t="s">
        <v>314</v>
      </c>
      <c r="BD27" s="1">
        <v>620.89</v>
      </c>
      <c r="BE27" s="1">
        <f t="shared" si="35"/>
        <v>577.99</v>
      </c>
      <c r="BF27" s="1">
        <f t="shared" si="36"/>
        <v>0.2596192109</v>
      </c>
      <c r="BG27" s="1">
        <f t="shared" si="37"/>
        <v>0.7811630364</v>
      </c>
      <c r="BH27" s="1">
        <f t="shared" si="38"/>
        <v>0.3104186027</v>
      </c>
      <c r="BI27" s="1">
        <f t="shared" si="39"/>
        <v>0.810177298</v>
      </c>
      <c r="BJ27" s="1">
        <f t="shared" si="40"/>
        <v>0.1536913465</v>
      </c>
      <c r="BK27" s="1">
        <f t="shared" si="41"/>
        <v>0.8463086535</v>
      </c>
      <c r="BL27" s="1">
        <f t="shared" si="42"/>
        <v>1399.98871</v>
      </c>
      <c r="BM27" s="1">
        <f t="shared" si="43"/>
        <v>1180.175575</v>
      </c>
      <c r="BN27" s="1">
        <f t="shared" si="44"/>
        <v>0.8429893517</v>
      </c>
      <c r="BO27" s="1">
        <f t="shared" si="45"/>
        <v>0.1959787035</v>
      </c>
      <c r="BP27" s="1">
        <v>6.0</v>
      </c>
      <c r="BQ27" s="1">
        <v>0.5</v>
      </c>
      <c r="BR27" s="1" t="s">
        <v>270</v>
      </c>
      <c r="BS27" s="1">
        <v>2.0</v>
      </c>
      <c r="BT27" s="1">
        <v>1.608327914E9</v>
      </c>
      <c r="BU27" s="1">
        <v>699.64235483871</v>
      </c>
      <c r="BV27" s="1">
        <v>710.971806451613</v>
      </c>
      <c r="BW27" s="1">
        <v>19.7848935483871</v>
      </c>
      <c r="BX27" s="1">
        <v>19.1502580645161</v>
      </c>
      <c r="BY27" s="1">
        <v>700.49735483871</v>
      </c>
      <c r="BZ27" s="1">
        <v>19.8058935483871</v>
      </c>
      <c r="CA27" s="1">
        <v>500.243516129032</v>
      </c>
      <c r="CB27" s="1">
        <v>102.492774193548</v>
      </c>
      <c r="CC27" s="1">
        <v>0.1000457</v>
      </c>
      <c r="CD27" s="1">
        <v>27.9920741935484</v>
      </c>
      <c r="CE27" s="1">
        <v>28.2378677419355</v>
      </c>
      <c r="CF27" s="1">
        <v>999.9</v>
      </c>
      <c r="CG27" s="1">
        <v>0.0</v>
      </c>
      <c r="CH27" s="1">
        <v>0.0</v>
      </c>
      <c r="CI27" s="1">
        <v>10003.8674193548</v>
      </c>
      <c r="CJ27" s="1">
        <v>0.0</v>
      </c>
      <c r="CK27" s="1">
        <v>674.899354838709</v>
      </c>
      <c r="CL27" s="1">
        <v>1399.98870967742</v>
      </c>
      <c r="CM27" s="1">
        <v>0.899999806451613</v>
      </c>
      <c r="CN27" s="1">
        <v>0.100000077419355</v>
      </c>
      <c r="CO27" s="1">
        <v>0.0</v>
      </c>
      <c r="CP27" s="1">
        <v>1048.73612903226</v>
      </c>
      <c r="CQ27" s="1">
        <v>4.99979</v>
      </c>
      <c r="CR27" s="1">
        <v>14889.3064516129</v>
      </c>
      <c r="CS27" s="1">
        <v>11904.5709677419</v>
      </c>
      <c r="CT27" s="1">
        <v>47.9837419354839</v>
      </c>
      <c r="CU27" s="1">
        <v>50.437</v>
      </c>
      <c r="CV27" s="1">
        <v>49.165</v>
      </c>
      <c r="CW27" s="1">
        <v>49.379</v>
      </c>
      <c r="CX27" s="1">
        <v>49.179</v>
      </c>
      <c r="CY27" s="1">
        <v>1255.48677419355</v>
      </c>
      <c r="CZ27" s="1">
        <v>139.501935483871</v>
      </c>
      <c r="DA27" s="1">
        <v>0.0</v>
      </c>
      <c r="DB27" s="1">
        <v>119.700000047684</v>
      </c>
      <c r="DC27" s="1">
        <v>0.0</v>
      </c>
      <c r="DD27" s="1">
        <v>1048.82269230769</v>
      </c>
      <c r="DE27" s="1">
        <v>11.7788033918007</v>
      </c>
      <c r="DF27" s="1">
        <v>199.374358741319</v>
      </c>
      <c r="DG27" s="1">
        <v>14890.3192307692</v>
      </c>
      <c r="DH27" s="1">
        <v>15.0</v>
      </c>
      <c r="DI27" s="1">
        <v>1.6083279475E9</v>
      </c>
      <c r="DJ27" s="1" t="s">
        <v>315</v>
      </c>
      <c r="DK27" s="1">
        <v>1.6083279475E9</v>
      </c>
      <c r="DL27" s="1">
        <v>1.608327939E9</v>
      </c>
      <c r="DM27" s="1">
        <v>19.0</v>
      </c>
      <c r="DN27" s="1">
        <v>-0.237</v>
      </c>
      <c r="DO27" s="1">
        <v>-0.004</v>
      </c>
      <c r="DP27" s="1">
        <v>-0.855</v>
      </c>
      <c r="DQ27" s="1">
        <v>-0.021</v>
      </c>
      <c r="DR27" s="1">
        <v>711.0</v>
      </c>
      <c r="DS27" s="1">
        <v>19.0</v>
      </c>
      <c r="DT27" s="1">
        <v>0.29</v>
      </c>
      <c r="DU27" s="1">
        <v>0.18</v>
      </c>
      <c r="DV27" s="1">
        <v>8.86233736443813</v>
      </c>
      <c r="DW27" s="1">
        <v>-0.558436817207222</v>
      </c>
      <c r="DX27" s="1">
        <v>0.0559932318672374</v>
      </c>
      <c r="DY27" s="1">
        <v>0.0</v>
      </c>
      <c r="DZ27" s="1">
        <v>-11.0928</v>
      </c>
      <c r="EA27" s="1">
        <v>0.667800000000032</v>
      </c>
      <c r="EB27" s="1">
        <v>0.072670995234599</v>
      </c>
      <c r="EC27" s="1">
        <v>0.0</v>
      </c>
      <c r="ED27" s="1">
        <v>0.648718419354839</v>
      </c>
      <c r="EE27" s="1">
        <v>-0.0604582258064538</v>
      </c>
      <c r="EF27" s="1">
        <v>0.0122221454132063</v>
      </c>
      <c r="EG27" s="1">
        <v>1.0</v>
      </c>
      <c r="EH27" s="1">
        <v>1.0</v>
      </c>
      <c r="EI27" s="1">
        <v>3.0</v>
      </c>
      <c r="EJ27" s="1" t="s">
        <v>316</v>
      </c>
      <c r="EK27" s="1">
        <v>100.0</v>
      </c>
      <c r="EL27" s="1">
        <v>100.0</v>
      </c>
      <c r="EM27" s="1">
        <v>-0.855</v>
      </c>
      <c r="EN27" s="1">
        <v>-0.021</v>
      </c>
      <c r="EO27" s="1">
        <v>-0.884539620862585</v>
      </c>
      <c r="EP27" s="1">
        <v>8.15476741614031E-4</v>
      </c>
      <c r="EQ27" s="1">
        <v>-7.50717249551838E-7</v>
      </c>
      <c r="ER27" s="1">
        <v>1.84432784397856E-10</v>
      </c>
      <c r="ES27" s="1">
        <v>-0.153448774426232</v>
      </c>
      <c r="ET27" s="1">
        <v>-0.0138481432109286</v>
      </c>
      <c r="EU27" s="1">
        <v>0.00144553185324755</v>
      </c>
      <c r="EV27" s="1">
        <v>-1.88220190754585E-5</v>
      </c>
      <c r="EW27" s="1">
        <v>6.0</v>
      </c>
      <c r="EX27" s="1">
        <v>2177.0</v>
      </c>
      <c r="EY27" s="1">
        <v>1.0</v>
      </c>
      <c r="EZ27" s="1">
        <v>25.0</v>
      </c>
      <c r="FA27" s="1">
        <v>10.2</v>
      </c>
      <c r="FB27" s="1">
        <v>10.3</v>
      </c>
      <c r="FC27" s="1">
        <v>2.0</v>
      </c>
      <c r="FD27" s="1">
        <v>513.696</v>
      </c>
      <c r="FE27" s="1">
        <v>486.088</v>
      </c>
      <c r="FF27" s="1">
        <v>23.0248</v>
      </c>
      <c r="FG27" s="1">
        <v>33.3323</v>
      </c>
      <c r="FH27" s="1">
        <v>30.0002</v>
      </c>
      <c r="FI27" s="1">
        <v>33.2657</v>
      </c>
      <c r="FJ27" s="1">
        <v>33.2278</v>
      </c>
      <c r="FK27" s="1">
        <v>32.4073</v>
      </c>
      <c r="FL27" s="1">
        <v>7.73354</v>
      </c>
      <c r="FM27" s="1">
        <v>32.2541</v>
      </c>
      <c r="FN27" s="1">
        <v>23.0189</v>
      </c>
      <c r="FO27" s="1">
        <v>711.021</v>
      </c>
      <c r="FP27" s="1">
        <v>19.2381</v>
      </c>
      <c r="FQ27" s="1">
        <v>100.936</v>
      </c>
      <c r="FR27" s="1">
        <v>100.479</v>
      </c>
    </row>
    <row r="28" ht="15.75" customHeight="1">
      <c r="A28" s="1">
        <v>12.0</v>
      </c>
      <c r="B28" s="1">
        <v>1.6083280685E9</v>
      </c>
      <c r="C28" s="1">
        <v>1131.40000009537</v>
      </c>
      <c r="D28" s="1" t="s">
        <v>317</v>
      </c>
      <c r="E28" s="1" t="s">
        <v>318</v>
      </c>
      <c r="F28" s="1" t="s">
        <v>265</v>
      </c>
      <c r="G28" s="1" t="s">
        <v>266</v>
      </c>
      <c r="H28" s="1">
        <v>1.6083280605E9</v>
      </c>
      <c r="I28" s="1">
        <f t="shared" si="1"/>
        <v>0.0005179184311</v>
      </c>
      <c r="J28" s="1">
        <f t="shared" si="2"/>
        <v>9.672882875</v>
      </c>
      <c r="K28" s="1">
        <f t="shared" si="3"/>
        <v>799.8702258</v>
      </c>
      <c r="L28" s="1">
        <f t="shared" si="4"/>
        <v>247.6532532</v>
      </c>
      <c r="M28" s="1">
        <f t="shared" si="5"/>
        <v>25.40639814</v>
      </c>
      <c r="N28" s="1">
        <f t="shared" si="6"/>
        <v>82.05755891</v>
      </c>
      <c r="O28" s="1">
        <f t="shared" si="7"/>
        <v>0.02894565833</v>
      </c>
      <c r="P28" s="1">
        <f t="shared" si="8"/>
        <v>2.973655091</v>
      </c>
      <c r="Q28" s="1">
        <f t="shared" si="9"/>
        <v>0.02879003474</v>
      </c>
      <c r="R28" s="1">
        <f t="shared" si="10"/>
        <v>0.01800768399</v>
      </c>
      <c r="S28" s="1">
        <f t="shared" si="11"/>
        <v>231.286626</v>
      </c>
      <c r="T28" s="1">
        <f t="shared" si="12"/>
        <v>29.20737897</v>
      </c>
      <c r="U28" s="1">
        <f t="shared" si="13"/>
        <v>28.21802903</v>
      </c>
      <c r="V28" s="1">
        <f t="shared" si="14"/>
        <v>3.843341667</v>
      </c>
      <c r="W28" s="1">
        <f t="shared" si="15"/>
        <v>54.0556339</v>
      </c>
      <c r="X28" s="1">
        <f t="shared" si="16"/>
        <v>2.050840567</v>
      </c>
      <c r="Y28" s="1">
        <f t="shared" si="17"/>
        <v>3.793944163</v>
      </c>
      <c r="Z28" s="1">
        <f t="shared" si="18"/>
        <v>1.7925011</v>
      </c>
      <c r="AA28" s="1">
        <f t="shared" si="19"/>
        <v>-22.84020281</v>
      </c>
      <c r="AB28" s="1">
        <f t="shared" si="20"/>
        <v>-35.60249544</v>
      </c>
      <c r="AC28" s="1">
        <f t="shared" si="21"/>
        <v>-2.612544076</v>
      </c>
      <c r="AD28" s="1">
        <f t="shared" si="22"/>
        <v>170.2313836</v>
      </c>
      <c r="AE28" s="1">
        <v>0.0</v>
      </c>
      <c r="AF28" s="1">
        <v>0.0</v>
      </c>
      <c r="AG28" s="1">
        <f t="shared" si="23"/>
        <v>1</v>
      </c>
      <c r="AH28" s="1">
        <f t="shared" si="24"/>
        <v>0</v>
      </c>
      <c r="AI28" s="1">
        <f t="shared" si="25"/>
        <v>54037.77858</v>
      </c>
      <c r="AJ28" s="1" t="s">
        <v>267</v>
      </c>
      <c r="AK28" s="1">
        <v>15552.9</v>
      </c>
      <c r="AL28" s="1">
        <v>715.476923076923</v>
      </c>
      <c r="AM28" s="1">
        <v>3262.08</v>
      </c>
      <c r="AN28" s="1">
        <f t="shared" si="26"/>
        <v>2546.603077</v>
      </c>
      <c r="AO28" s="1">
        <f t="shared" si="27"/>
        <v>0.7806684928</v>
      </c>
      <c r="AP28" s="1">
        <v>-0.577747479816223</v>
      </c>
      <c r="AQ28" s="1" t="s">
        <v>319</v>
      </c>
      <c r="AR28" s="1">
        <v>15311.2</v>
      </c>
      <c r="AS28" s="1">
        <v>1093.40538461538</v>
      </c>
      <c r="AT28" s="1">
        <v>1256.05</v>
      </c>
      <c r="AU28" s="1">
        <f t="shared" si="28"/>
        <v>0.1294889657</v>
      </c>
      <c r="AV28" s="1">
        <v>0.5</v>
      </c>
      <c r="AW28" s="1">
        <f t="shared" si="29"/>
        <v>1180.162472</v>
      </c>
      <c r="AX28" s="1">
        <f t="shared" si="30"/>
        <v>9.672882875</v>
      </c>
      <c r="AY28" s="1">
        <f t="shared" si="31"/>
        <v>76.40900891</v>
      </c>
      <c r="AZ28" s="1">
        <f t="shared" si="32"/>
        <v>0.4980215756</v>
      </c>
      <c r="BA28" s="1">
        <f t="shared" si="33"/>
        <v>0.008685778951</v>
      </c>
      <c r="BB28" s="1">
        <f t="shared" si="34"/>
        <v>1.597094065</v>
      </c>
      <c r="BC28" s="1" t="s">
        <v>320</v>
      </c>
      <c r="BD28" s="1">
        <v>630.51</v>
      </c>
      <c r="BE28" s="1">
        <f t="shared" si="35"/>
        <v>625.54</v>
      </c>
      <c r="BF28" s="1">
        <f t="shared" si="36"/>
        <v>0.2600067388</v>
      </c>
      <c r="BG28" s="1">
        <f t="shared" si="37"/>
        <v>0.7622939918</v>
      </c>
      <c r="BH28" s="1">
        <f t="shared" si="38"/>
        <v>0.3008744281</v>
      </c>
      <c r="BI28" s="1">
        <f t="shared" si="39"/>
        <v>0.7877277846</v>
      </c>
      <c r="BJ28" s="1">
        <f t="shared" si="40"/>
        <v>0.1499323592</v>
      </c>
      <c r="BK28" s="1">
        <f t="shared" si="41"/>
        <v>0.8500676408</v>
      </c>
      <c r="BL28" s="1">
        <f t="shared" si="42"/>
        <v>1399.973226</v>
      </c>
      <c r="BM28" s="1">
        <f t="shared" si="43"/>
        <v>1180.162472</v>
      </c>
      <c r="BN28" s="1">
        <f t="shared" si="44"/>
        <v>0.8429893157</v>
      </c>
      <c r="BO28" s="1">
        <f t="shared" si="45"/>
        <v>0.1959786314</v>
      </c>
      <c r="BP28" s="1">
        <v>6.0</v>
      </c>
      <c r="BQ28" s="1">
        <v>0.5</v>
      </c>
      <c r="BR28" s="1" t="s">
        <v>270</v>
      </c>
      <c r="BS28" s="1">
        <v>2.0</v>
      </c>
      <c r="BT28" s="1">
        <v>1.6083280605E9</v>
      </c>
      <c r="BU28" s="1">
        <v>799.870225806452</v>
      </c>
      <c r="BV28" s="1">
        <v>811.968774193548</v>
      </c>
      <c r="BW28" s="1">
        <v>19.9909225806452</v>
      </c>
      <c r="BX28" s="1">
        <v>19.3821483870968</v>
      </c>
      <c r="BY28" s="1">
        <v>800.725709677419</v>
      </c>
      <c r="BZ28" s="1">
        <v>19.9980290322581</v>
      </c>
      <c r="CA28" s="1">
        <v>500.249290322581</v>
      </c>
      <c r="CB28" s="1">
        <v>102.488580645161</v>
      </c>
      <c r="CC28" s="1">
        <v>0.100009680645161</v>
      </c>
      <c r="CD28" s="1">
        <v>27.9959516129032</v>
      </c>
      <c r="CE28" s="1">
        <v>28.2180290322581</v>
      </c>
      <c r="CF28" s="1">
        <v>999.9</v>
      </c>
      <c r="CG28" s="1">
        <v>0.0</v>
      </c>
      <c r="CH28" s="1">
        <v>0.0</v>
      </c>
      <c r="CI28" s="1">
        <v>10004.6393548387</v>
      </c>
      <c r="CJ28" s="1">
        <v>0.0</v>
      </c>
      <c r="CK28" s="1">
        <v>809.84964516129</v>
      </c>
      <c r="CL28" s="1">
        <v>1399.97322580645</v>
      </c>
      <c r="CM28" s="1">
        <v>0.900000387096774</v>
      </c>
      <c r="CN28" s="1">
        <v>0.0999994967741936</v>
      </c>
      <c r="CO28" s="1">
        <v>0.0</v>
      </c>
      <c r="CP28" s="1">
        <v>1093.31677419355</v>
      </c>
      <c r="CQ28" s="1">
        <v>4.99979</v>
      </c>
      <c r="CR28" s="1">
        <v>15537.7483870968</v>
      </c>
      <c r="CS28" s="1">
        <v>11904.4419354839</v>
      </c>
      <c r="CT28" s="1">
        <v>48.125</v>
      </c>
      <c r="CU28" s="1">
        <v>50.625</v>
      </c>
      <c r="CV28" s="1">
        <v>49.312</v>
      </c>
      <c r="CW28" s="1">
        <v>49.56</v>
      </c>
      <c r="CX28" s="1">
        <v>49.312</v>
      </c>
      <c r="CY28" s="1">
        <v>1255.47451612903</v>
      </c>
      <c r="CZ28" s="1">
        <v>139.498709677419</v>
      </c>
      <c r="DA28" s="1">
        <v>0.0</v>
      </c>
      <c r="DB28" s="1">
        <v>146.0</v>
      </c>
      <c r="DC28" s="1">
        <v>0.0</v>
      </c>
      <c r="DD28" s="1">
        <v>1093.40538461538</v>
      </c>
      <c r="DE28" s="1">
        <v>6.75897434976384</v>
      </c>
      <c r="DF28" s="1">
        <v>88.2222222518478</v>
      </c>
      <c r="DG28" s="1">
        <v>15538.6038461538</v>
      </c>
      <c r="DH28" s="1">
        <v>15.0</v>
      </c>
      <c r="DI28" s="1">
        <v>1.6083279475E9</v>
      </c>
      <c r="DJ28" s="1" t="s">
        <v>315</v>
      </c>
      <c r="DK28" s="1">
        <v>1.6083279475E9</v>
      </c>
      <c r="DL28" s="1">
        <v>1.608327939E9</v>
      </c>
      <c r="DM28" s="1">
        <v>19.0</v>
      </c>
      <c r="DN28" s="1">
        <v>-0.237</v>
      </c>
      <c r="DO28" s="1">
        <v>-0.004</v>
      </c>
      <c r="DP28" s="1">
        <v>-0.855</v>
      </c>
      <c r="DQ28" s="1">
        <v>-0.021</v>
      </c>
      <c r="DR28" s="1">
        <v>711.0</v>
      </c>
      <c r="DS28" s="1">
        <v>19.0</v>
      </c>
      <c r="DT28" s="1">
        <v>0.29</v>
      </c>
      <c r="DU28" s="1">
        <v>0.18</v>
      </c>
      <c r="DV28" s="1">
        <v>9.68296613689671</v>
      </c>
      <c r="DW28" s="1">
        <v>0.291498717807261</v>
      </c>
      <c r="DX28" s="1">
        <v>0.0707525929240282</v>
      </c>
      <c r="DY28" s="1">
        <v>1.0</v>
      </c>
      <c r="DZ28" s="1">
        <v>-12.1057</v>
      </c>
      <c r="EA28" s="1">
        <v>-0.11798709677417</v>
      </c>
      <c r="EB28" s="1">
        <v>0.0900683145746749</v>
      </c>
      <c r="EC28" s="1">
        <v>1.0</v>
      </c>
      <c r="ED28" s="1">
        <v>0.609675</v>
      </c>
      <c r="EE28" s="1">
        <v>-0.0818197258064518</v>
      </c>
      <c r="EF28" s="1">
        <v>0.0452080156038585</v>
      </c>
      <c r="EG28" s="1">
        <v>1.0</v>
      </c>
      <c r="EH28" s="1">
        <v>3.0</v>
      </c>
      <c r="EI28" s="1">
        <v>3.0</v>
      </c>
      <c r="EJ28" s="1" t="s">
        <v>281</v>
      </c>
      <c r="EK28" s="1">
        <v>100.0</v>
      </c>
      <c r="EL28" s="1">
        <v>100.0</v>
      </c>
      <c r="EM28" s="1">
        <v>-0.856</v>
      </c>
      <c r="EN28" s="1">
        <v>-0.0068</v>
      </c>
      <c r="EO28" s="1">
        <v>-1.12190309575569</v>
      </c>
      <c r="EP28" s="1">
        <v>8.15476741614031E-4</v>
      </c>
      <c r="EQ28" s="1">
        <v>-7.50717249551838E-7</v>
      </c>
      <c r="ER28" s="1">
        <v>1.84432784397856E-10</v>
      </c>
      <c r="ES28" s="1">
        <v>-0.157756760825294</v>
      </c>
      <c r="ET28" s="1">
        <v>-0.0138481432109286</v>
      </c>
      <c r="EU28" s="1">
        <v>0.00144553185324755</v>
      </c>
      <c r="EV28" s="1">
        <v>-1.88220190754585E-5</v>
      </c>
      <c r="EW28" s="1">
        <v>6.0</v>
      </c>
      <c r="EX28" s="1">
        <v>2177.0</v>
      </c>
      <c r="EY28" s="1">
        <v>1.0</v>
      </c>
      <c r="EZ28" s="1">
        <v>25.0</v>
      </c>
      <c r="FA28" s="1">
        <v>2.0</v>
      </c>
      <c r="FB28" s="1">
        <v>2.2</v>
      </c>
      <c r="FC28" s="1">
        <v>2.0</v>
      </c>
      <c r="FD28" s="1">
        <v>513.91</v>
      </c>
      <c r="FE28" s="1">
        <v>486.9</v>
      </c>
      <c r="FF28" s="1">
        <v>22.6908</v>
      </c>
      <c r="FG28" s="1">
        <v>33.3114</v>
      </c>
      <c r="FH28" s="1">
        <v>30.0002</v>
      </c>
      <c r="FI28" s="1">
        <v>33.2765</v>
      </c>
      <c r="FJ28" s="1">
        <v>33.24</v>
      </c>
      <c r="FK28" s="1">
        <v>36.1077</v>
      </c>
      <c r="FL28" s="1">
        <v>12.2994</v>
      </c>
      <c r="FM28" s="1">
        <v>33.8951</v>
      </c>
      <c r="FN28" s="1">
        <v>22.6916</v>
      </c>
      <c r="FO28" s="1">
        <v>812.097</v>
      </c>
      <c r="FP28" s="1">
        <v>19.2785</v>
      </c>
      <c r="FQ28" s="1">
        <v>100.937</v>
      </c>
      <c r="FR28" s="1">
        <v>100.477</v>
      </c>
    </row>
    <row r="29" ht="15.75" customHeight="1">
      <c r="A29" s="1">
        <v>13.0</v>
      </c>
      <c r="B29" s="1">
        <v>1.6083281805E9</v>
      </c>
      <c r="C29" s="1">
        <v>1243.40000009537</v>
      </c>
      <c r="D29" s="1" t="s">
        <v>321</v>
      </c>
      <c r="E29" s="1" t="s">
        <v>322</v>
      </c>
      <c r="F29" s="1" t="s">
        <v>265</v>
      </c>
      <c r="G29" s="1" t="s">
        <v>266</v>
      </c>
      <c r="H29" s="1">
        <v>1.60832817275E9</v>
      </c>
      <c r="I29" s="1">
        <f t="shared" si="1"/>
        <v>0.0006537514464</v>
      </c>
      <c r="J29" s="1">
        <f t="shared" si="2"/>
        <v>10.1469487</v>
      </c>
      <c r="K29" s="1">
        <f t="shared" si="3"/>
        <v>899.8028667</v>
      </c>
      <c r="L29" s="1">
        <f t="shared" si="4"/>
        <v>439.806948</v>
      </c>
      <c r="M29" s="1">
        <f t="shared" si="5"/>
        <v>45.11953846</v>
      </c>
      <c r="N29" s="1">
        <f t="shared" si="6"/>
        <v>92.31025166</v>
      </c>
      <c r="O29" s="1">
        <f t="shared" si="7"/>
        <v>0.0370352562</v>
      </c>
      <c r="P29" s="1">
        <f t="shared" si="8"/>
        <v>2.972392011</v>
      </c>
      <c r="Q29" s="1">
        <f t="shared" si="9"/>
        <v>0.0367807967</v>
      </c>
      <c r="R29" s="1">
        <f t="shared" si="10"/>
        <v>0.02301071422</v>
      </c>
      <c r="S29" s="1">
        <f t="shared" si="11"/>
        <v>231.2933581</v>
      </c>
      <c r="T29" s="1">
        <f t="shared" si="12"/>
        <v>29.12704581</v>
      </c>
      <c r="U29" s="1">
        <f t="shared" si="13"/>
        <v>27.92220333</v>
      </c>
      <c r="V29" s="1">
        <f t="shared" si="14"/>
        <v>3.777663036</v>
      </c>
      <c r="W29" s="1">
        <f t="shared" si="15"/>
        <v>53.00559286</v>
      </c>
      <c r="X29" s="1">
        <f t="shared" si="16"/>
        <v>2.005608743</v>
      </c>
      <c r="Y29" s="1">
        <f t="shared" si="17"/>
        <v>3.783768155</v>
      </c>
      <c r="Z29" s="1">
        <f t="shared" si="18"/>
        <v>1.772054293</v>
      </c>
      <c r="AA29" s="1">
        <f t="shared" si="19"/>
        <v>-28.83043879</v>
      </c>
      <c r="AB29" s="1">
        <f t="shared" si="20"/>
        <v>4.436721832</v>
      </c>
      <c r="AC29" s="1">
        <f t="shared" si="21"/>
        <v>0.325154642</v>
      </c>
      <c r="AD29" s="1">
        <f t="shared" si="22"/>
        <v>207.2247958</v>
      </c>
      <c r="AE29" s="1">
        <v>0.0</v>
      </c>
      <c r="AF29" s="1">
        <v>0.0</v>
      </c>
      <c r="AG29" s="1">
        <f t="shared" si="23"/>
        <v>1</v>
      </c>
      <c r="AH29" s="1">
        <f t="shared" si="24"/>
        <v>0</v>
      </c>
      <c r="AI29" s="1">
        <f t="shared" si="25"/>
        <v>54009.03581</v>
      </c>
      <c r="AJ29" s="1" t="s">
        <v>267</v>
      </c>
      <c r="AK29" s="1">
        <v>15552.9</v>
      </c>
      <c r="AL29" s="1">
        <v>715.476923076923</v>
      </c>
      <c r="AM29" s="1">
        <v>3262.08</v>
      </c>
      <c r="AN29" s="1">
        <f t="shared" si="26"/>
        <v>2546.603077</v>
      </c>
      <c r="AO29" s="1">
        <f t="shared" si="27"/>
        <v>0.7806684928</v>
      </c>
      <c r="AP29" s="1">
        <v>-0.577747479816223</v>
      </c>
      <c r="AQ29" s="1" t="s">
        <v>323</v>
      </c>
      <c r="AR29" s="1">
        <v>15311.5</v>
      </c>
      <c r="AS29" s="1">
        <v>1122.9304</v>
      </c>
      <c r="AT29" s="1">
        <v>1294.44</v>
      </c>
      <c r="AU29" s="1">
        <f t="shared" si="28"/>
        <v>0.1324971416</v>
      </c>
      <c r="AV29" s="1">
        <v>0.5</v>
      </c>
      <c r="AW29" s="1">
        <f t="shared" si="29"/>
        <v>1180.196842</v>
      </c>
      <c r="AX29" s="1">
        <f t="shared" si="30"/>
        <v>10.1469487</v>
      </c>
      <c r="AY29" s="1">
        <f t="shared" si="31"/>
        <v>78.18635403</v>
      </c>
      <c r="AZ29" s="1">
        <f t="shared" si="32"/>
        <v>0.5045038781</v>
      </c>
      <c r="BA29" s="1">
        <f t="shared" si="33"/>
        <v>0.009087209695</v>
      </c>
      <c r="BB29" s="1">
        <f t="shared" si="34"/>
        <v>1.520070455</v>
      </c>
      <c r="BC29" s="1" t="s">
        <v>324</v>
      </c>
      <c r="BD29" s="1">
        <v>641.39</v>
      </c>
      <c r="BE29" s="1">
        <f t="shared" si="35"/>
        <v>653.05</v>
      </c>
      <c r="BF29" s="1">
        <f t="shared" si="36"/>
        <v>0.2626285889</v>
      </c>
      <c r="BG29" s="1">
        <f t="shared" si="37"/>
        <v>0.7508099012</v>
      </c>
      <c r="BH29" s="1">
        <f t="shared" si="38"/>
        <v>0.2962358168</v>
      </c>
      <c r="BI29" s="1">
        <f t="shared" si="39"/>
        <v>0.7726528008</v>
      </c>
      <c r="BJ29" s="1">
        <f t="shared" si="40"/>
        <v>0.1500069378</v>
      </c>
      <c r="BK29" s="1">
        <f t="shared" si="41"/>
        <v>0.8499930622</v>
      </c>
      <c r="BL29" s="1">
        <f t="shared" si="42"/>
        <v>1400.014</v>
      </c>
      <c r="BM29" s="1">
        <f t="shared" si="43"/>
        <v>1180.196842</v>
      </c>
      <c r="BN29" s="1">
        <f t="shared" si="44"/>
        <v>0.8429893141</v>
      </c>
      <c r="BO29" s="1">
        <f t="shared" si="45"/>
        <v>0.1959786282</v>
      </c>
      <c r="BP29" s="1">
        <v>6.0</v>
      </c>
      <c r="BQ29" s="1">
        <v>0.5</v>
      </c>
      <c r="BR29" s="1" t="s">
        <v>270</v>
      </c>
      <c r="BS29" s="1">
        <v>2.0</v>
      </c>
      <c r="BT29" s="1">
        <v>1.60832817275E9</v>
      </c>
      <c r="BU29" s="1">
        <v>899.802866666667</v>
      </c>
      <c r="BV29" s="1">
        <v>912.678433333334</v>
      </c>
      <c r="BW29" s="1">
        <v>19.54986</v>
      </c>
      <c r="BX29" s="1">
        <v>18.7810933333333</v>
      </c>
      <c r="BY29" s="1">
        <v>900.664433333333</v>
      </c>
      <c r="BZ29" s="1">
        <v>19.56617</v>
      </c>
      <c r="CA29" s="1">
        <v>500.258966666667</v>
      </c>
      <c r="CB29" s="1">
        <v>102.489366666667</v>
      </c>
      <c r="CC29" s="1">
        <v>0.100050503333333</v>
      </c>
      <c r="CD29" s="1">
        <v>27.94989</v>
      </c>
      <c r="CE29" s="1">
        <v>27.9222033333333</v>
      </c>
      <c r="CF29" s="1">
        <v>999.9</v>
      </c>
      <c r="CG29" s="1">
        <v>0.0</v>
      </c>
      <c r="CH29" s="1">
        <v>0.0</v>
      </c>
      <c r="CI29" s="1">
        <v>9997.41566666667</v>
      </c>
      <c r="CJ29" s="1">
        <v>0.0</v>
      </c>
      <c r="CK29" s="1">
        <v>750.169033333333</v>
      </c>
      <c r="CL29" s="1">
        <v>1400.014</v>
      </c>
      <c r="CM29" s="1">
        <v>0.900000066666667</v>
      </c>
      <c r="CN29" s="1">
        <v>0.0999998133333333</v>
      </c>
      <c r="CO29" s="1">
        <v>0.0</v>
      </c>
      <c r="CP29" s="1">
        <v>1122.89133333333</v>
      </c>
      <c r="CQ29" s="1">
        <v>4.99979</v>
      </c>
      <c r="CR29" s="1">
        <v>15883.65</v>
      </c>
      <c r="CS29" s="1">
        <v>11904.7966666667</v>
      </c>
      <c r="CT29" s="1">
        <v>48.1312</v>
      </c>
      <c r="CU29" s="1">
        <v>50.6684</v>
      </c>
      <c r="CV29" s="1">
        <v>49.375</v>
      </c>
      <c r="CW29" s="1">
        <v>49.562</v>
      </c>
      <c r="CX29" s="1">
        <v>49.3666</v>
      </c>
      <c r="CY29" s="1">
        <v>1255.511</v>
      </c>
      <c r="CZ29" s="1">
        <v>139.502666666667</v>
      </c>
      <c r="DA29" s="1">
        <v>0.0</v>
      </c>
      <c r="DB29" s="1">
        <v>111.0</v>
      </c>
      <c r="DC29" s="1">
        <v>0.0</v>
      </c>
      <c r="DD29" s="1">
        <v>1122.9304</v>
      </c>
      <c r="DE29" s="1">
        <v>5.95000001714501</v>
      </c>
      <c r="DF29" s="1">
        <v>33.253846165664</v>
      </c>
      <c r="DG29" s="1">
        <v>15883.732</v>
      </c>
      <c r="DH29" s="1">
        <v>15.0</v>
      </c>
      <c r="DI29" s="1">
        <v>1.6083279475E9</v>
      </c>
      <c r="DJ29" s="1" t="s">
        <v>315</v>
      </c>
      <c r="DK29" s="1">
        <v>1.6083279475E9</v>
      </c>
      <c r="DL29" s="1">
        <v>1.608327939E9</v>
      </c>
      <c r="DM29" s="1">
        <v>19.0</v>
      </c>
      <c r="DN29" s="1">
        <v>-0.237</v>
      </c>
      <c r="DO29" s="1">
        <v>-0.004</v>
      </c>
      <c r="DP29" s="1">
        <v>-0.855</v>
      </c>
      <c r="DQ29" s="1">
        <v>-0.021</v>
      </c>
      <c r="DR29" s="1">
        <v>711.0</v>
      </c>
      <c r="DS29" s="1">
        <v>19.0</v>
      </c>
      <c r="DT29" s="1">
        <v>0.29</v>
      </c>
      <c r="DU29" s="1">
        <v>0.18</v>
      </c>
      <c r="DV29" s="1">
        <v>10.1546538241653</v>
      </c>
      <c r="DW29" s="1">
        <v>-0.159182758105718</v>
      </c>
      <c r="DX29" s="1">
        <v>0.0574701972185343</v>
      </c>
      <c r="DY29" s="1">
        <v>1.0</v>
      </c>
      <c r="DZ29" s="1">
        <v>-12.8854290322581</v>
      </c>
      <c r="EA29" s="1">
        <v>0.150154838709662</v>
      </c>
      <c r="EB29" s="1">
        <v>0.0599163944043559</v>
      </c>
      <c r="EC29" s="1">
        <v>1.0</v>
      </c>
      <c r="ED29" s="1">
        <v>0.768316129032258</v>
      </c>
      <c r="EE29" s="1">
        <v>-0.00710758064516496</v>
      </c>
      <c r="EF29" s="1">
        <v>0.0107341927945744</v>
      </c>
      <c r="EG29" s="1">
        <v>1.0</v>
      </c>
      <c r="EH29" s="1">
        <v>3.0</v>
      </c>
      <c r="EI29" s="1">
        <v>3.0</v>
      </c>
      <c r="EJ29" s="1" t="s">
        <v>281</v>
      </c>
      <c r="EK29" s="1">
        <v>100.0</v>
      </c>
      <c r="EL29" s="1">
        <v>100.0</v>
      </c>
      <c r="EM29" s="1">
        <v>-0.862</v>
      </c>
      <c r="EN29" s="1">
        <v>-0.0179</v>
      </c>
      <c r="EO29" s="1">
        <v>-1.12190309575569</v>
      </c>
      <c r="EP29" s="1">
        <v>8.15476741614031E-4</v>
      </c>
      <c r="EQ29" s="1">
        <v>-7.50717249551838E-7</v>
      </c>
      <c r="ER29" s="1">
        <v>1.84432784397856E-10</v>
      </c>
      <c r="ES29" s="1">
        <v>-0.157756760825294</v>
      </c>
      <c r="ET29" s="1">
        <v>-0.0138481432109286</v>
      </c>
      <c r="EU29" s="1">
        <v>0.00144553185324755</v>
      </c>
      <c r="EV29" s="1">
        <v>-1.88220190754585E-5</v>
      </c>
      <c r="EW29" s="1">
        <v>6.0</v>
      </c>
      <c r="EX29" s="1">
        <v>2177.0</v>
      </c>
      <c r="EY29" s="1">
        <v>1.0</v>
      </c>
      <c r="EZ29" s="1">
        <v>25.0</v>
      </c>
      <c r="FA29" s="1">
        <v>3.9</v>
      </c>
      <c r="FB29" s="1">
        <v>4.0</v>
      </c>
      <c r="FC29" s="1">
        <v>2.0</v>
      </c>
      <c r="FD29" s="1">
        <v>513.818</v>
      </c>
      <c r="FE29" s="1">
        <v>487.428</v>
      </c>
      <c r="FF29" s="1">
        <v>22.6887</v>
      </c>
      <c r="FG29" s="1">
        <v>33.2189</v>
      </c>
      <c r="FH29" s="1">
        <v>29.997</v>
      </c>
      <c r="FI29" s="1">
        <v>33.1836</v>
      </c>
      <c r="FJ29" s="1">
        <v>33.1272</v>
      </c>
      <c r="FK29" s="1">
        <v>39.7187</v>
      </c>
      <c r="FL29" s="1">
        <v>15.3334</v>
      </c>
      <c r="FM29" s="1">
        <v>33.8951</v>
      </c>
      <c r="FN29" s="1">
        <v>22.7482</v>
      </c>
      <c r="FO29" s="1">
        <v>912.678</v>
      </c>
      <c r="FP29" s="1">
        <v>18.682</v>
      </c>
      <c r="FQ29" s="1">
        <v>100.967</v>
      </c>
      <c r="FR29" s="1">
        <v>100.503</v>
      </c>
    </row>
    <row r="30" ht="15.75" customHeight="1">
      <c r="A30" s="1">
        <v>14.0</v>
      </c>
      <c r="B30" s="1">
        <v>1.608328301E9</v>
      </c>
      <c r="C30" s="1">
        <v>1363.90000009537</v>
      </c>
      <c r="D30" s="1" t="s">
        <v>325</v>
      </c>
      <c r="E30" s="1" t="s">
        <v>326</v>
      </c>
      <c r="F30" s="1" t="s">
        <v>265</v>
      </c>
      <c r="G30" s="1" t="s">
        <v>266</v>
      </c>
      <c r="H30" s="1">
        <v>1.608328293E9</v>
      </c>
      <c r="I30" s="1">
        <f t="shared" si="1"/>
        <v>0.0003138883943</v>
      </c>
      <c r="J30" s="1">
        <f t="shared" si="2"/>
        <v>12.29278389</v>
      </c>
      <c r="K30" s="1">
        <f t="shared" si="3"/>
        <v>1199.618065</v>
      </c>
      <c r="L30" s="1">
        <f t="shared" si="4"/>
        <v>34.67353117</v>
      </c>
      <c r="M30" s="1">
        <f t="shared" si="5"/>
        <v>3.557026663</v>
      </c>
      <c r="N30" s="1">
        <f t="shared" si="6"/>
        <v>123.0642885</v>
      </c>
      <c r="O30" s="1">
        <f t="shared" si="7"/>
        <v>0.01719683835</v>
      </c>
      <c r="P30" s="1">
        <f t="shared" si="8"/>
        <v>2.972744933</v>
      </c>
      <c r="Q30" s="1">
        <f t="shared" si="9"/>
        <v>0.01714176234</v>
      </c>
      <c r="R30" s="1">
        <f t="shared" si="10"/>
        <v>0.01071853504</v>
      </c>
      <c r="S30" s="1">
        <f t="shared" si="11"/>
        <v>231.2896488</v>
      </c>
      <c r="T30" s="1">
        <f t="shared" si="12"/>
        <v>29.27554217</v>
      </c>
      <c r="U30" s="1">
        <f t="shared" si="13"/>
        <v>28.14632581</v>
      </c>
      <c r="V30" s="1">
        <f t="shared" si="14"/>
        <v>3.827331479</v>
      </c>
      <c r="W30" s="1">
        <f t="shared" si="15"/>
        <v>52.72628943</v>
      </c>
      <c r="X30" s="1">
        <f t="shared" si="16"/>
        <v>2.00221506</v>
      </c>
      <c r="Y30" s="1">
        <f t="shared" si="17"/>
        <v>3.797375241</v>
      </c>
      <c r="Z30" s="1">
        <f t="shared" si="18"/>
        <v>1.825116419</v>
      </c>
      <c r="AA30" s="1">
        <f t="shared" si="19"/>
        <v>-13.84247819</v>
      </c>
      <c r="AB30" s="1">
        <f t="shared" si="20"/>
        <v>-21.6147978</v>
      </c>
      <c r="AC30" s="1">
        <f t="shared" si="21"/>
        <v>-1.586155225</v>
      </c>
      <c r="AD30" s="1">
        <f t="shared" si="22"/>
        <v>194.2462176</v>
      </c>
      <c r="AE30" s="1">
        <v>0.0</v>
      </c>
      <c r="AF30" s="1">
        <v>0.0</v>
      </c>
      <c r="AG30" s="1">
        <f t="shared" si="23"/>
        <v>1</v>
      </c>
      <c r="AH30" s="1">
        <f t="shared" si="24"/>
        <v>0</v>
      </c>
      <c r="AI30" s="1">
        <f t="shared" si="25"/>
        <v>54008.26491</v>
      </c>
      <c r="AJ30" s="1" t="s">
        <v>267</v>
      </c>
      <c r="AK30" s="1">
        <v>15552.9</v>
      </c>
      <c r="AL30" s="1">
        <v>715.476923076923</v>
      </c>
      <c r="AM30" s="1">
        <v>3262.08</v>
      </c>
      <c r="AN30" s="1">
        <f t="shared" si="26"/>
        <v>2546.603077</v>
      </c>
      <c r="AO30" s="1">
        <f t="shared" si="27"/>
        <v>0.7806684928</v>
      </c>
      <c r="AP30" s="1">
        <v>-0.577747479816223</v>
      </c>
      <c r="AQ30" s="1" t="s">
        <v>327</v>
      </c>
      <c r="AR30" s="1">
        <v>15313.5</v>
      </c>
      <c r="AS30" s="1">
        <v>1171.20692307692</v>
      </c>
      <c r="AT30" s="1">
        <v>1351.17</v>
      </c>
      <c r="AU30" s="1">
        <f t="shared" si="28"/>
        <v>0.1331905511</v>
      </c>
      <c r="AV30" s="1">
        <v>0.5</v>
      </c>
      <c r="AW30" s="1">
        <f t="shared" si="29"/>
        <v>1180.1804</v>
      </c>
      <c r="AX30" s="1">
        <f t="shared" si="30"/>
        <v>12.29278389</v>
      </c>
      <c r="AY30" s="1">
        <f t="shared" si="31"/>
        <v>78.59443893</v>
      </c>
      <c r="AZ30" s="1">
        <f t="shared" si="32"/>
        <v>0.526743489</v>
      </c>
      <c r="BA30" s="1">
        <f t="shared" si="33"/>
        <v>0.01090556272</v>
      </c>
      <c r="BB30" s="1">
        <f t="shared" si="34"/>
        <v>1.414263194</v>
      </c>
      <c r="BC30" s="1" t="s">
        <v>328</v>
      </c>
      <c r="BD30" s="1">
        <v>639.45</v>
      </c>
      <c r="BE30" s="1">
        <f t="shared" si="35"/>
        <v>711.72</v>
      </c>
      <c r="BF30" s="1">
        <f t="shared" si="36"/>
        <v>0.2528565685</v>
      </c>
      <c r="BG30" s="1">
        <f t="shared" si="37"/>
        <v>0.7286235573</v>
      </c>
      <c r="BH30" s="1">
        <f t="shared" si="38"/>
        <v>0.2830974309</v>
      </c>
      <c r="BI30" s="1">
        <f t="shared" si="39"/>
        <v>0.7503760666</v>
      </c>
      <c r="BJ30" s="1">
        <f t="shared" si="40"/>
        <v>0.1380534298</v>
      </c>
      <c r="BK30" s="1">
        <f t="shared" si="41"/>
        <v>0.8619465702</v>
      </c>
      <c r="BL30" s="1">
        <f t="shared" si="42"/>
        <v>1399.994839</v>
      </c>
      <c r="BM30" s="1">
        <f t="shared" si="43"/>
        <v>1180.1804</v>
      </c>
      <c r="BN30" s="1">
        <f t="shared" si="44"/>
        <v>0.8429891078</v>
      </c>
      <c r="BO30" s="1">
        <f t="shared" si="45"/>
        <v>0.1959782155</v>
      </c>
      <c r="BP30" s="1">
        <v>6.0</v>
      </c>
      <c r="BQ30" s="1">
        <v>0.5</v>
      </c>
      <c r="BR30" s="1" t="s">
        <v>270</v>
      </c>
      <c r="BS30" s="1">
        <v>2.0</v>
      </c>
      <c r="BT30" s="1">
        <v>1.608328293E9</v>
      </c>
      <c r="BU30" s="1">
        <v>1199.61806451613</v>
      </c>
      <c r="BV30" s="1">
        <v>1214.81322580645</v>
      </c>
      <c r="BW30" s="1">
        <v>19.5173870967742</v>
      </c>
      <c r="BX30" s="1">
        <v>19.1482677419355</v>
      </c>
      <c r="BY30" s="1">
        <v>1200.52387096774</v>
      </c>
      <c r="BZ30" s="1">
        <v>19.534364516129</v>
      </c>
      <c r="CA30" s="1">
        <v>500.264387096774</v>
      </c>
      <c r="CB30" s="1">
        <v>102.486225806452</v>
      </c>
      <c r="CC30" s="1">
        <v>0.0999990064516129</v>
      </c>
      <c r="CD30" s="1">
        <v>28.0114580645161</v>
      </c>
      <c r="CE30" s="1">
        <v>28.1463258064516</v>
      </c>
      <c r="CF30" s="1">
        <v>999.9</v>
      </c>
      <c r="CG30" s="1">
        <v>0.0</v>
      </c>
      <c r="CH30" s="1">
        <v>0.0</v>
      </c>
      <c r="CI30" s="1">
        <v>9999.71870967742</v>
      </c>
      <c r="CJ30" s="1">
        <v>0.0</v>
      </c>
      <c r="CK30" s="1">
        <v>520.872129032258</v>
      </c>
      <c r="CL30" s="1">
        <v>1399.99483870968</v>
      </c>
      <c r="CM30" s="1">
        <v>0.900007032258064</v>
      </c>
      <c r="CN30" s="1">
        <v>0.0999927354838709</v>
      </c>
      <c r="CO30" s="1">
        <v>0.0</v>
      </c>
      <c r="CP30" s="1">
        <v>1171.26709677419</v>
      </c>
      <c r="CQ30" s="1">
        <v>4.99979</v>
      </c>
      <c r="CR30" s="1">
        <v>16562.6548387097</v>
      </c>
      <c r="CS30" s="1">
        <v>11904.6548387097</v>
      </c>
      <c r="CT30" s="1">
        <v>48.0</v>
      </c>
      <c r="CU30" s="1">
        <v>50.502</v>
      </c>
      <c r="CV30" s="1">
        <v>49.25</v>
      </c>
      <c r="CW30" s="1">
        <v>49.312</v>
      </c>
      <c r="CX30" s="1">
        <v>49.187</v>
      </c>
      <c r="CY30" s="1">
        <v>1255.50193548387</v>
      </c>
      <c r="CZ30" s="1">
        <v>139.490967741935</v>
      </c>
      <c r="DA30" s="1">
        <v>0.0</v>
      </c>
      <c r="DB30" s="1">
        <v>119.600000143051</v>
      </c>
      <c r="DC30" s="1">
        <v>0.0</v>
      </c>
      <c r="DD30" s="1">
        <v>1171.20692307692</v>
      </c>
      <c r="DE30" s="1">
        <v>-14.6947008486378</v>
      </c>
      <c r="DF30" s="1">
        <v>-167.593162430053</v>
      </c>
      <c r="DG30" s="1">
        <v>16562.0423076923</v>
      </c>
      <c r="DH30" s="1">
        <v>15.0</v>
      </c>
      <c r="DI30" s="1">
        <v>1.6083279475E9</v>
      </c>
      <c r="DJ30" s="1" t="s">
        <v>315</v>
      </c>
      <c r="DK30" s="1">
        <v>1.6083279475E9</v>
      </c>
      <c r="DL30" s="1">
        <v>1.608327939E9</v>
      </c>
      <c r="DM30" s="1">
        <v>19.0</v>
      </c>
      <c r="DN30" s="1">
        <v>-0.237</v>
      </c>
      <c r="DO30" s="1">
        <v>-0.004</v>
      </c>
      <c r="DP30" s="1">
        <v>-0.855</v>
      </c>
      <c r="DQ30" s="1">
        <v>-0.021</v>
      </c>
      <c r="DR30" s="1">
        <v>711.0</v>
      </c>
      <c r="DS30" s="1">
        <v>19.0</v>
      </c>
      <c r="DT30" s="1">
        <v>0.29</v>
      </c>
      <c r="DU30" s="1">
        <v>0.18</v>
      </c>
      <c r="DV30" s="1">
        <v>12.2940555511603</v>
      </c>
      <c r="DW30" s="1">
        <v>-0.570346733489389</v>
      </c>
      <c r="DX30" s="1">
        <v>0.0621343970984603</v>
      </c>
      <c r="DY30" s="1">
        <v>0.0</v>
      </c>
      <c r="DZ30" s="1">
        <v>-15.1942548387097</v>
      </c>
      <c r="EA30" s="1">
        <v>1.98228870967742</v>
      </c>
      <c r="EB30" s="1">
        <v>0.161374846820266</v>
      </c>
      <c r="EC30" s="1">
        <v>0.0</v>
      </c>
      <c r="ED30" s="1">
        <v>0.369128870967742</v>
      </c>
      <c r="EE30" s="1">
        <v>-1.09062367741936</v>
      </c>
      <c r="EF30" s="1">
        <v>0.0836497807415679</v>
      </c>
      <c r="EG30" s="1">
        <v>0.0</v>
      </c>
      <c r="EH30" s="1">
        <v>0.0</v>
      </c>
      <c r="EI30" s="1">
        <v>3.0</v>
      </c>
      <c r="EJ30" s="1" t="s">
        <v>272</v>
      </c>
      <c r="EK30" s="1">
        <v>100.0</v>
      </c>
      <c r="EL30" s="1">
        <v>100.0</v>
      </c>
      <c r="EM30" s="1">
        <v>-0.9</v>
      </c>
      <c r="EN30" s="1">
        <v>-0.0156</v>
      </c>
      <c r="EO30" s="1">
        <v>-1.12190309575569</v>
      </c>
      <c r="EP30" s="1">
        <v>8.15476741614031E-4</v>
      </c>
      <c r="EQ30" s="1">
        <v>-7.50717249551838E-7</v>
      </c>
      <c r="ER30" s="1">
        <v>1.84432784397856E-10</v>
      </c>
      <c r="ES30" s="1">
        <v>-0.157756760825294</v>
      </c>
      <c r="ET30" s="1">
        <v>-0.0138481432109286</v>
      </c>
      <c r="EU30" s="1">
        <v>0.00144553185324755</v>
      </c>
      <c r="EV30" s="1">
        <v>-1.88220190754585E-5</v>
      </c>
      <c r="EW30" s="1">
        <v>6.0</v>
      </c>
      <c r="EX30" s="1">
        <v>2177.0</v>
      </c>
      <c r="EY30" s="1">
        <v>1.0</v>
      </c>
      <c r="EZ30" s="1">
        <v>25.0</v>
      </c>
      <c r="FA30" s="1">
        <v>5.9</v>
      </c>
      <c r="FB30" s="1">
        <v>6.0</v>
      </c>
      <c r="FC30" s="1">
        <v>2.0</v>
      </c>
      <c r="FD30" s="1">
        <v>514.209</v>
      </c>
      <c r="FE30" s="1">
        <v>491.097</v>
      </c>
      <c r="FF30" s="1">
        <v>23.1963</v>
      </c>
      <c r="FG30" s="1">
        <v>32.7593</v>
      </c>
      <c r="FH30" s="1">
        <v>29.9975</v>
      </c>
      <c r="FI30" s="1">
        <v>32.8459</v>
      </c>
      <c r="FJ30" s="1">
        <v>32.8137</v>
      </c>
      <c r="FK30" s="1">
        <v>50.3145</v>
      </c>
      <c r="FL30" s="1">
        <v>10.4679</v>
      </c>
      <c r="FM30" s="1">
        <v>34.2666</v>
      </c>
      <c r="FN30" s="1">
        <v>23.2622</v>
      </c>
      <c r="FO30" s="1">
        <v>1214.83</v>
      </c>
      <c r="FP30" s="1">
        <v>19.3018</v>
      </c>
      <c r="FQ30" s="1">
        <v>101.06</v>
      </c>
      <c r="FR30" s="1">
        <v>100.567</v>
      </c>
    </row>
    <row r="31" ht="15.75" customHeight="1">
      <c r="A31" s="1">
        <v>15.0</v>
      </c>
      <c r="B31" s="1">
        <v>1.6083284155E9</v>
      </c>
      <c r="C31" s="1">
        <v>1478.40000009537</v>
      </c>
      <c r="D31" s="1" t="s">
        <v>329</v>
      </c>
      <c r="E31" s="1" t="s">
        <v>330</v>
      </c>
      <c r="F31" s="1" t="s">
        <v>265</v>
      </c>
      <c r="G31" s="1" t="s">
        <v>266</v>
      </c>
      <c r="H31" s="1">
        <v>1.6083284075E9</v>
      </c>
      <c r="I31" s="1">
        <f t="shared" si="1"/>
        <v>0.0004875235726</v>
      </c>
      <c r="J31" s="1">
        <f t="shared" si="2"/>
        <v>12.59759471</v>
      </c>
      <c r="K31" s="1">
        <f t="shared" si="3"/>
        <v>1399.586774</v>
      </c>
      <c r="L31" s="1">
        <f t="shared" si="4"/>
        <v>627.5028477</v>
      </c>
      <c r="M31" s="1">
        <f t="shared" si="5"/>
        <v>64.36891055</v>
      </c>
      <c r="N31" s="1">
        <f t="shared" si="6"/>
        <v>143.5688718</v>
      </c>
      <c r="O31" s="1">
        <f t="shared" si="7"/>
        <v>0.02724841241</v>
      </c>
      <c r="P31" s="1">
        <f t="shared" si="8"/>
        <v>2.972577851</v>
      </c>
      <c r="Q31" s="1">
        <f t="shared" si="9"/>
        <v>0.02711040727</v>
      </c>
      <c r="R31" s="1">
        <f t="shared" si="10"/>
        <v>0.01695634536</v>
      </c>
      <c r="S31" s="1">
        <f t="shared" si="11"/>
        <v>231.2899102</v>
      </c>
      <c r="T31" s="1">
        <f t="shared" si="12"/>
        <v>29.18398735</v>
      </c>
      <c r="U31" s="1">
        <f t="shared" si="13"/>
        <v>27.87245484</v>
      </c>
      <c r="V31" s="1">
        <f t="shared" si="14"/>
        <v>3.766714712</v>
      </c>
      <c r="W31" s="1">
        <f t="shared" si="15"/>
        <v>52.11719688</v>
      </c>
      <c r="X31" s="1">
        <f t="shared" si="16"/>
        <v>1.97365319</v>
      </c>
      <c r="Y31" s="1">
        <f t="shared" si="17"/>
        <v>3.786951923</v>
      </c>
      <c r="Z31" s="1">
        <f t="shared" si="18"/>
        <v>1.793061522</v>
      </c>
      <c r="AA31" s="1">
        <f t="shared" si="19"/>
        <v>-21.49978955</v>
      </c>
      <c r="AB31" s="1">
        <f t="shared" si="20"/>
        <v>14.72095453</v>
      </c>
      <c r="AC31" s="1">
        <f t="shared" si="21"/>
        <v>1.07859925</v>
      </c>
      <c r="AD31" s="1">
        <f t="shared" si="22"/>
        <v>225.5896744</v>
      </c>
      <c r="AE31" s="1">
        <v>0.0</v>
      </c>
      <c r="AF31" s="1">
        <v>0.0</v>
      </c>
      <c r="AG31" s="1">
        <f t="shared" si="23"/>
        <v>1</v>
      </c>
      <c r="AH31" s="1">
        <f t="shared" si="24"/>
        <v>0</v>
      </c>
      <c r="AI31" s="1">
        <f t="shared" si="25"/>
        <v>54011.68295</v>
      </c>
      <c r="AJ31" s="1" t="s">
        <v>267</v>
      </c>
      <c r="AK31" s="1">
        <v>15552.9</v>
      </c>
      <c r="AL31" s="1">
        <v>715.476923076923</v>
      </c>
      <c r="AM31" s="1">
        <v>3262.08</v>
      </c>
      <c r="AN31" s="1">
        <f t="shared" si="26"/>
        <v>2546.603077</v>
      </c>
      <c r="AO31" s="1">
        <f t="shared" si="27"/>
        <v>0.7806684928</v>
      </c>
      <c r="AP31" s="1">
        <v>-0.577747479816223</v>
      </c>
      <c r="AQ31" s="1" t="s">
        <v>331</v>
      </c>
      <c r="AR31" s="1">
        <v>15314.6</v>
      </c>
      <c r="AS31" s="1">
        <v>1179.98153846154</v>
      </c>
      <c r="AT31" s="1">
        <v>1365.28</v>
      </c>
      <c r="AU31" s="1">
        <f t="shared" si="28"/>
        <v>0.1357219483</v>
      </c>
      <c r="AV31" s="1">
        <v>0.5</v>
      </c>
      <c r="AW31" s="1">
        <f t="shared" si="29"/>
        <v>1180.181026</v>
      </c>
      <c r="AX31" s="1">
        <f t="shared" si="30"/>
        <v>12.59759471</v>
      </c>
      <c r="AY31" s="1">
        <f t="shared" si="31"/>
        <v>80.08823409</v>
      </c>
      <c r="AZ31" s="1">
        <f t="shared" si="32"/>
        <v>0.5271519395</v>
      </c>
      <c r="BA31" s="1">
        <f t="shared" si="33"/>
        <v>0.01116383157</v>
      </c>
      <c r="BB31" s="1">
        <f t="shared" si="34"/>
        <v>1.389312083</v>
      </c>
      <c r="BC31" s="1" t="s">
        <v>332</v>
      </c>
      <c r="BD31" s="1">
        <v>645.57</v>
      </c>
      <c r="BE31" s="1">
        <f t="shared" si="35"/>
        <v>719.71</v>
      </c>
      <c r="BF31" s="1">
        <f t="shared" si="36"/>
        <v>0.2574626746</v>
      </c>
      <c r="BG31" s="1">
        <f t="shared" si="37"/>
        <v>0.7249351235</v>
      </c>
      <c r="BH31" s="1">
        <f t="shared" si="38"/>
        <v>0.2851609482</v>
      </c>
      <c r="BI31" s="1">
        <f t="shared" si="39"/>
        <v>0.7448353523</v>
      </c>
      <c r="BJ31" s="1">
        <f t="shared" si="40"/>
        <v>0.1408582875</v>
      </c>
      <c r="BK31" s="1">
        <f t="shared" si="41"/>
        <v>0.8591417125</v>
      </c>
      <c r="BL31" s="1">
        <f t="shared" si="42"/>
        <v>1399.995484</v>
      </c>
      <c r="BM31" s="1">
        <f t="shared" si="43"/>
        <v>1180.181026</v>
      </c>
      <c r="BN31" s="1">
        <f t="shared" si="44"/>
        <v>0.8429891665</v>
      </c>
      <c r="BO31" s="1">
        <f t="shared" si="45"/>
        <v>0.1959783331</v>
      </c>
      <c r="BP31" s="1">
        <v>6.0</v>
      </c>
      <c r="BQ31" s="1">
        <v>0.5</v>
      </c>
      <c r="BR31" s="1" t="s">
        <v>270</v>
      </c>
      <c r="BS31" s="1">
        <v>2.0</v>
      </c>
      <c r="BT31" s="1">
        <v>1.6083284075E9</v>
      </c>
      <c r="BU31" s="1">
        <v>1399.58677419355</v>
      </c>
      <c r="BV31" s="1">
        <v>1415.51548387097</v>
      </c>
      <c r="BW31" s="1">
        <v>19.240235483871</v>
      </c>
      <c r="BX31" s="1">
        <v>18.6667225806452</v>
      </c>
      <c r="BY31" s="1">
        <v>1400.53258064516</v>
      </c>
      <c r="BZ31" s="1">
        <v>19.2629032258065</v>
      </c>
      <c r="CA31" s="1">
        <v>500.226064516129</v>
      </c>
      <c r="CB31" s="1">
        <v>102.479516129032</v>
      </c>
      <c r="CC31" s="1">
        <v>0.0999554774193548</v>
      </c>
      <c r="CD31" s="1">
        <v>27.9643129032258</v>
      </c>
      <c r="CE31" s="1">
        <v>27.8724548387097</v>
      </c>
      <c r="CF31" s="1">
        <v>999.9</v>
      </c>
      <c r="CG31" s="1">
        <v>0.0</v>
      </c>
      <c r="CH31" s="1">
        <v>0.0</v>
      </c>
      <c r="CI31" s="1">
        <v>9999.42806451613</v>
      </c>
      <c r="CJ31" s="1">
        <v>0.0</v>
      </c>
      <c r="CK31" s="1">
        <v>279.160193548387</v>
      </c>
      <c r="CL31" s="1">
        <v>1399.99548387097</v>
      </c>
      <c r="CM31" s="1">
        <v>0.900002322580645</v>
      </c>
      <c r="CN31" s="1">
        <v>0.0999975225806451</v>
      </c>
      <c r="CO31" s="1">
        <v>0.0</v>
      </c>
      <c r="CP31" s="1">
        <v>1180.03290322581</v>
      </c>
      <c r="CQ31" s="1">
        <v>4.99979</v>
      </c>
      <c r="CR31" s="1">
        <v>16683.6419354839</v>
      </c>
      <c r="CS31" s="1">
        <v>11904.6419354839</v>
      </c>
      <c r="CT31" s="1">
        <v>47.895</v>
      </c>
      <c r="CU31" s="1">
        <v>50.375</v>
      </c>
      <c r="CV31" s="1">
        <v>49.125</v>
      </c>
      <c r="CW31" s="1">
        <v>49.1991935483871</v>
      </c>
      <c r="CX31" s="1">
        <v>49.0904516129032</v>
      </c>
      <c r="CY31" s="1">
        <v>1255.50064516129</v>
      </c>
      <c r="CZ31" s="1">
        <v>139.493870967742</v>
      </c>
      <c r="DA31" s="1">
        <v>0.0</v>
      </c>
      <c r="DB31" s="1">
        <v>113.600000143051</v>
      </c>
      <c r="DC31" s="1">
        <v>0.0</v>
      </c>
      <c r="DD31" s="1">
        <v>1179.98153846154</v>
      </c>
      <c r="DE31" s="1">
        <v>-12.1463247862864</v>
      </c>
      <c r="DF31" s="1">
        <v>-193.28205127075</v>
      </c>
      <c r="DG31" s="1">
        <v>16682.8115384615</v>
      </c>
      <c r="DH31" s="1">
        <v>15.0</v>
      </c>
      <c r="DI31" s="1">
        <v>1.6083279475E9</v>
      </c>
      <c r="DJ31" s="1" t="s">
        <v>315</v>
      </c>
      <c r="DK31" s="1">
        <v>1.6083279475E9</v>
      </c>
      <c r="DL31" s="1">
        <v>1.608327939E9</v>
      </c>
      <c r="DM31" s="1">
        <v>19.0</v>
      </c>
      <c r="DN31" s="1">
        <v>-0.237</v>
      </c>
      <c r="DO31" s="1">
        <v>-0.004</v>
      </c>
      <c r="DP31" s="1">
        <v>-0.855</v>
      </c>
      <c r="DQ31" s="1">
        <v>-0.021</v>
      </c>
      <c r="DR31" s="1">
        <v>711.0</v>
      </c>
      <c r="DS31" s="1">
        <v>19.0</v>
      </c>
      <c r="DT31" s="1">
        <v>0.29</v>
      </c>
      <c r="DU31" s="1">
        <v>0.18</v>
      </c>
      <c r="DV31" s="1">
        <v>12.6028995452934</v>
      </c>
      <c r="DW31" s="1">
        <v>0.00170568031773906</v>
      </c>
      <c r="DX31" s="1">
        <v>0.045667312910449</v>
      </c>
      <c r="DY31" s="1">
        <v>1.0</v>
      </c>
      <c r="DZ31" s="1">
        <v>-15.9337677419355</v>
      </c>
      <c r="EA31" s="1">
        <v>0.0560225806452223</v>
      </c>
      <c r="EB31" s="1">
        <v>0.0469632896241363</v>
      </c>
      <c r="EC31" s="1">
        <v>1.0</v>
      </c>
      <c r="ED31" s="1">
        <v>0.574506612903226</v>
      </c>
      <c r="EE31" s="1">
        <v>-0.141150241935484</v>
      </c>
      <c r="EF31" s="1">
        <v>0.0106091328783648</v>
      </c>
      <c r="EG31" s="1">
        <v>1.0</v>
      </c>
      <c r="EH31" s="1">
        <v>3.0</v>
      </c>
      <c r="EI31" s="1">
        <v>3.0</v>
      </c>
      <c r="EJ31" s="1" t="s">
        <v>281</v>
      </c>
      <c r="EK31" s="1">
        <v>100.0</v>
      </c>
      <c r="EL31" s="1">
        <v>100.0</v>
      </c>
      <c r="EM31" s="1">
        <v>-0.94</v>
      </c>
      <c r="EN31" s="1">
        <v>-0.0233</v>
      </c>
      <c r="EO31" s="1">
        <v>-1.12190309575569</v>
      </c>
      <c r="EP31" s="1">
        <v>8.15476741614031E-4</v>
      </c>
      <c r="EQ31" s="1">
        <v>-7.50717249551838E-7</v>
      </c>
      <c r="ER31" s="1">
        <v>1.84432784397856E-10</v>
      </c>
      <c r="ES31" s="1">
        <v>-0.157756760825294</v>
      </c>
      <c r="ET31" s="1">
        <v>-0.0138481432109286</v>
      </c>
      <c r="EU31" s="1">
        <v>0.00144553185324755</v>
      </c>
      <c r="EV31" s="1">
        <v>-1.88220190754585E-5</v>
      </c>
      <c r="EW31" s="1">
        <v>6.0</v>
      </c>
      <c r="EX31" s="1">
        <v>2177.0</v>
      </c>
      <c r="EY31" s="1">
        <v>1.0</v>
      </c>
      <c r="EZ31" s="1">
        <v>25.0</v>
      </c>
      <c r="FA31" s="1">
        <v>7.8</v>
      </c>
      <c r="FB31" s="1">
        <v>7.9</v>
      </c>
      <c r="FC31" s="1">
        <v>2.0</v>
      </c>
      <c r="FD31" s="1">
        <v>514.399</v>
      </c>
      <c r="FE31" s="1">
        <v>492.122</v>
      </c>
      <c r="FF31" s="1">
        <v>23.2126</v>
      </c>
      <c r="FG31" s="1">
        <v>32.4535</v>
      </c>
      <c r="FH31" s="1">
        <v>29.9992</v>
      </c>
      <c r="FI31" s="1">
        <v>32.579</v>
      </c>
      <c r="FJ31" s="1">
        <v>32.5551</v>
      </c>
      <c r="FK31" s="1">
        <v>57.0538</v>
      </c>
      <c r="FL31" s="1">
        <v>14.0327</v>
      </c>
      <c r="FM31" s="1">
        <v>34.2666</v>
      </c>
      <c r="FN31" s="1">
        <v>23.2366</v>
      </c>
      <c r="FO31" s="1">
        <v>1415.64</v>
      </c>
      <c r="FP31" s="1">
        <v>18.6651</v>
      </c>
      <c r="FQ31" s="1">
        <v>101.113</v>
      </c>
      <c r="FR31" s="1">
        <v>100.6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333</v>
      </c>
      <c r="B1" s="1" t="s">
        <v>334</v>
      </c>
    </row>
    <row r="2">
      <c r="A2" s="1" t="s">
        <v>335</v>
      </c>
      <c r="B2" s="1" t="s">
        <v>336</v>
      </c>
    </row>
    <row r="3">
      <c r="A3" s="1" t="s">
        <v>337</v>
      </c>
      <c r="B3" s="1" t="s">
        <v>338</v>
      </c>
    </row>
    <row r="4">
      <c r="A4" s="1" t="s">
        <v>339</v>
      </c>
      <c r="B4" s="1" t="s">
        <v>340</v>
      </c>
    </row>
    <row r="5">
      <c r="A5" s="1" t="s">
        <v>341</v>
      </c>
      <c r="B5" s="1" t="s">
        <v>342</v>
      </c>
    </row>
    <row r="6">
      <c r="A6" s="1" t="s">
        <v>343</v>
      </c>
      <c r="B6" s="1" t="s">
        <v>344</v>
      </c>
    </row>
    <row r="7">
      <c r="A7" s="1" t="s">
        <v>345</v>
      </c>
      <c r="B7" s="1" t="s">
        <v>346</v>
      </c>
    </row>
    <row r="8">
      <c r="A8" s="1" t="s">
        <v>347</v>
      </c>
      <c r="B8" s="1" t="s">
        <v>15</v>
      </c>
    </row>
    <row r="9">
      <c r="A9" s="1" t="s">
        <v>348</v>
      </c>
      <c r="B9" s="1" t="s">
        <v>349</v>
      </c>
    </row>
    <row r="10">
      <c r="A10" s="1" t="s">
        <v>350</v>
      </c>
      <c r="B10" s="1" t="s">
        <v>351</v>
      </c>
    </row>
    <row r="11">
      <c r="A11" s="1" t="s">
        <v>352</v>
      </c>
      <c r="B11" s="1" t="s">
        <v>351</v>
      </c>
    </row>
    <row r="12">
      <c r="A12" s="1" t="s">
        <v>353</v>
      </c>
      <c r="B12" s="1" t="s">
        <v>349</v>
      </c>
    </row>
    <row r="13">
      <c r="A13" s="1" t="s">
        <v>354</v>
      </c>
      <c r="B13" s="1" t="s">
        <v>344</v>
      </c>
    </row>
    <row r="14">
      <c r="A14" s="1" t="s">
        <v>355</v>
      </c>
      <c r="B14" s="1" t="s">
        <v>356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2020-12-18T14:00:26Z</dcterms:created>
</cp:coreProperties>
</file>