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13_ncr:1_{F8FD50FA-6CCD-B249-BB7D-90EE5AD10920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N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W29" i="1" s="1"/>
  <c r="X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N27" i="1" s="1"/>
  <c r="Y27" i="1"/>
  <c r="X27" i="1"/>
  <c r="W27" i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AH26" i="1" s="1"/>
  <c r="Y26" i="1"/>
  <c r="X26" i="1"/>
  <c r="W26" i="1" s="1"/>
  <c r="P26" i="1"/>
  <c r="J26" i="1"/>
  <c r="AV26" i="1" s="1"/>
  <c r="BK25" i="1"/>
  <c r="BJ25" i="1"/>
  <c r="BH25" i="1"/>
  <c r="BI25" i="1" s="1"/>
  <c r="AU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Y24" i="1"/>
  <c r="X24" i="1"/>
  <c r="W24" i="1"/>
  <c r="P24" i="1"/>
  <c r="BK23" i="1"/>
  <c r="BJ23" i="1"/>
  <c r="BI23" i="1" s="1"/>
  <c r="AU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X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AA20" i="1" s="1"/>
  <c r="Y20" i="1"/>
  <c r="X20" i="1"/>
  <c r="W20" i="1" s="1"/>
  <c r="P20" i="1"/>
  <c r="J20" i="1"/>
  <c r="AV20" i="1" s="1"/>
  <c r="BK19" i="1"/>
  <c r="BJ19" i="1"/>
  <c r="BI19" i="1" s="1"/>
  <c r="S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N19" i="1" s="1"/>
  <c r="Y19" i="1"/>
  <c r="W19" i="1" s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J18" i="1" s="1"/>
  <c r="AV18" i="1" s="1"/>
  <c r="Y18" i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N17" i="1" s="1"/>
  <c r="Y17" i="1"/>
  <c r="X17" i="1"/>
  <c r="W17" i="1"/>
  <c r="P17" i="1"/>
  <c r="AH21" i="1" l="1"/>
  <c r="K21" i="1"/>
  <c r="I21" i="1"/>
  <c r="S27" i="1"/>
  <c r="AU27" i="1"/>
  <c r="AW27" i="1" s="1"/>
  <c r="N24" i="1"/>
  <c r="J24" i="1"/>
  <c r="AV24" i="1" s="1"/>
  <c r="K22" i="1"/>
  <c r="AH22" i="1"/>
  <c r="N22" i="1"/>
  <c r="I28" i="1"/>
  <c r="AA28" i="1" s="1"/>
  <c r="J28" i="1"/>
  <c r="AV28" i="1" s="1"/>
  <c r="AY28" i="1" s="1"/>
  <c r="N28" i="1"/>
  <c r="K28" i="1"/>
  <c r="BI17" i="1"/>
  <c r="AU17" i="1" s="1"/>
  <c r="AW17" i="1" s="1"/>
  <c r="AH18" i="1"/>
  <c r="BI28" i="1"/>
  <c r="AU28" i="1" s="1"/>
  <c r="W23" i="1"/>
  <c r="I18" i="1"/>
  <c r="AA18" i="1" s="1"/>
  <c r="BI20" i="1"/>
  <c r="AU20" i="1" s="1"/>
  <c r="K25" i="1"/>
  <c r="BI30" i="1"/>
  <c r="BI22" i="1"/>
  <c r="K20" i="1"/>
  <c r="N20" i="1"/>
  <c r="W18" i="1"/>
  <c r="W22" i="1"/>
  <c r="S29" i="1"/>
  <c r="AU29" i="1"/>
  <c r="AW29" i="1" s="1"/>
  <c r="N29" i="1"/>
  <c r="K29" i="1"/>
  <c r="J29" i="1"/>
  <c r="AV29" i="1" s="1"/>
  <c r="I29" i="1"/>
  <c r="AH29" i="1"/>
  <c r="AU21" i="1"/>
  <c r="AW21" i="1" s="1"/>
  <c r="S21" i="1"/>
  <c r="AU18" i="1"/>
  <c r="AY18" i="1" s="1"/>
  <c r="S18" i="1"/>
  <c r="AH23" i="1"/>
  <c r="N23" i="1"/>
  <c r="S25" i="1"/>
  <c r="I26" i="1"/>
  <c r="AW20" i="1"/>
  <c r="AW25" i="1"/>
  <c r="AY20" i="1"/>
  <c r="K30" i="1"/>
  <c r="I30" i="1"/>
  <c r="AH30" i="1"/>
  <c r="J30" i="1"/>
  <c r="AV30" i="1" s="1"/>
  <c r="I19" i="1"/>
  <c r="AA21" i="1"/>
  <c r="AU24" i="1"/>
  <c r="AW24" i="1" s="1"/>
  <c r="S24" i="1"/>
  <c r="S20" i="1"/>
  <c r="S23" i="1"/>
  <c r="AY25" i="1"/>
  <c r="J23" i="1"/>
  <c r="AV23" i="1" s="1"/>
  <c r="AY23" i="1" s="1"/>
  <c r="AW23" i="1"/>
  <c r="K24" i="1"/>
  <c r="I24" i="1"/>
  <c r="J27" i="1"/>
  <c r="AV27" i="1" s="1"/>
  <c r="AY27" i="1" s="1"/>
  <c r="K27" i="1"/>
  <c r="I27" i="1"/>
  <c r="AH27" i="1"/>
  <c r="S28" i="1"/>
  <c r="AU26" i="1"/>
  <c r="AY26" i="1" s="1"/>
  <c r="S26" i="1"/>
  <c r="J19" i="1"/>
  <c r="AV19" i="1" s="1"/>
  <c r="K19" i="1"/>
  <c r="AH19" i="1"/>
  <c r="K17" i="1"/>
  <c r="I17" i="1"/>
  <c r="AW28" i="1"/>
  <c r="AH17" i="1"/>
  <c r="N26" i="1"/>
  <c r="K26" i="1"/>
  <c r="N18" i="1"/>
  <c r="K18" i="1"/>
  <c r="AU19" i="1"/>
  <c r="AW19" i="1" s="1"/>
  <c r="N21" i="1"/>
  <c r="J21" i="1"/>
  <c r="AV21" i="1" s="1"/>
  <c r="AY21" i="1" s="1"/>
  <c r="I23" i="1"/>
  <c r="J17" i="1"/>
  <c r="AV17" i="1" s="1"/>
  <c r="K23" i="1"/>
  <c r="AH24" i="1"/>
  <c r="N25" i="1"/>
  <c r="I22" i="1"/>
  <c r="AH25" i="1"/>
  <c r="AH20" i="1"/>
  <c r="J22" i="1"/>
  <c r="AV22" i="1" s="1"/>
  <c r="I25" i="1"/>
  <c r="AH28" i="1"/>
  <c r="S30" i="1" l="1"/>
  <c r="AU30" i="1"/>
  <c r="AW30" i="1" s="1"/>
  <c r="S17" i="1"/>
  <c r="T17" i="1" s="1"/>
  <c r="U17" i="1" s="1"/>
  <c r="AY22" i="1"/>
  <c r="T22" i="1"/>
  <c r="U22" i="1" s="1"/>
  <c r="AC22" i="1" s="1"/>
  <c r="AY30" i="1"/>
  <c r="AY29" i="1"/>
  <c r="S22" i="1"/>
  <c r="AU22" i="1"/>
  <c r="AW22" i="1" s="1"/>
  <c r="AA26" i="1"/>
  <c r="T21" i="1"/>
  <c r="U21" i="1" s="1"/>
  <c r="AA19" i="1"/>
  <c r="AA17" i="1"/>
  <c r="T18" i="1"/>
  <c r="U18" i="1" s="1"/>
  <c r="T23" i="1"/>
  <c r="U23" i="1" s="1"/>
  <c r="AA22" i="1"/>
  <c r="Q22" i="1"/>
  <c r="O22" i="1" s="1"/>
  <c r="R22" i="1" s="1"/>
  <c r="L22" i="1" s="1"/>
  <c r="M22" i="1" s="1"/>
  <c r="T26" i="1"/>
  <c r="U26" i="1" s="1"/>
  <c r="Q26" i="1" s="1"/>
  <c r="O26" i="1" s="1"/>
  <c r="R26" i="1" s="1"/>
  <c r="L26" i="1" s="1"/>
  <c r="M26" i="1" s="1"/>
  <c r="Q27" i="1"/>
  <c r="O27" i="1" s="1"/>
  <c r="R27" i="1" s="1"/>
  <c r="L27" i="1" s="1"/>
  <c r="M27" i="1" s="1"/>
  <c r="AA27" i="1"/>
  <c r="AA29" i="1"/>
  <c r="T27" i="1"/>
  <c r="U27" i="1" s="1"/>
  <c r="AA25" i="1"/>
  <c r="AW18" i="1"/>
  <c r="AW26" i="1"/>
  <c r="AA30" i="1"/>
  <c r="Q30" i="1"/>
  <c r="O30" i="1" s="1"/>
  <c r="R30" i="1" s="1"/>
  <c r="L30" i="1" s="1"/>
  <c r="M30" i="1" s="1"/>
  <c r="T30" i="1"/>
  <c r="U30" i="1" s="1"/>
  <c r="AY17" i="1"/>
  <c r="AA24" i="1"/>
  <c r="T20" i="1"/>
  <c r="U20" i="1" s="1"/>
  <c r="T25" i="1"/>
  <c r="U25" i="1" s="1"/>
  <c r="AY19" i="1"/>
  <c r="T28" i="1"/>
  <c r="U28" i="1" s="1"/>
  <c r="T24" i="1"/>
  <c r="U24" i="1" s="1"/>
  <c r="Q23" i="1"/>
  <c r="O23" i="1" s="1"/>
  <c r="R23" i="1" s="1"/>
  <c r="L23" i="1" s="1"/>
  <c r="M23" i="1" s="1"/>
  <c r="AA23" i="1"/>
  <c r="T19" i="1"/>
  <c r="U19" i="1" s="1"/>
  <c r="AY24" i="1"/>
  <c r="T29" i="1"/>
  <c r="U29" i="1" s="1"/>
  <c r="AD22" i="1" l="1"/>
  <c r="V22" i="1"/>
  <c r="Z22" i="1" s="1"/>
  <c r="AB22" i="1"/>
  <c r="AC19" i="1"/>
  <c r="V19" i="1"/>
  <c r="Z19" i="1" s="1"/>
  <c r="AB19" i="1"/>
  <c r="V25" i="1"/>
  <c r="Z25" i="1" s="1"/>
  <c r="AB25" i="1"/>
  <c r="AC25" i="1"/>
  <c r="AD25" i="1" s="1"/>
  <c r="V29" i="1"/>
  <c r="Z29" i="1" s="1"/>
  <c r="AC29" i="1"/>
  <c r="AB29" i="1"/>
  <c r="AC18" i="1"/>
  <c r="V18" i="1"/>
  <c r="Z18" i="1" s="1"/>
  <c r="AB18" i="1"/>
  <c r="Q18" i="1"/>
  <c r="O18" i="1" s="1"/>
  <c r="R18" i="1" s="1"/>
  <c r="L18" i="1" s="1"/>
  <c r="M18" i="1" s="1"/>
  <c r="V21" i="1"/>
  <c r="Z21" i="1" s="1"/>
  <c r="AC21" i="1"/>
  <c r="Q21" i="1"/>
  <c r="O21" i="1" s="1"/>
  <c r="R21" i="1" s="1"/>
  <c r="L21" i="1" s="1"/>
  <c r="M21" i="1" s="1"/>
  <c r="AB21" i="1"/>
  <c r="AC20" i="1"/>
  <c r="AB20" i="1"/>
  <c r="V20" i="1"/>
  <c r="Z20" i="1" s="1"/>
  <c r="Q20" i="1"/>
  <c r="O20" i="1" s="1"/>
  <c r="R20" i="1" s="1"/>
  <c r="L20" i="1" s="1"/>
  <c r="M20" i="1" s="1"/>
  <c r="AC24" i="1"/>
  <c r="V24" i="1"/>
  <c r="Z24" i="1" s="1"/>
  <c r="AB24" i="1"/>
  <c r="Q24" i="1"/>
  <c r="O24" i="1" s="1"/>
  <c r="R24" i="1" s="1"/>
  <c r="L24" i="1" s="1"/>
  <c r="M24" i="1" s="1"/>
  <c r="AC26" i="1"/>
  <c r="V26" i="1"/>
  <c r="Z26" i="1" s="1"/>
  <c r="AB26" i="1"/>
  <c r="AC17" i="1"/>
  <c r="V17" i="1"/>
  <c r="Z17" i="1" s="1"/>
  <c r="AB17" i="1"/>
  <c r="V28" i="1"/>
  <c r="Z28" i="1" s="1"/>
  <c r="AC28" i="1"/>
  <c r="AB28" i="1"/>
  <c r="Q28" i="1"/>
  <c r="O28" i="1" s="1"/>
  <c r="R28" i="1" s="1"/>
  <c r="L28" i="1" s="1"/>
  <c r="M28" i="1" s="1"/>
  <c r="Q25" i="1"/>
  <c r="O25" i="1" s="1"/>
  <c r="R25" i="1" s="1"/>
  <c r="L25" i="1" s="1"/>
  <c r="M25" i="1" s="1"/>
  <c r="Q17" i="1"/>
  <c r="O17" i="1" s="1"/>
  <c r="R17" i="1" s="1"/>
  <c r="L17" i="1" s="1"/>
  <c r="M17" i="1" s="1"/>
  <c r="AC27" i="1"/>
  <c r="AD27" i="1" s="1"/>
  <c r="V27" i="1"/>
  <c r="Z27" i="1" s="1"/>
  <c r="AB27" i="1"/>
  <c r="AB30" i="1"/>
  <c r="AC30" i="1"/>
  <c r="AD30" i="1" s="1"/>
  <c r="V30" i="1"/>
  <c r="Z30" i="1" s="1"/>
  <c r="Q29" i="1"/>
  <c r="O29" i="1" s="1"/>
  <c r="R29" i="1" s="1"/>
  <c r="L29" i="1" s="1"/>
  <c r="M29" i="1" s="1"/>
  <c r="V23" i="1"/>
  <c r="Z23" i="1" s="1"/>
  <c r="AB23" i="1"/>
  <c r="AC23" i="1"/>
  <c r="Q19" i="1"/>
  <c r="O19" i="1" s="1"/>
  <c r="R19" i="1" s="1"/>
  <c r="L19" i="1" s="1"/>
  <c r="M19" i="1" s="1"/>
  <c r="AD29" i="1" l="1"/>
  <c r="AD28" i="1"/>
  <c r="AD23" i="1"/>
  <c r="AD21" i="1"/>
  <c r="AD24" i="1"/>
  <c r="AD17" i="1"/>
  <c r="AD26" i="1"/>
  <c r="AD20" i="1"/>
  <c r="AD18" i="1"/>
  <c r="AD19" i="1"/>
</calcChain>
</file>

<file path=xl/sharedStrings.xml><?xml version="1.0" encoding="utf-8"?>
<sst xmlns="http://schemas.openxmlformats.org/spreadsheetml/2006/main" count="683" uniqueCount="348">
  <si>
    <t>File opened</t>
  </si>
  <si>
    <t>2020-11-24 14:03:08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</si>
  <si>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</si>
  <si>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</si>
  <si>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</si>
  <si>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</si>
  <si>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</si>
  <si>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</si>
  <si>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</si>
  <si>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</si>
  <si>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</si>
  <si>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</si>
  <si>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</si>
  <si>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</si>
  <si>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</si>
  <si>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</si>
  <si>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</si>
  <si>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</si>
  <si>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</si>
  <si>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</si>
  <si>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</si>
  <si>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</si>
  <si>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</si>
  <si>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14:03:08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</si>
  <si>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</si>
  <si>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</si>
  <si>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</si>
  <si>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</si>
  <si>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</si>
  <si>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</si>
  <si>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</si>
  <si>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</si>
  <si>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</si>
  <si>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</si>
  <si>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</si>
  <si>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</si>
  <si>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</si>
  <si>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</si>
  <si>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</si>
  <si>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</si>
  <si>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</si>
  <si>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</si>
  <si>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</si>
  <si>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</si>
  <si>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</si>
  <si>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</si>
  <si>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</si>
  <si>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</si>
  <si>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</si>
  <si>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</si>
  <si>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</si>
  <si>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</si>
  <si>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</si>
  <si>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</si>
  <si>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</si>
  <si>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</si>
  <si>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</si>
  <si>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</si>
  <si>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</si>
  <si>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</si>
  <si>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</si>
  <si>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</si>
  <si>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</si>
  <si>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</si>
  <si>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</si>
  <si>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</si>
  <si>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</si>
  <si>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</si>
  <si>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</si>
  <si>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</si>
  <si>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</si>
  <si>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</si>
  <si>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</si>
  <si>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</si>
  <si>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</si>
  <si>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</si>
  <si>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</si>
  <si>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</si>
  <si>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</si>
  <si>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</si>
  <si>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</si>
  <si>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</si>
  <si>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</si>
  <si>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</si>
  <si>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</si>
  <si>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</si>
  <si>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</si>
  <si>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</si>
  <si>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</si>
  <si>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</si>
  <si>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</si>
  <si>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</si>
  <si>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</si>
  <si>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</si>
  <si>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</si>
  <si>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</si>
  <si>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</si>
  <si>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</si>
  <si>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</si>
  <si>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</si>
  <si>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</si>
  <si>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</si>
  <si>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</si>
  <si>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</si>
  <si>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</si>
  <si>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</si>
  <si>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</si>
  <si>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</si>
  <si>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</si>
  <si>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</si>
  <si>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</si>
  <si>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</si>
  <si>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</si>
  <si>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</si>
  <si>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</si>
  <si>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</si>
  <si>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</si>
  <si>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</si>
  <si>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</si>
  <si>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</si>
  <si>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</si>
  <si>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</si>
  <si>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</si>
  <si>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</si>
  <si>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</si>
  <si>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</si>
  <si>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</si>
  <si>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</si>
  <si>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</si>
  <si>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</si>
  <si>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</si>
  <si>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</si>
  <si>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</si>
  <si>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</si>
  <si>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</si>
  <si>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</si>
  <si>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</si>
  <si>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</si>
  <si>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</si>
  <si>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</si>
  <si>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</si>
  <si>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</si>
  <si>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</si>
  <si>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</si>
  <si>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</si>
  <si>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</si>
  <si>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</si>
  <si>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</si>
  <si>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</si>
  <si>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</si>
  <si>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</si>
  <si>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</si>
  <si>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</si>
  <si>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</si>
  <si>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</si>
  <si>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</si>
  <si>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</si>
  <si>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</si>
  <si>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</si>
  <si>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</si>
  <si>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</si>
  <si>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</si>
  <si>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</si>
  <si>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</si>
  <si>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</si>
  <si>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</si>
  <si>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</si>
  <si>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</si>
  <si>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</si>
  <si>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</si>
  <si>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</si>
  <si>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</si>
  <si>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</si>
  <si>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</si>
  <si>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</si>
  <si>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</si>
  <si>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</si>
  <si>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</si>
  <si>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</si>
  <si>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</si>
  <si>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</si>
  <si>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</si>
  <si>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</si>
  <si>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</si>
  <si>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</si>
  <si>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</si>
  <si>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</si>
  <si>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</si>
  <si>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</si>
  <si>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</si>
  <si>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</si>
  <si>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</si>
  <si>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</si>
  <si>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</si>
  <si>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</si>
  <si>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</si>
  <si>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</si>
  <si>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</si>
  <si>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</si>
  <si>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</si>
  <si>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</si>
  <si>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</si>
  <si>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</si>
  <si>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</si>
  <si>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</si>
  <si>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</si>
  <si>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</si>
  <si>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</si>
  <si>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</si>
  <si>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</si>
  <si>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</si>
  <si>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</si>
  <si>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</si>
  <si>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</si>
  <si>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</si>
  <si>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</si>
  <si>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</si>
  <si>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</si>
  <si>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</si>
  <si>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</si>
  <si>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</si>
  <si>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</si>
  <si>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</si>
  <si>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</si>
  <si>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</si>
  <si>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</si>
  <si>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</si>
  <si>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</si>
  <si>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</si>
  <si>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</si>
  <si>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</si>
  <si>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</si>
  <si>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</si>
  <si>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</si>
  <si>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</si>
  <si>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</si>
  <si>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</si>
  <si>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</si>
  <si>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</si>
  <si>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</si>
  <si>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</si>
  <si>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</si>
  <si>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</si>
  <si>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</si>
  <si>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</si>
  <si>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</si>
  <si>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</si>
  <si>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</si>
  <si>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</si>
  <si>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</si>
  <si>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</si>
  <si>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</si>
  <si>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</si>
  <si>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</si>
  <si>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</si>
  <si>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</si>
  <si>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</si>
  <si>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</si>
  <si>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</si>
  <si>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</si>
  <si>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</si>
  <si>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</si>
  <si>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</si>
  <si>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</si>
  <si>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</si>
  <si>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</si>
  <si>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</si>
  <si>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</si>
  <si>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</si>
  <si>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</si>
  <si>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</si>
  <si>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</si>
  <si>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</si>
  <si>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</si>
  <si>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</si>
  <si>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</si>
  <si>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</si>
  <si>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</si>
  <si>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</si>
  <si>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</si>
  <si>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</si>
  <si>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</si>
  <si>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</si>
  <si>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14:09:36</t>
  </si>
  <si>
    <t>14:09:36</t>
  </si>
  <si>
    <t>1149</t>
  </si>
  <si>
    <t>_1</t>
  </si>
  <si>
    <t>RECT-4143-20200907-06_33_50</t>
  </si>
  <si>
    <t>RECT-6099-20201124-14_09_44</t>
  </si>
  <si>
    <t>DARK-6100-20201124-14_09_46</t>
  </si>
  <si>
    <t>0: Broadleaf</t>
  </si>
  <si>
    <t>14:05:12</t>
  </si>
  <si>
    <t>0/3</t>
  </si>
  <si>
    <t>1/3</t>
  </si>
  <si>
    <t>20201124 14:13:37</t>
  </si>
  <si>
    <t>14:13:37</t>
  </si>
  <si>
    <t>RECT-6103-20201124-14_13_45</t>
  </si>
  <si>
    <t>DARK-6104-20201124-14_13_47</t>
  </si>
  <si>
    <t>20201124 14:15:38</t>
  </si>
  <si>
    <t>14:15:38</t>
  </si>
  <si>
    <t>RECT-6105-20201124-14_15_46</t>
  </si>
  <si>
    <t>DARK-6106-20201124-14_15_47</t>
  </si>
  <si>
    <t>20201124 14:17:05</t>
  </si>
  <si>
    <t>14:17:05</t>
  </si>
  <si>
    <t>RECT-6107-20201124-14_17_12</t>
  </si>
  <si>
    <t>DARK-6108-20201124-14_17_15</t>
  </si>
  <si>
    <t>3/3</t>
  </si>
  <si>
    <t>20201124 14:18:36</t>
  </si>
  <si>
    <t>14:18:36</t>
  </si>
  <si>
    <t>RECT-6109-20201124-14_18_43</t>
  </si>
  <si>
    <t>DARK-6110-20201124-14_18_45</t>
  </si>
  <si>
    <t>20201124 14:20:00</t>
  </si>
  <si>
    <t>14:20:00</t>
  </si>
  <si>
    <t>RECT-6111-20201124-14_20_07</t>
  </si>
  <si>
    <t>DARK-6112-20201124-14_20_10</t>
  </si>
  <si>
    <t>20201124 14:22:00</t>
  </si>
  <si>
    <t>14:22:00</t>
  </si>
  <si>
    <t>RECT-6113-20201124-14_22_08</t>
  </si>
  <si>
    <t>DARK-6114-20201124-14_22_10</t>
  </si>
  <si>
    <t>20201124 14:24:01</t>
  </si>
  <si>
    <t>14:24:01</t>
  </si>
  <si>
    <t>RECT-6115-20201124-14_24_08</t>
  </si>
  <si>
    <t>DARK-6116-20201124-14_24_11</t>
  </si>
  <si>
    <t>2/3</t>
  </si>
  <si>
    <t>20201124 14:26:01</t>
  </si>
  <si>
    <t>14:26:01</t>
  </si>
  <si>
    <t>RECT-6117-20201124-14_26_09</t>
  </si>
  <si>
    <t>DARK-6118-20201124-14_26_11</t>
  </si>
  <si>
    <t>20201124 14:28:02</t>
  </si>
  <si>
    <t>14:28:02</t>
  </si>
  <si>
    <t>RECT-6119-20201124-14_28_10</t>
  </si>
  <si>
    <t>DARK-6120-20201124-14_28_12</t>
  </si>
  <si>
    <t>20201124 14:30:03</t>
  </si>
  <si>
    <t>14:30:03</t>
  </si>
  <si>
    <t>RECT-6121-20201124-14_30_10</t>
  </si>
  <si>
    <t>DARK-6122-20201124-14_30_13</t>
  </si>
  <si>
    <t>20201124 14:32:03</t>
  </si>
  <si>
    <t>14:32:03</t>
  </si>
  <si>
    <t>RECT-6123-20201124-14_32_11</t>
  </si>
  <si>
    <t>DARK-6124-20201124-14_32_13</t>
  </si>
  <si>
    <t>20201124 14:34:04</t>
  </si>
  <si>
    <t>14:34:04</t>
  </si>
  <si>
    <t>RECT-6125-20201124-14_34_11</t>
  </si>
  <si>
    <t>DARK-6126-20201124-14_34_14</t>
  </si>
  <si>
    <t>20201124 14:36:04</t>
  </si>
  <si>
    <t>14:36:04</t>
  </si>
  <si>
    <t>RECT-6127-20201124-14_36_12</t>
  </si>
  <si>
    <t>DARK-6128-20201124-14_36_14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</si>
</sst>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1606255776.5999999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1606255768.5999999</v>
      </c>
      <c r="I17">
        <f t="shared" ref="I17:I30" si="0">BW17*AG17*(BS17-BT17)/(100*BL17*(1000-AG17*BS17))</f>
        <v>1.0907311297047751E-3</v>
      </c>
      <c r="J17">
        <f t="shared" ref="J17:J30" si="1">BW17*AG17*(BR17-BQ17*(1000-AG17*BT17)/(1000-AG17*BS17))/(100*BL17)</f>
        <v>2.3048706977827749</v>
      </c>
      <c r="K17">
        <f t="shared" ref="K17:K30" si="2">BQ17 - IF(AG17&gt;1, J17*BL17*100/(AI17*CE17), 0)</f>
        <v>401.47087096774197</v>
      </c>
      <c r="L17">
        <f t="shared" ref="L17:L30" si="3">((R17-I17/2)*K17-J17)/(R17+I17/2)</f>
        <v>265.38022937029308</v>
      </c>
      <c r="M17">
        <f t="shared" ref="M17:M30" si="4">L17*(BX17+BY17)/1000</f>
        <v>27.018333172552659</v>
      </c>
      <c r="N17">
        <f t="shared" ref="N17:N30" si="5">(BQ17 - IF(AG17&gt;1, J17*BL17*100/(AI17*CE17), 0))*(BX17+BY17)/1000</f>
        <v>40.873707045245254</v>
      </c>
      <c r="O17">
        <f t="shared" ref="O17:O30" si="6">2/((1/Q17-1/P17)+SIGN(Q17)*SQRT((1/Q17-1/P17)*(1/Q17-1/P17) + 4*BM17/((BM17+1)*(BM17+1))*(2*1/Q17*1/P17-1/P17*1/P17)))</f>
        <v>3.1532660351207206E-2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2.9607334196545487</v>
      </c>
      <c r="Q17">
        <f t="shared" ref="Q17:Q30" si="8">I17*(1000-(1000*0.61365*EXP(17.502*U17/(240.97+U17))/(BX17+BY17)+BS17)/2)/(1000*0.61365*EXP(17.502*U17/(240.97+U17))/(BX17+BY17)-BS17)</f>
        <v>3.1347271380041071E-2</v>
      </c>
      <c r="R17">
        <f t="shared" ref="R17:R30" si="9">1/((BM17+1)/(O17/1.6)+1/(P17/1.37)) + BM17/((BM17+1)/(O17/1.6) + BM17/(P17/1.37))</f>
        <v>1.9608610066550576E-2</v>
      </c>
      <c r="S17">
        <f t="shared" ref="S17:S30" si="10">(BI17*BK17)</f>
        <v>231.29151734749368</v>
      </c>
      <c r="T17">
        <f t="shared" ref="T17:T30" si="11">(BZ17+(S17+2*0.95*0.0000000567*(((BZ17+$B$7)+273)^4-(BZ17+273)^4)-44100*I17)/(1.84*29.3*P17+8*0.95*0.0000000567*(BZ17+273)^3))</f>
        <v>39.357760665116793</v>
      </c>
      <c r="U17">
        <f t="shared" ref="U17:U30" si="12">($C$7*CA17+$D$7*CB17+$E$7*T17)</f>
        <v>38.952209677419397</v>
      </c>
      <c r="V17">
        <f t="shared" ref="V17:V30" si="13">0.61365*EXP(17.502*U17/(240.97+U17))</f>
        <v>7.0085961491691</v>
      </c>
      <c r="W17">
        <f t="shared" ref="W17:W30" si="14">(X17/Y17*100)</f>
        <v>53.977406791103824</v>
      </c>
      <c r="X17">
        <f t="shared" ref="X17:X30" si="15">BS17*(BX17+BY17)/1000</f>
        <v>3.6515724655702582</v>
      </c>
      <c r="Y17">
        <f t="shared" ref="Y17:Y30" si="16">0.61365*EXP(17.502*BZ17/(240.97+BZ17))</f>
        <v>6.7650016602355283</v>
      </c>
      <c r="Z17">
        <f t="shared" ref="Z17:Z30" si="17">(V17-BS17*(BX17+BY17)/1000)</f>
        <v>3.3570236835988418</v>
      </c>
      <c r="AA17">
        <f t="shared" ref="AA17:AA30" si="18">(-I17*44100)</f>
        <v>-48.101242819980584</v>
      </c>
      <c r="AB17">
        <f t="shared" ref="AB17:AB30" si="19">2*29.3*P17*0.92*(BZ17-U17)</f>
        <v>-104.66118792058511</v>
      </c>
      <c r="AC17">
        <f t="shared" ref="AC17:AC30" si="20">2*0.95*0.0000000567*(((BZ17+$B$7)+273)^4-(U17+273)^4)</f>
        <v>-8.55051460699862</v>
      </c>
      <c r="AD17">
        <f t="shared" ref="AD17:AD30" si="21">S17+AC17+AA17+AB17</f>
        <v>69.978571999929343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51869.396257253167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877.40452000000005</v>
      </c>
      <c r="AR17">
        <v>1089.8900000000001</v>
      </c>
      <c r="AS17">
        <f t="shared" ref="AS17:AS30" si="27">1-AQ17/AR17</f>
        <v>0.19496048225050233</v>
      </c>
      <c r="AT17">
        <v>0.5</v>
      </c>
      <c r="AU17">
        <f t="shared" ref="AU17:AU30" si="28">BI17</f>
        <v>1180.1904065678252</v>
      </c>
      <c r="AV17">
        <f t="shared" ref="AV17:AV30" si="29">J17</f>
        <v>2.3048706977827749</v>
      </c>
      <c r="AW17">
        <f t="shared" ref="AW17:AW30" si="30">AS17*AT17*AU17</f>
        <v>115.04524540593981</v>
      </c>
      <c r="AX17">
        <f t="shared" ref="AX17:AX30" si="31">BC17/AR17</f>
        <v>0.39925130058996783</v>
      </c>
      <c r="AY17">
        <f t="shared" ref="AY17:AY30" si="32">(AV17-AO17)/AU17</f>
        <v>2.4425026347927141E-3</v>
      </c>
      <c r="AZ17">
        <f t="shared" ref="AZ17:AZ30" si="33">(AL17-AR17)/AR17</f>
        <v>1.9930359944581557</v>
      </c>
      <c r="BA17" t="s">
        <v>289</v>
      </c>
      <c r="BB17">
        <v>654.75</v>
      </c>
      <c r="BC17">
        <f t="shared" ref="BC17:BC30" si="34">AR17-BB17</f>
        <v>435.1400000000001</v>
      </c>
      <c r="BD17">
        <f t="shared" ref="BD17:BD30" si="35">(AR17-AQ17)/(AR17-BB17)</f>
        <v>0.48831520889828561</v>
      </c>
      <c r="BE17">
        <f t="shared" ref="BE17:BE30" si="36">(AL17-AR17)/(AL17-BB17)</f>
        <v>0.83310896587696981</v>
      </c>
      <c r="BF17">
        <f t="shared" ref="BF17:BF30" si="37">(AR17-AQ17)/(AR17-AK17)</f>
        <v>0.56751618225037326</v>
      </c>
      <c r="BG17">
        <f t="shared" ref="BG17:BG30" si="38">(AL17-AR17)/(AL17-AK17)</f>
        <v>0.85297548710438986</v>
      </c>
      <c r="BH17">
        <f t="shared" ref="BH17:BH30" si="39">$B$11*CF17+$C$11*CG17+$F$11*CH17*(1-CK17)</f>
        <v>1400.00677419355</v>
      </c>
      <c r="BI17">
        <f t="shared" ref="BI17:BI30" si="40">BH17*BJ17</f>
        <v>1180.1904065678252</v>
      </c>
      <c r="BJ17">
        <f t="shared" ref="BJ17:BJ30" si="41">($B$11*$D$9+$C$11*$D$9+$F$11*((CU17+CM17)/MAX(CU17+CM17+CV17, 0.1)*$I$9+CV17/MAX(CU17+CM17+CV17, 0.1)*$J$9))/($B$11+$C$11+$F$11)</f>
        <v>0.84298906856908151</v>
      </c>
      <c r="BK17">
        <f t="shared" ref="BK17:BK30" si="42">($B$11*$K$9+$C$11*$K$9+$F$11*((CU17+CM17)/MAX(CU17+CM17+CV17, 0.1)*$P$9+CV17/MAX(CU17+CM17+CV17, 0.1)*$Q$9))/($B$11+$C$11+$F$11)</f>
        <v>0.19597813713816306</v>
      </c>
      <c r="BL17">
        <v>6</v>
      </c>
      <c r="BM17">
        <v>0.5</v>
      </c>
      <c r="BN17" t="s">
        <v>290</v>
      </c>
      <c r="BO17">
        <v>2</v>
      </c>
      <c r="BP17">
        <v>1606255768.5999999</v>
      </c>
      <c r="BQ17">
        <v>401.47087096774197</v>
      </c>
      <c r="BR17">
        <v>405.584838709677</v>
      </c>
      <c r="BS17">
        <v>35.866577419354797</v>
      </c>
      <c r="BT17">
        <v>34.289232258064501</v>
      </c>
      <c r="BU17">
        <v>397.31687096774198</v>
      </c>
      <c r="BV17">
        <v>35.213254838709702</v>
      </c>
      <c r="BW17">
        <v>400.01783870967699</v>
      </c>
      <c r="BX17">
        <v>101.772387096774</v>
      </c>
      <c r="BY17">
        <v>3.7507470967741902E-2</v>
      </c>
      <c r="BZ17">
        <v>38.296516129032199</v>
      </c>
      <c r="CA17">
        <v>38.952209677419397</v>
      </c>
      <c r="CB17">
        <v>999.9</v>
      </c>
      <c r="CC17">
        <v>0</v>
      </c>
      <c r="CD17">
        <v>0</v>
      </c>
      <c r="CE17">
        <v>10001.585161290301</v>
      </c>
      <c r="CF17">
        <v>0</v>
      </c>
      <c r="CG17">
        <v>381.32222580645202</v>
      </c>
      <c r="CH17">
        <v>1400.00677419355</v>
      </c>
      <c r="CI17">
        <v>0.90000893548387095</v>
      </c>
      <c r="CJ17">
        <v>9.9991280645161301E-2</v>
      </c>
      <c r="CK17">
        <v>0</v>
      </c>
      <c r="CL17">
        <v>877.41499999999996</v>
      </c>
      <c r="CM17">
        <v>4.9997499999999997</v>
      </c>
      <c r="CN17">
        <v>12166.435483871001</v>
      </c>
      <c r="CO17">
        <v>12178.132258064499</v>
      </c>
      <c r="CP17">
        <v>47.253999999999998</v>
      </c>
      <c r="CQ17">
        <v>48.991870967741903</v>
      </c>
      <c r="CR17">
        <v>47.812064516128999</v>
      </c>
      <c r="CS17">
        <v>48.941064516129003</v>
      </c>
      <c r="CT17">
        <v>49.276000000000003</v>
      </c>
      <c r="CU17">
        <v>1255.5174193548401</v>
      </c>
      <c r="CV17">
        <v>139.49064516128999</v>
      </c>
      <c r="CW17">
        <v>0</v>
      </c>
      <c r="CX17">
        <v>777.10000014305103</v>
      </c>
      <c r="CY17">
        <v>0</v>
      </c>
      <c r="CZ17">
        <v>877.40452000000005</v>
      </c>
      <c r="DA17">
        <v>3.0737692024860901</v>
      </c>
      <c r="DB17">
        <v>40.384615308275798</v>
      </c>
      <c r="DC17">
        <v>12166.848</v>
      </c>
      <c r="DD17">
        <v>15</v>
      </c>
      <c r="DE17">
        <v>1606255512.0999999</v>
      </c>
      <c r="DF17" t="s">
        <v>291</v>
      </c>
      <c r="DG17">
        <v>1606255512.0999999</v>
      </c>
      <c r="DH17">
        <v>1606255494.0999999</v>
      </c>
      <c r="DI17">
        <v>10</v>
      </c>
      <c r="DJ17">
        <v>8.5000000000000006E-2</v>
      </c>
      <c r="DK17">
        <v>-0.04</v>
      </c>
      <c r="DL17">
        <v>4.1539999999999999</v>
      </c>
      <c r="DM17">
        <v>0.65300000000000002</v>
      </c>
      <c r="DN17">
        <v>1437</v>
      </c>
      <c r="DO17">
        <v>35</v>
      </c>
      <c r="DP17">
        <v>0.18</v>
      </c>
      <c r="DQ17">
        <v>0.04</v>
      </c>
      <c r="DR17">
        <v>2.2930825563958699</v>
      </c>
      <c r="DS17">
        <v>2.7814513295469698</v>
      </c>
      <c r="DT17">
        <v>0.20111161419287399</v>
      </c>
      <c r="DU17">
        <v>0</v>
      </c>
      <c r="DV17">
        <v>-4.1327546666666697</v>
      </c>
      <c r="DW17">
        <v>-4.2510225583982102</v>
      </c>
      <c r="DX17">
        <v>0.30724320178791398</v>
      </c>
      <c r="DY17">
        <v>0</v>
      </c>
      <c r="DZ17">
        <v>1.5783526666666701</v>
      </c>
      <c r="EA17">
        <v>0.25580155728587101</v>
      </c>
      <c r="EB17">
        <v>1.84829813492184E-2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4.1539999999999999</v>
      </c>
      <c r="EJ17">
        <v>0.65329999999999999</v>
      </c>
      <c r="EK17">
        <v>4.1540000000004502</v>
      </c>
      <c r="EL17">
        <v>0</v>
      </c>
      <c r="EM17">
        <v>0</v>
      </c>
      <c r="EN17">
        <v>0</v>
      </c>
      <c r="EO17">
        <v>0.65333000000000396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4.4000000000000004</v>
      </c>
      <c r="EX17">
        <v>4.7</v>
      </c>
      <c r="EY17">
        <v>2</v>
      </c>
      <c r="EZ17">
        <v>393.22399999999999</v>
      </c>
      <c r="FA17">
        <v>622.87900000000002</v>
      </c>
      <c r="FB17">
        <v>37.074100000000001</v>
      </c>
      <c r="FC17">
        <v>34.457099999999997</v>
      </c>
      <c r="FD17">
        <v>30.000900000000001</v>
      </c>
      <c r="FE17">
        <v>34.1999</v>
      </c>
      <c r="FF17">
        <v>34.138399999999997</v>
      </c>
      <c r="FG17">
        <v>19.286999999999999</v>
      </c>
      <c r="FH17">
        <v>0</v>
      </c>
      <c r="FI17">
        <v>100</v>
      </c>
      <c r="FJ17">
        <v>-999.9</v>
      </c>
      <c r="FK17">
        <v>405.637</v>
      </c>
      <c r="FL17">
        <v>40.1267</v>
      </c>
      <c r="FM17">
        <v>101.282</v>
      </c>
      <c r="FN17">
        <v>100.593</v>
      </c>
    </row>
    <row r="18" spans="1:170" x14ac:dyDescent="0.2">
      <c r="A18">
        <v>3</v>
      </c>
      <c r="B18">
        <v>1606256017.5999999</v>
      </c>
      <c r="C18">
        <v>241</v>
      </c>
      <c r="D18" t="s">
        <v>294</v>
      </c>
      <c r="E18" t="s">
        <v>295</v>
      </c>
      <c r="F18" t="s">
        <v>285</v>
      </c>
      <c r="G18" t="s">
        <v>286</v>
      </c>
      <c r="H18">
        <v>1606256009.5999999</v>
      </c>
      <c r="I18">
        <f t="shared" si="0"/>
        <v>3.036174582524886E-3</v>
      </c>
      <c r="J18">
        <f t="shared" si="1"/>
        <v>-2.4785657726936154</v>
      </c>
      <c r="K18">
        <f t="shared" si="2"/>
        <v>82.368258064516198</v>
      </c>
      <c r="L18">
        <f t="shared" si="3"/>
        <v>122.77474411316209</v>
      </c>
      <c r="M18">
        <f t="shared" si="4"/>
        <v>12.499770274688871</v>
      </c>
      <c r="N18">
        <f t="shared" si="5"/>
        <v>8.3859617152512111</v>
      </c>
      <c r="O18">
        <f t="shared" si="6"/>
        <v>8.701204066119235E-2</v>
      </c>
      <c r="P18">
        <f t="shared" si="7"/>
        <v>2.9604611311944442</v>
      </c>
      <c r="Q18">
        <f t="shared" si="8"/>
        <v>8.5615860845057984E-2</v>
      </c>
      <c r="R18">
        <f t="shared" si="9"/>
        <v>5.3633488088699652E-2</v>
      </c>
      <c r="S18">
        <f t="shared" si="10"/>
        <v>231.29261512421488</v>
      </c>
      <c r="T18">
        <f t="shared" si="11"/>
        <v>39.031700058803189</v>
      </c>
      <c r="U18">
        <f t="shared" si="12"/>
        <v>38.897687096774199</v>
      </c>
      <c r="V18">
        <f t="shared" si="13"/>
        <v>6.9880547147954042</v>
      </c>
      <c r="W18">
        <f t="shared" si="14"/>
        <v>52.208396122382631</v>
      </c>
      <c r="X18">
        <f t="shared" si="15"/>
        <v>3.5646846599745867</v>
      </c>
      <c r="Y18">
        <f t="shared" si="16"/>
        <v>6.8277995968666536</v>
      </c>
      <c r="Z18">
        <f t="shared" si="17"/>
        <v>3.4233700548208175</v>
      </c>
      <c r="AA18">
        <f t="shared" si="18"/>
        <v>-133.89529908934747</v>
      </c>
      <c r="AB18">
        <f t="shared" si="19"/>
        <v>-68.661804493231472</v>
      </c>
      <c r="AC18">
        <f t="shared" si="20"/>
        <v>-5.613127203096913</v>
      </c>
      <c r="AD18">
        <f t="shared" si="21"/>
        <v>23.122384338539007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51833.248976163391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864.43257692307702</v>
      </c>
      <c r="AR18">
        <v>996.99</v>
      </c>
      <c r="AS18">
        <f t="shared" si="27"/>
        <v>0.13295762552976753</v>
      </c>
      <c r="AT18">
        <v>0.5</v>
      </c>
      <c r="AU18">
        <f t="shared" si="28"/>
        <v>1180.1953749408276</v>
      </c>
      <c r="AV18">
        <f t="shared" si="29"/>
        <v>-2.4785657726936154</v>
      </c>
      <c r="AW18">
        <f t="shared" si="30"/>
        <v>78.457987356673073</v>
      </c>
      <c r="AX18">
        <f t="shared" si="31"/>
        <v>0.34921112548771799</v>
      </c>
      <c r="AY18">
        <f t="shared" si="32"/>
        <v>-1.6105962904427542E-3</v>
      </c>
      <c r="AZ18">
        <f t="shared" si="33"/>
        <v>2.2719285047994466</v>
      </c>
      <c r="BA18" t="s">
        <v>297</v>
      </c>
      <c r="BB18">
        <v>648.83000000000004</v>
      </c>
      <c r="BC18">
        <f t="shared" si="34"/>
        <v>348.15999999999997</v>
      </c>
      <c r="BD18">
        <f t="shared" si="35"/>
        <v>0.38073708374575771</v>
      </c>
      <c r="BE18">
        <f t="shared" si="36"/>
        <v>0.86677126183870667</v>
      </c>
      <c r="BF18">
        <f t="shared" si="37"/>
        <v>0.47087483297674326</v>
      </c>
      <c r="BG18">
        <f t="shared" si="38"/>
        <v>0.88945545559333339</v>
      </c>
      <c r="BH18">
        <f t="shared" si="39"/>
        <v>1400.0125806451599</v>
      </c>
      <c r="BI18">
        <f t="shared" si="40"/>
        <v>1180.1953749408276</v>
      </c>
      <c r="BJ18">
        <f t="shared" si="41"/>
        <v>0.84298912113844349</v>
      </c>
      <c r="BK18">
        <f t="shared" si="42"/>
        <v>0.1959782422768869</v>
      </c>
      <c r="BL18">
        <v>6</v>
      </c>
      <c r="BM18">
        <v>0.5</v>
      </c>
      <c r="BN18" t="s">
        <v>290</v>
      </c>
      <c r="BO18">
        <v>2</v>
      </c>
      <c r="BP18">
        <v>1606256009.5999999</v>
      </c>
      <c r="BQ18">
        <v>82.368258064516198</v>
      </c>
      <c r="BR18">
        <v>79.025632258064505</v>
      </c>
      <c r="BS18">
        <v>35.012903225806497</v>
      </c>
      <c r="BT18">
        <v>30.618225806451601</v>
      </c>
      <c r="BU18">
        <v>78.214258064516102</v>
      </c>
      <c r="BV18">
        <v>34.359574193548397</v>
      </c>
      <c r="BW18">
        <v>400.01151612903197</v>
      </c>
      <c r="BX18">
        <v>101.772387096774</v>
      </c>
      <c r="BY18">
        <v>3.8212183870967698E-2</v>
      </c>
      <c r="BZ18">
        <v>38.4674870967742</v>
      </c>
      <c r="CA18">
        <v>38.897687096774199</v>
      </c>
      <c r="CB18">
        <v>999.9</v>
      </c>
      <c r="CC18">
        <v>0</v>
      </c>
      <c r="CD18">
        <v>0</v>
      </c>
      <c r="CE18">
        <v>10000.041290322601</v>
      </c>
      <c r="CF18">
        <v>0</v>
      </c>
      <c r="CG18">
        <v>378.24403225806498</v>
      </c>
      <c r="CH18">
        <v>1400.0125806451599</v>
      </c>
      <c r="CI18">
        <v>0.90000529032258103</v>
      </c>
      <c r="CJ18">
        <v>9.9994861290322604E-2</v>
      </c>
      <c r="CK18">
        <v>0</v>
      </c>
      <c r="CL18">
        <v>864.37919354838698</v>
      </c>
      <c r="CM18">
        <v>4.9997499999999997</v>
      </c>
      <c r="CN18">
        <v>11957.5193548387</v>
      </c>
      <c r="CO18">
        <v>12178.174193548401</v>
      </c>
      <c r="CP18">
        <v>47.475612903225802</v>
      </c>
      <c r="CQ18">
        <v>49.168999999999997</v>
      </c>
      <c r="CR18">
        <v>48.058</v>
      </c>
      <c r="CS18">
        <v>49.125</v>
      </c>
      <c r="CT18">
        <v>49.558</v>
      </c>
      <c r="CU18">
        <v>1255.51903225806</v>
      </c>
      <c r="CV18">
        <v>139.49354838709701</v>
      </c>
      <c r="CW18">
        <v>0</v>
      </c>
      <c r="CX18">
        <v>119.69999980926499</v>
      </c>
      <c r="CY18">
        <v>0</v>
      </c>
      <c r="CZ18">
        <v>864.43257692307702</v>
      </c>
      <c r="DA18">
        <v>6.2915213711547304</v>
      </c>
      <c r="DB18">
        <v>66.092307711234199</v>
      </c>
      <c r="DC18">
        <v>11957.8461538462</v>
      </c>
      <c r="DD18">
        <v>15</v>
      </c>
      <c r="DE18">
        <v>1606255512.0999999</v>
      </c>
      <c r="DF18" t="s">
        <v>291</v>
      </c>
      <c r="DG18">
        <v>1606255512.0999999</v>
      </c>
      <c r="DH18">
        <v>1606255494.0999999</v>
      </c>
      <c r="DI18">
        <v>10</v>
      </c>
      <c r="DJ18">
        <v>8.5000000000000006E-2</v>
      </c>
      <c r="DK18">
        <v>-0.04</v>
      </c>
      <c r="DL18">
        <v>4.1539999999999999</v>
      </c>
      <c r="DM18">
        <v>0.65300000000000002</v>
      </c>
      <c r="DN18">
        <v>1437</v>
      </c>
      <c r="DO18">
        <v>35</v>
      </c>
      <c r="DP18">
        <v>0.18</v>
      </c>
      <c r="DQ18">
        <v>0.04</v>
      </c>
      <c r="DR18">
        <v>-2.4793252702565902</v>
      </c>
      <c r="DS18">
        <v>0.12724569854521101</v>
      </c>
      <c r="DT18">
        <v>1.2111293411493401E-2</v>
      </c>
      <c r="DU18">
        <v>1</v>
      </c>
      <c r="DV18">
        <v>3.342406</v>
      </c>
      <c r="DW18">
        <v>-0.26153646273636799</v>
      </c>
      <c r="DX18">
        <v>2.1739749553908502E-2</v>
      </c>
      <c r="DY18">
        <v>0</v>
      </c>
      <c r="DZ18">
        <v>4.3970003333333301</v>
      </c>
      <c r="EA18">
        <v>0.54202117908787295</v>
      </c>
      <c r="EB18">
        <v>3.9130970980655301E-2</v>
      </c>
      <c r="EC18">
        <v>0</v>
      </c>
      <c r="ED18">
        <v>1</v>
      </c>
      <c r="EE18">
        <v>3</v>
      </c>
      <c r="EF18" t="s">
        <v>293</v>
      </c>
      <c r="EG18">
        <v>100</v>
      </c>
      <c r="EH18">
        <v>100</v>
      </c>
      <c r="EI18">
        <v>4.1539999999999999</v>
      </c>
      <c r="EJ18">
        <v>0.65329999999999999</v>
      </c>
      <c r="EK18">
        <v>4.1540000000004502</v>
      </c>
      <c r="EL18">
        <v>0</v>
      </c>
      <c r="EM18">
        <v>0</v>
      </c>
      <c r="EN18">
        <v>0</v>
      </c>
      <c r="EO18">
        <v>0.65333000000000396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8.4</v>
      </c>
      <c r="EX18">
        <v>8.6999999999999993</v>
      </c>
      <c r="EY18">
        <v>2</v>
      </c>
      <c r="EZ18">
        <v>394.161</v>
      </c>
      <c r="FA18">
        <v>614.91</v>
      </c>
      <c r="FB18">
        <v>37.334800000000001</v>
      </c>
      <c r="FC18">
        <v>34.780099999999997</v>
      </c>
      <c r="FD18">
        <v>30</v>
      </c>
      <c r="FE18">
        <v>34.474899999999998</v>
      </c>
      <c r="FF18">
        <v>34.391199999999998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35.412100000000002</v>
      </c>
      <c r="FM18">
        <v>101.242</v>
      </c>
      <c r="FN18">
        <v>100.548</v>
      </c>
    </row>
    <row r="19" spans="1:170" x14ac:dyDescent="0.2">
      <c r="A19">
        <v>4</v>
      </c>
      <c r="B19">
        <v>1606256138.0999999</v>
      </c>
      <c r="C19">
        <v>361.5</v>
      </c>
      <c r="D19" t="s">
        <v>298</v>
      </c>
      <c r="E19" t="s">
        <v>299</v>
      </c>
      <c r="F19" t="s">
        <v>285</v>
      </c>
      <c r="G19" t="s">
        <v>286</v>
      </c>
      <c r="H19">
        <v>1606256130.0999999</v>
      </c>
      <c r="I19">
        <f t="shared" si="0"/>
        <v>2.9905713888630919E-3</v>
      </c>
      <c r="J19">
        <f t="shared" si="1"/>
        <v>-2.1051531528610599</v>
      </c>
      <c r="K19">
        <f t="shared" si="2"/>
        <v>100.55787741935499</v>
      </c>
      <c r="L19">
        <f t="shared" si="3"/>
        <v>131.71786366952546</v>
      </c>
      <c r="M19">
        <f t="shared" si="4"/>
        <v>13.409929249402726</v>
      </c>
      <c r="N19">
        <f t="shared" si="5"/>
        <v>10.237594082507492</v>
      </c>
      <c r="O19">
        <f t="shared" si="6"/>
        <v>9.1587778029879538E-2</v>
      </c>
      <c r="P19">
        <f t="shared" si="7"/>
        <v>2.9607527005537038</v>
      </c>
      <c r="Q19">
        <f t="shared" si="8"/>
        <v>9.0042449592399557E-2</v>
      </c>
      <c r="R19">
        <f t="shared" si="9"/>
        <v>5.6413200761208801E-2</v>
      </c>
      <c r="S19">
        <f t="shared" si="10"/>
        <v>231.28983316429705</v>
      </c>
      <c r="T19">
        <f t="shared" si="11"/>
        <v>39.035465534720501</v>
      </c>
      <c r="U19">
        <f t="shared" si="12"/>
        <v>38.786051612903201</v>
      </c>
      <c r="V19">
        <f t="shared" si="13"/>
        <v>6.9461587858922726</v>
      </c>
      <c r="W19">
        <f t="shared" si="14"/>
        <v>54.83316464181447</v>
      </c>
      <c r="X19">
        <f t="shared" si="15"/>
        <v>3.7423177221453146</v>
      </c>
      <c r="Y19">
        <f t="shared" si="16"/>
        <v>6.8249165383599113</v>
      </c>
      <c r="Z19">
        <f t="shared" si="17"/>
        <v>3.2038410637469581</v>
      </c>
      <c r="AA19">
        <f t="shared" si="18"/>
        <v>-131.88419824886236</v>
      </c>
      <c r="AB19">
        <f t="shared" si="19"/>
        <v>-52.097425989169267</v>
      </c>
      <c r="AC19">
        <f t="shared" si="20"/>
        <v>-4.256115304751444</v>
      </c>
      <c r="AD19">
        <f t="shared" si="21"/>
        <v>43.05209362151399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51842.718645261302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872.19849999999997</v>
      </c>
      <c r="AR19">
        <v>1005.58</v>
      </c>
      <c r="AS19">
        <f t="shared" si="27"/>
        <v>0.13264136120447911</v>
      </c>
      <c r="AT19">
        <v>0.5</v>
      </c>
      <c r="AU19">
        <f t="shared" si="28"/>
        <v>1180.1778181735428</v>
      </c>
      <c r="AV19">
        <f t="shared" si="29"/>
        <v>-2.1051531528610599</v>
      </c>
      <c r="AW19">
        <f t="shared" si="30"/>
        <v>78.270196132935482</v>
      </c>
      <c r="AX19">
        <f t="shared" si="31"/>
        <v>0.34295630382465842</v>
      </c>
      <c r="AY19">
        <f t="shared" si="32"/>
        <v>-1.2942165574749303E-3</v>
      </c>
      <c r="AZ19">
        <f t="shared" si="33"/>
        <v>2.2439785994152626</v>
      </c>
      <c r="BA19" t="s">
        <v>301</v>
      </c>
      <c r="BB19">
        <v>660.71</v>
      </c>
      <c r="BC19">
        <f t="shared" si="34"/>
        <v>344.87</v>
      </c>
      <c r="BD19">
        <f t="shared" si="35"/>
        <v>0.38675877867022379</v>
      </c>
      <c r="BE19">
        <f t="shared" si="36"/>
        <v>0.86742754779212494</v>
      </c>
      <c r="BF19">
        <f t="shared" si="37"/>
        <v>0.45977278633058805</v>
      </c>
      <c r="BG19">
        <f t="shared" si="38"/>
        <v>0.88608233471798326</v>
      </c>
      <c r="BH19">
        <f t="shared" si="39"/>
        <v>1399.99129032258</v>
      </c>
      <c r="BI19">
        <f t="shared" si="40"/>
        <v>1180.1778181735428</v>
      </c>
      <c r="BJ19">
        <f t="shared" si="41"/>
        <v>0.84298940024234825</v>
      </c>
      <c r="BK19">
        <f t="shared" si="42"/>
        <v>0.1959788004846964</v>
      </c>
      <c r="BL19">
        <v>6</v>
      </c>
      <c r="BM19">
        <v>0.5</v>
      </c>
      <c r="BN19" t="s">
        <v>290</v>
      </c>
      <c r="BO19">
        <v>2</v>
      </c>
      <c r="BP19">
        <v>1606256130.0999999</v>
      </c>
      <c r="BQ19">
        <v>100.55787741935499</v>
      </c>
      <c r="BR19">
        <v>97.851364516128996</v>
      </c>
      <c r="BS19">
        <v>36.758590322580602</v>
      </c>
      <c r="BT19">
        <v>32.437832258064503</v>
      </c>
      <c r="BU19">
        <v>96.403883870967704</v>
      </c>
      <c r="BV19">
        <v>36.105270967741902</v>
      </c>
      <c r="BW19">
        <v>400.01900000000001</v>
      </c>
      <c r="BX19">
        <v>101.769967741936</v>
      </c>
      <c r="BY19">
        <v>3.8009367741935501E-2</v>
      </c>
      <c r="BZ19">
        <v>38.459667741935498</v>
      </c>
      <c r="CA19">
        <v>38.786051612903201</v>
      </c>
      <c r="CB19">
        <v>999.9</v>
      </c>
      <c r="CC19">
        <v>0</v>
      </c>
      <c r="CD19">
        <v>0</v>
      </c>
      <c r="CE19">
        <v>10001.9322580645</v>
      </c>
      <c r="CF19">
        <v>0</v>
      </c>
      <c r="CG19">
        <v>373.96354838709698</v>
      </c>
      <c r="CH19">
        <v>1399.99129032258</v>
      </c>
      <c r="CI19">
        <v>0.89999799999999996</v>
      </c>
      <c r="CJ19">
        <v>0.100002051612903</v>
      </c>
      <c r="CK19">
        <v>0</v>
      </c>
      <c r="CL19">
        <v>872.17596774193601</v>
      </c>
      <c r="CM19">
        <v>4.9997499999999997</v>
      </c>
      <c r="CN19">
        <v>12055.032258064501</v>
      </c>
      <c r="CO19">
        <v>12177.9580645161</v>
      </c>
      <c r="CP19">
        <v>47.312064516128999</v>
      </c>
      <c r="CQ19">
        <v>48.929000000000002</v>
      </c>
      <c r="CR19">
        <v>47.911000000000001</v>
      </c>
      <c r="CS19">
        <v>48.870935483871001</v>
      </c>
      <c r="CT19">
        <v>49.370935483871001</v>
      </c>
      <c r="CU19">
        <v>1255.4874193548401</v>
      </c>
      <c r="CV19">
        <v>139.504516129032</v>
      </c>
      <c r="CW19">
        <v>0</v>
      </c>
      <c r="CX19">
        <v>119.59999990463299</v>
      </c>
      <c r="CY19">
        <v>0</v>
      </c>
      <c r="CZ19">
        <v>872.19849999999997</v>
      </c>
      <c r="DA19">
        <v>9.1311794705931</v>
      </c>
      <c r="DB19">
        <v>115.928204938758</v>
      </c>
      <c r="DC19">
        <v>12055.5961538462</v>
      </c>
      <c r="DD19">
        <v>15</v>
      </c>
      <c r="DE19">
        <v>1606255512.0999999</v>
      </c>
      <c r="DF19" t="s">
        <v>291</v>
      </c>
      <c r="DG19">
        <v>1606255512.0999999</v>
      </c>
      <c r="DH19">
        <v>1606255494.0999999</v>
      </c>
      <c r="DI19">
        <v>10</v>
      </c>
      <c r="DJ19">
        <v>8.5000000000000006E-2</v>
      </c>
      <c r="DK19">
        <v>-0.04</v>
      </c>
      <c r="DL19">
        <v>4.1539999999999999</v>
      </c>
      <c r="DM19">
        <v>0.65300000000000002</v>
      </c>
      <c r="DN19">
        <v>1437</v>
      </c>
      <c r="DO19">
        <v>35</v>
      </c>
      <c r="DP19">
        <v>0.18</v>
      </c>
      <c r="DQ19">
        <v>0.04</v>
      </c>
      <c r="DR19">
        <v>-1.97566113644256</v>
      </c>
      <c r="DS19">
        <v>-8.24517347958035</v>
      </c>
      <c r="DT19">
        <v>0.70564003249018803</v>
      </c>
      <c r="DU19">
        <v>0</v>
      </c>
      <c r="DV19">
        <v>2.6972521333333299</v>
      </c>
      <c r="DW19">
        <v>9.7155364271412701</v>
      </c>
      <c r="DX19">
        <v>0.84114875212908402</v>
      </c>
      <c r="DY19">
        <v>0</v>
      </c>
      <c r="DZ19">
        <v>4.3170683333333297</v>
      </c>
      <c r="EA19">
        <v>0.75765864293658602</v>
      </c>
      <c r="EB19">
        <v>5.54564537923425E-2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4.1539999999999999</v>
      </c>
      <c r="EJ19">
        <v>0.65339999999999998</v>
      </c>
      <c r="EK19">
        <v>4.1540000000004502</v>
      </c>
      <c r="EL19">
        <v>0</v>
      </c>
      <c r="EM19">
        <v>0</v>
      </c>
      <c r="EN19">
        <v>0</v>
      </c>
      <c r="EO19">
        <v>0.65333000000000396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10.4</v>
      </c>
      <c r="EX19">
        <v>10.7</v>
      </c>
      <c r="EY19">
        <v>2</v>
      </c>
      <c r="EZ19">
        <v>394.803</v>
      </c>
      <c r="FA19">
        <v>618.1</v>
      </c>
      <c r="FB19">
        <v>37.3688</v>
      </c>
      <c r="FC19">
        <v>34.7896</v>
      </c>
      <c r="FD19">
        <v>30.000299999999999</v>
      </c>
      <c r="FE19">
        <v>34.508899999999997</v>
      </c>
      <c r="FF19">
        <v>34.4315</v>
      </c>
      <c r="FG19">
        <v>5.6943099999999998</v>
      </c>
      <c r="FH19">
        <v>0</v>
      </c>
      <c r="FI19">
        <v>100</v>
      </c>
      <c r="FJ19">
        <v>-999.9</v>
      </c>
      <c r="FK19">
        <v>96.8386</v>
      </c>
      <c r="FL19">
        <v>34.785899999999998</v>
      </c>
      <c r="FM19">
        <v>101.239</v>
      </c>
      <c r="FN19">
        <v>100.559</v>
      </c>
    </row>
    <row r="20" spans="1:170" x14ac:dyDescent="0.2">
      <c r="A20">
        <v>5</v>
      </c>
      <c r="B20">
        <v>1606256225.0999999</v>
      </c>
      <c r="C20">
        <v>448.5</v>
      </c>
      <c r="D20" t="s">
        <v>302</v>
      </c>
      <c r="E20" t="s">
        <v>303</v>
      </c>
      <c r="F20" t="s">
        <v>285</v>
      </c>
      <c r="G20" t="s">
        <v>286</v>
      </c>
      <c r="H20">
        <v>1606256217.3499999</v>
      </c>
      <c r="I20">
        <f t="shared" si="0"/>
        <v>3.655755925704609E-3</v>
      </c>
      <c r="J20">
        <f t="shared" si="1"/>
        <v>5.5749039376929183E-2</v>
      </c>
      <c r="K20">
        <f t="shared" si="2"/>
        <v>149.41919999999999</v>
      </c>
      <c r="L20">
        <f t="shared" si="3"/>
        <v>141.01677893130696</v>
      </c>
      <c r="M20">
        <f t="shared" si="4"/>
        <v>14.35665516987218</v>
      </c>
      <c r="N20">
        <f t="shared" si="5"/>
        <v>15.212089982590866</v>
      </c>
      <c r="O20">
        <f t="shared" si="6"/>
        <v>0.11374567282995514</v>
      </c>
      <c r="P20">
        <f t="shared" si="7"/>
        <v>2.9604693349895097</v>
      </c>
      <c r="Q20">
        <f t="shared" si="8"/>
        <v>0.11137238956231282</v>
      </c>
      <c r="R20">
        <f t="shared" si="9"/>
        <v>6.9816849225832728E-2</v>
      </c>
      <c r="S20">
        <f t="shared" si="10"/>
        <v>231.2862612700356</v>
      </c>
      <c r="T20">
        <f t="shared" si="11"/>
        <v>38.921944921642421</v>
      </c>
      <c r="U20">
        <f t="shared" si="12"/>
        <v>38.802979999999998</v>
      </c>
      <c r="V20">
        <f t="shared" si="13"/>
        <v>6.9524978300838587</v>
      </c>
      <c r="W20">
        <f t="shared" si="14"/>
        <v>55.318296167722316</v>
      </c>
      <c r="X20">
        <f t="shared" si="15"/>
        <v>3.7869439369956113</v>
      </c>
      <c r="Y20">
        <f t="shared" si="16"/>
        <v>6.8457349545144819</v>
      </c>
      <c r="Z20">
        <f t="shared" si="17"/>
        <v>3.1655538930882474</v>
      </c>
      <c r="AA20">
        <f t="shared" si="18"/>
        <v>-161.21883632357327</v>
      </c>
      <c r="AB20">
        <f t="shared" si="19"/>
        <v>-45.79275172216191</v>
      </c>
      <c r="AC20">
        <f t="shared" si="20"/>
        <v>-3.7427315709251117</v>
      </c>
      <c r="AD20">
        <f t="shared" si="21"/>
        <v>20.531941653375299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51825.354950209221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880.63160000000005</v>
      </c>
      <c r="AR20">
        <v>1033.8</v>
      </c>
      <c r="AS20">
        <f t="shared" si="27"/>
        <v>0.14816057264461202</v>
      </c>
      <c r="AT20">
        <v>0.5</v>
      </c>
      <c r="AU20">
        <f t="shared" si="28"/>
        <v>1180.16261074729</v>
      </c>
      <c r="AV20">
        <f t="shared" si="29"/>
        <v>5.5749039376929183E-2</v>
      </c>
      <c r="AW20">
        <f t="shared" si="30"/>
        <v>87.426784111039424</v>
      </c>
      <c r="AX20">
        <f t="shared" si="31"/>
        <v>0.34070419810408198</v>
      </c>
      <c r="AY20">
        <f t="shared" si="32"/>
        <v>5.3678748455860358E-4</v>
      </c>
      <c r="AZ20">
        <f t="shared" si="33"/>
        <v>2.1554265815438187</v>
      </c>
      <c r="BA20" t="s">
        <v>305</v>
      </c>
      <c r="BB20">
        <v>681.58</v>
      </c>
      <c r="BC20">
        <f t="shared" si="34"/>
        <v>352.21999999999991</v>
      </c>
      <c r="BD20">
        <f t="shared" si="35"/>
        <v>0.43486570893191739</v>
      </c>
      <c r="BE20">
        <f t="shared" si="36"/>
        <v>0.8635070722728152</v>
      </c>
      <c r="BF20">
        <f t="shared" si="37"/>
        <v>0.48117278043593792</v>
      </c>
      <c r="BG20">
        <f t="shared" si="38"/>
        <v>0.87500090618452808</v>
      </c>
      <c r="BH20">
        <f t="shared" si="39"/>
        <v>1399.9736666666699</v>
      </c>
      <c r="BI20">
        <f t="shared" si="40"/>
        <v>1180.16261074729</v>
      </c>
      <c r="BJ20">
        <f t="shared" si="41"/>
        <v>0.84298914961540039</v>
      </c>
      <c r="BK20">
        <f t="shared" si="42"/>
        <v>0.19597829923080087</v>
      </c>
      <c r="BL20">
        <v>6</v>
      </c>
      <c r="BM20">
        <v>0.5</v>
      </c>
      <c r="BN20" t="s">
        <v>290</v>
      </c>
      <c r="BO20">
        <v>2</v>
      </c>
      <c r="BP20">
        <v>1606256217.3499999</v>
      </c>
      <c r="BQ20">
        <v>149.41919999999999</v>
      </c>
      <c r="BR20">
        <v>150.32216666666699</v>
      </c>
      <c r="BS20">
        <v>37.196869999999997</v>
      </c>
      <c r="BT20">
        <v>31.917310000000001</v>
      </c>
      <c r="BU20">
        <v>145.26519999999999</v>
      </c>
      <c r="BV20">
        <v>36.543529999999997</v>
      </c>
      <c r="BW20">
        <v>400.007566666667</v>
      </c>
      <c r="BX20">
        <v>101.770366666667</v>
      </c>
      <c r="BY20">
        <v>3.7767646666666703E-2</v>
      </c>
      <c r="BZ20">
        <v>38.516066666666703</v>
      </c>
      <c r="CA20">
        <v>38.802979999999998</v>
      </c>
      <c r="CB20">
        <v>999.9</v>
      </c>
      <c r="CC20">
        <v>0</v>
      </c>
      <c r="CD20">
        <v>0</v>
      </c>
      <c r="CE20">
        <v>10000.286333333301</v>
      </c>
      <c r="CF20">
        <v>0</v>
      </c>
      <c r="CG20">
        <v>365.15813333333301</v>
      </c>
      <c r="CH20">
        <v>1399.9736666666699</v>
      </c>
      <c r="CI20">
        <v>0.90000393333333295</v>
      </c>
      <c r="CJ20">
        <v>9.9996169999999995E-2</v>
      </c>
      <c r="CK20">
        <v>0</v>
      </c>
      <c r="CL20">
        <v>880.39506666666705</v>
      </c>
      <c r="CM20">
        <v>4.9997499999999997</v>
      </c>
      <c r="CN20">
        <v>12170.313333333301</v>
      </c>
      <c r="CO20">
        <v>12177.8166666667</v>
      </c>
      <c r="CP20">
        <v>47.328800000000001</v>
      </c>
      <c r="CQ20">
        <v>48.870800000000003</v>
      </c>
      <c r="CR20">
        <v>47.895666666666699</v>
      </c>
      <c r="CS20">
        <v>48.811999999999998</v>
      </c>
      <c r="CT20">
        <v>49.370800000000003</v>
      </c>
      <c r="CU20">
        <v>1255.48266666667</v>
      </c>
      <c r="CV20">
        <v>139.49100000000001</v>
      </c>
      <c r="CW20">
        <v>0</v>
      </c>
      <c r="CX20">
        <v>86.5</v>
      </c>
      <c r="CY20">
        <v>0</v>
      </c>
      <c r="CZ20">
        <v>880.63160000000005</v>
      </c>
      <c r="DA20">
        <v>15.746076924594099</v>
      </c>
      <c r="DB20">
        <v>214.09999965117899</v>
      </c>
      <c r="DC20">
        <v>12173.396000000001</v>
      </c>
      <c r="DD20">
        <v>15</v>
      </c>
      <c r="DE20">
        <v>1606255512.0999999</v>
      </c>
      <c r="DF20" t="s">
        <v>291</v>
      </c>
      <c r="DG20">
        <v>1606255512.0999999</v>
      </c>
      <c r="DH20">
        <v>1606255494.0999999</v>
      </c>
      <c r="DI20">
        <v>10</v>
      </c>
      <c r="DJ20">
        <v>8.5000000000000006E-2</v>
      </c>
      <c r="DK20">
        <v>-0.04</v>
      </c>
      <c r="DL20">
        <v>4.1539999999999999</v>
      </c>
      <c r="DM20">
        <v>0.65300000000000002</v>
      </c>
      <c r="DN20">
        <v>1437</v>
      </c>
      <c r="DO20">
        <v>35</v>
      </c>
      <c r="DP20">
        <v>0.18</v>
      </c>
      <c r="DQ20">
        <v>0.04</v>
      </c>
      <c r="DR20">
        <v>5.6058642788941002E-2</v>
      </c>
      <c r="DS20">
        <v>-0.14572153660421699</v>
      </c>
      <c r="DT20">
        <v>2.1244048762884701E-2</v>
      </c>
      <c r="DU20">
        <v>1</v>
      </c>
      <c r="DV20">
        <v>-0.90297336666666606</v>
      </c>
      <c r="DW20">
        <v>0.13839395773080801</v>
      </c>
      <c r="DX20">
        <v>2.9547328862333501E-2</v>
      </c>
      <c r="DY20">
        <v>1</v>
      </c>
      <c r="DZ20">
        <v>5.2798400000000001</v>
      </c>
      <c r="EA20">
        <v>-2.8717241379319299E-2</v>
      </c>
      <c r="EB20">
        <v>1.29331390878885E-2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4.1539999999999999</v>
      </c>
      <c r="EJ20">
        <v>0.65339999999999998</v>
      </c>
      <c r="EK20">
        <v>4.1540000000004502</v>
      </c>
      <c r="EL20">
        <v>0</v>
      </c>
      <c r="EM20">
        <v>0</v>
      </c>
      <c r="EN20">
        <v>0</v>
      </c>
      <c r="EO20">
        <v>0.65333000000000396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11.9</v>
      </c>
      <c r="EX20">
        <v>12.2</v>
      </c>
      <c r="EY20">
        <v>2</v>
      </c>
      <c r="EZ20">
        <v>395.49700000000001</v>
      </c>
      <c r="FA20">
        <v>617.096</v>
      </c>
      <c r="FB20">
        <v>37.4056</v>
      </c>
      <c r="FC20">
        <v>34.842199999999998</v>
      </c>
      <c r="FD20">
        <v>30.000699999999998</v>
      </c>
      <c r="FE20">
        <v>34.566899999999997</v>
      </c>
      <c r="FF20">
        <v>34.498399999999997</v>
      </c>
      <c r="FG20">
        <v>7.9874200000000002</v>
      </c>
      <c r="FH20">
        <v>0</v>
      </c>
      <c r="FI20">
        <v>100</v>
      </c>
      <c r="FJ20">
        <v>-999.9</v>
      </c>
      <c r="FK20">
        <v>150.042</v>
      </c>
      <c r="FL20">
        <v>36.560299999999998</v>
      </c>
      <c r="FM20">
        <v>101.224</v>
      </c>
      <c r="FN20">
        <v>100.542</v>
      </c>
    </row>
    <row r="21" spans="1:170" x14ac:dyDescent="0.2">
      <c r="A21">
        <v>6</v>
      </c>
      <c r="B21">
        <v>1606256316.0999999</v>
      </c>
      <c r="C21">
        <v>539.5</v>
      </c>
      <c r="D21" t="s">
        <v>307</v>
      </c>
      <c r="E21" t="s">
        <v>308</v>
      </c>
      <c r="F21" t="s">
        <v>285</v>
      </c>
      <c r="G21" t="s">
        <v>286</v>
      </c>
      <c r="H21">
        <v>1606256308.3499999</v>
      </c>
      <c r="I21">
        <f t="shared" si="0"/>
        <v>3.7984103490987763E-3</v>
      </c>
      <c r="J21">
        <f t="shared" si="1"/>
        <v>1.7728370446150075</v>
      </c>
      <c r="K21">
        <f t="shared" si="2"/>
        <v>199.45050000000001</v>
      </c>
      <c r="L21">
        <f t="shared" si="3"/>
        <v>165.12465700092514</v>
      </c>
      <c r="M21">
        <f t="shared" si="4"/>
        <v>16.808671368689797</v>
      </c>
      <c r="N21">
        <f t="shared" si="5"/>
        <v>20.302830417398422</v>
      </c>
      <c r="O21">
        <f t="shared" si="6"/>
        <v>0.11706846251758804</v>
      </c>
      <c r="P21">
        <f t="shared" si="7"/>
        <v>2.9603690295725364</v>
      </c>
      <c r="Q21">
        <f t="shared" si="8"/>
        <v>0.11455606203767693</v>
      </c>
      <c r="R21">
        <f t="shared" si="9"/>
        <v>7.1818777163601244E-2</v>
      </c>
      <c r="S21">
        <f t="shared" si="10"/>
        <v>231.28807966149677</v>
      </c>
      <c r="T21">
        <f t="shared" si="11"/>
        <v>38.917123102602574</v>
      </c>
      <c r="U21">
        <f t="shared" si="12"/>
        <v>38.840829999999997</v>
      </c>
      <c r="V21">
        <f t="shared" si="13"/>
        <v>6.9666893850150755</v>
      </c>
      <c r="W21">
        <f t="shared" si="14"/>
        <v>54.968688341394959</v>
      </c>
      <c r="X21">
        <f t="shared" si="15"/>
        <v>3.7694370851098897</v>
      </c>
      <c r="Y21">
        <f t="shared" si="16"/>
        <v>6.8574259252812864</v>
      </c>
      <c r="Z21">
        <f t="shared" si="17"/>
        <v>3.1972522999051858</v>
      </c>
      <c r="AA21">
        <f t="shared" si="18"/>
        <v>-167.50989639525602</v>
      </c>
      <c r="AB21">
        <f t="shared" si="19"/>
        <v>-46.787632539212133</v>
      </c>
      <c r="AC21">
        <f t="shared" si="20"/>
        <v>-3.8254532693888215</v>
      </c>
      <c r="AD21">
        <f t="shared" si="21"/>
        <v>13.165097457639796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51816.961963335401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890.23635999999999</v>
      </c>
      <c r="AR21">
        <v>1066.43</v>
      </c>
      <c r="AS21">
        <f t="shared" si="27"/>
        <v>0.16521819528707937</v>
      </c>
      <c r="AT21">
        <v>0.5</v>
      </c>
      <c r="AU21">
        <f t="shared" si="28"/>
        <v>1180.1713807472979</v>
      </c>
      <c r="AV21">
        <f t="shared" si="29"/>
        <v>1.7728370446150075</v>
      </c>
      <c r="AW21">
        <f t="shared" si="30"/>
        <v>97.492892828264587</v>
      </c>
      <c r="AX21">
        <f t="shared" si="31"/>
        <v>0.34326678731843629</v>
      </c>
      <c r="AY21">
        <f t="shared" si="32"/>
        <v>1.9917315084719421E-3</v>
      </c>
      <c r="AZ21">
        <f t="shared" si="33"/>
        <v>2.0588786887090569</v>
      </c>
      <c r="BA21" t="s">
        <v>310</v>
      </c>
      <c r="BB21">
        <v>700.36</v>
      </c>
      <c r="BC21">
        <f t="shared" si="34"/>
        <v>366.07000000000005</v>
      </c>
      <c r="BD21">
        <f t="shared" si="35"/>
        <v>0.48131133389788849</v>
      </c>
      <c r="BE21">
        <f t="shared" si="36"/>
        <v>0.85709991724310219</v>
      </c>
      <c r="BF21">
        <f t="shared" si="37"/>
        <v>0.50204329748224064</v>
      </c>
      <c r="BG21">
        <f t="shared" si="38"/>
        <v>0.86218775901774414</v>
      </c>
      <c r="BH21">
        <f t="shared" si="39"/>
        <v>1399.9839999999999</v>
      </c>
      <c r="BI21">
        <f t="shared" si="40"/>
        <v>1180.1713807472979</v>
      </c>
      <c r="BJ21">
        <f t="shared" si="41"/>
        <v>0.84298919183883392</v>
      </c>
      <c r="BK21">
        <f t="shared" si="42"/>
        <v>0.19597838367766768</v>
      </c>
      <c r="BL21">
        <v>6</v>
      </c>
      <c r="BM21">
        <v>0.5</v>
      </c>
      <c r="BN21" t="s">
        <v>290</v>
      </c>
      <c r="BO21">
        <v>2</v>
      </c>
      <c r="BP21">
        <v>1606256308.3499999</v>
      </c>
      <c r="BQ21">
        <v>199.45050000000001</v>
      </c>
      <c r="BR21">
        <v>203.246033333333</v>
      </c>
      <c r="BS21">
        <v>37.030113333333297</v>
      </c>
      <c r="BT21">
        <v>31.543646666666699</v>
      </c>
      <c r="BU21">
        <v>195.29646666666699</v>
      </c>
      <c r="BV21">
        <v>36.3767833333333</v>
      </c>
      <c r="BW21">
        <v>400.01206666666701</v>
      </c>
      <c r="BX21">
        <v>101.75553333333301</v>
      </c>
      <c r="BY21">
        <v>3.8297303333333303E-2</v>
      </c>
      <c r="BZ21">
        <v>38.5476733333333</v>
      </c>
      <c r="CA21">
        <v>38.840829999999997</v>
      </c>
      <c r="CB21">
        <v>999.9</v>
      </c>
      <c r="CC21">
        <v>0</v>
      </c>
      <c r="CD21">
        <v>0</v>
      </c>
      <c r="CE21">
        <v>10001.1753333333</v>
      </c>
      <c r="CF21">
        <v>0</v>
      </c>
      <c r="CG21">
        <v>352.399133333333</v>
      </c>
      <c r="CH21">
        <v>1399.9839999999999</v>
      </c>
      <c r="CI21">
        <v>0.90000409999999997</v>
      </c>
      <c r="CJ21">
        <v>9.9996039999999994E-2</v>
      </c>
      <c r="CK21">
        <v>0</v>
      </c>
      <c r="CL21">
        <v>890.14260000000002</v>
      </c>
      <c r="CM21">
        <v>4.9997499999999997</v>
      </c>
      <c r="CN21">
        <v>12314.426666666701</v>
      </c>
      <c r="CO21">
        <v>12177.926666666701</v>
      </c>
      <c r="CP21">
        <v>47.4495</v>
      </c>
      <c r="CQ21">
        <v>48.8791333333333</v>
      </c>
      <c r="CR21">
        <v>47.991599999999998</v>
      </c>
      <c r="CS21">
        <v>48.870800000000003</v>
      </c>
      <c r="CT21">
        <v>49.436999999999998</v>
      </c>
      <c r="CU21">
        <v>1255.49</v>
      </c>
      <c r="CV21">
        <v>139.494</v>
      </c>
      <c r="CW21">
        <v>0</v>
      </c>
      <c r="CX21">
        <v>90.299999952316298</v>
      </c>
      <c r="CY21">
        <v>0</v>
      </c>
      <c r="CZ21">
        <v>890.23635999999999</v>
      </c>
      <c r="DA21">
        <v>17.019461538946999</v>
      </c>
      <c r="DB21">
        <v>255.99230767521701</v>
      </c>
      <c r="DC21">
        <v>12316.611999999999</v>
      </c>
      <c r="DD21">
        <v>15</v>
      </c>
      <c r="DE21">
        <v>1606255512.0999999</v>
      </c>
      <c r="DF21" t="s">
        <v>291</v>
      </c>
      <c r="DG21">
        <v>1606255512.0999999</v>
      </c>
      <c r="DH21">
        <v>1606255494.0999999</v>
      </c>
      <c r="DI21">
        <v>10</v>
      </c>
      <c r="DJ21">
        <v>8.5000000000000006E-2</v>
      </c>
      <c r="DK21">
        <v>-0.04</v>
      </c>
      <c r="DL21">
        <v>4.1539999999999999</v>
      </c>
      <c r="DM21">
        <v>0.65300000000000002</v>
      </c>
      <c r="DN21">
        <v>1437</v>
      </c>
      <c r="DO21">
        <v>35</v>
      </c>
      <c r="DP21">
        <v>0.18</v>
      </c>
      <c r="DQ21">
        <v>0.04</v>
      </c>
      <c r="DR21">
        <v>1.77867307819495</v>
      </c>
      <c r="DS21">
        <v>-0.16139710681247299</v>
      </c>
      <c r="DT21">
        <v>2.8990543496409799E-2</v>
      </c>
      <c r="DU21">
        <v>1</v>
      </c>
      <c r="DV21">
        <v>-3.80006633333333</v>
      </c>
      <c r="DW21">
        <v>0.17542451612902701</v>
      </c>
      <c r="DX21">
        <v>4.0836291333676299E-2</v>
      </c>
      <c r="DY21">
        <v>1</v>
      </c>
      <c r="DZ21">
        <v>5.4852173333333303</v>
      </c>
      <c r="EA21">
        <v>0.164042536151283</v>
      </c>
      <c r="EB21">
        <v>1.18699752690934E-2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4.1539999999999999</v>
      </c>
      <c r="EJ21">
        <v>0.65329999999999999</v>
      </c>
      <c r="EK21">
        <v>4.1540000000004502</v>
      </c>
      <c r="EL21">
        <v>0</v>
      </c>
      <c r="EM21">
        <v>0</v>
      </c>
      <c r="EN21">
        <v>0</v>
      </c>
      <c r="EO21">
        <v>0.65333000000000396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13.4</v>
      </c>
      <c r="EX21">
        <v>13.7</v>
      </c>
      <c r="EY21">
        <v>2</v>
      </c>
      <c r="EZ21">
        <v>395.72300000000001</v>
      </c>
      <c r="FA21">
        <v>615.56200000000001</v>
      </c>
      <c r="FB21">
        <v>37.432200000000002</v>
      </c>
      <c r="FC21">
        <v>34.96</v>
      </c>
      <c r="FD21">
        <v>30.000699999999998</v>
      </c>
      <c r="FE21">
        <v>34.680599999999998</v>
      </c>
      <c r="FF21">
        <v>34.61</v>
      </c>
      <c r="FG21">
        <v>10.213699999999999</v>
      </c>
      <c r="FH21">
        <v>0</v>
      </c>
      <c r="FI21">
        <v>100</v>
      </c>
      <c r="FJ21">
        <v>-999.9</v>
      </c>
      <c r="FK21">
        <v>203.30500000000001</v>
      </c>
      <c r="FL21">
        <v>36.912700000000001</v>
      </c>
      <c r="FM21">
        <v>101.2</v>
      </c>
      <c r="FN21">
        <v>100.515</v>
      </c>
    </row>
    <row r="22" spans="1:170" x14ac:dyDescent="0.2">
      <c r="A22">
        <v>7</v>
      </c>
      <c r="B22">
        <v>1606256400.0999999</v>
      </c>
      <c r="C22">
        <v>623.5</v>
      </c>
      <c r="D22" t="s">
        <v>311</v>
      </c>
      <c r="E22" t="s">
        <v>312</v>
      </c>
      <c r="F22" t="s">
        <v>285</v>
      </c>
      <c r="G22" t="s">
        <v>286</v>
      </c>
      <c r="H22">
        <v>1606256392.3499999</v>
      </c>
      <c r="I22">
        <f t="shared" si="0"/>
        <v>3.9142724490553345E-3</v>
      </c>
      <c r="J22">
        <f t="shared" si="1"/>
        <v>3.5676678307936647</v>
      </c>
      <c r="K22">
        <f t="shared" si="2"/>
        <v>249.34880000000001</v>
      </c>
      <c r="L22">
        <f t="shared" si="3"/>
        <v>188.13884369402268</v>
      </c>
      <c r="M22">
        <f t="shared" si="4"/>
        <v>19.150849823915195</v>
      </c>
      <c r="N22">
        <f t="shared" si="5"/>
        <v>25.381475344557877</v>
      </c>
      <c r="O22">
        <f t="shared" si="6"/>
        <v>0.11782492881961168</v>
      </c>
      <c r="P22">
        <f t="shared" si="7"/>
        <v>2.9598933821651796</v>
      </c>
      <c r="Q22">
        <f t="shared" si="8"/>
        <v>0.11527993529864197</v>
      </c>
      <c r="R22">
        <f t="shared" si="9"/>
        <v>7.2274038621041897E-2</v>
      </c>
      <c r="S22">
        <f t="shared" si="10"/>
        <v>231.28643668973891</v>
      </c>
      <c r="T22">
        <f t="shared" si="11"/>
        <v>38.867277695269223</v>
      </c>
      <c r="U22">
        <f t="shared" si="12"/>
        <v>38.7790933333333</v>
      </c>
      <c r="V22">
        <f t="shared" si="13"/>
        <v>6.9435546260487611</v>
      </c>
      <c r="W22">
        <f t="shared" si="14"/>
        <v>53.539856339283588</v>
      </c>
      <c r="X22">
        <f t="shared" si="15"/>
        <v>3.6674360682005021</v>
      </c>
      <c r="Y22">
        <f t="shared" si="16"/>
        <v>6.8499176481906412</v>
      </c>
      <c r="Z22">
        <f t="shared" si="17"/>
        <v>3.276118557848259</v>
      </c>
      <c r="AA22">
        <f t="shared" si="18"/>
        <v>-172.61941500334024</v>
      </c>
      <c r="AB22">
        <f t="shared" si="19"/>
        <v>-40.16684606754324</v>
      </c>
      <c r="AC22">
        <f t="shared" si="20"/>
        <v>-3.2833551966901706</v>
      </c>
      <c r="AD22">
        <f t="shared" si="21"/>
        <v>15.216820422165263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51806.877297709078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884.24184615384604</v>
      </c>
      <c r="AR22">
        <v>1074.46</v>
      </c>
      <c r="AS22">
        <f t="shared" si="27"/>
        <v>0.17703604959342734</v>
      </c>
      <c r="AT22">
        <v>0.5</v>
      </c>
      <c r="AU22">
        <f t="shared" si="28"/>
        <v>1180.1619487544699</v>
      </c>
      <c r="AV22">
        <f t="shared" si="29"/>
        <v>3.5676678307936647</v>
      </c>
      <c r="AW22">
        <f t="shared" si="30"/>
        <v>104.4656046439861</v>
      </c>
      <c r="AX22">
        <f t="shared" si="31"/>
        <v>0.35461534165999664</v>
      </c>
      <c r="AY22">
        <f t="shared" si="32"/>
        <v>3.5125817392985042E-3</v>
      </c>
      <c r="AZ22">
        <f t="shared" si="33"/>
        <v>2.0360180928094112</v>
      </c>
      <c r="BA22" t="s">
        <v>314</v>
      </c>
      <c r="BB22">
        <v>693.44</v>
      </c>
      <c r="BC22">
        <f t="shared" si="34"/>
        <v>381.02</v>
      </c>
      <c r="BD22">
        <f t="shared" si="35"/>
        <v>0.49923403980408904</v>
      </c>
      <c r="BE22">
        <f t="shared" si="36"/>
        <v>0.85166469415721935</v>
      </c>
      <c r="BF22">
        <f t="shared" si="37"/>
        <v>0.529880560043542</v>
      </c>
      <c r="BG22">
        <f t="shared" si="38"/>
        <v>0.8590345389212295</v>
      </c>
      <c r="BH22">
        <f t="shared" si="39"/>
        <v>1399.97266666667</v>
      </c>
      <c r="BI22">
        <f t="shared" si="40"/>
        <v>1180.1619487544699</v>
      </c>
      <c r="BJ22">
        <f t="shared" si="41"/>
        <v>0.84298927890101694</v>
      </c>
      <c r="BK22">
        <f t="shared" si="42"/>
        <v>0.19597855780203394</v>
      </c>
      <c r="BL22">
        <v>6</v>
      </c>
      <c r="BM22">
        <v>0.5</v>
      </c>
      <c r="BN22" t="s">
        <v>290</v>
      </c>
      <c r="BO22">
        <v>2</v>
      </c>
      <c r="BP22">
        <v>1606256392.3499999</v>
      </c>
      <c r="BQ22">
        <v>249.34880000000001</v>
      </c>
      <c r="BR22">
        <v>256.16423333333302</v>
      </c>
      <c r="BS22">
        <v>36.029063333333298</v>
      </c>
      <c r="BT22">
        <v>30.3692766666667</v>
      </c>
      <c r="BU22">
        <v>245.19479999999999</v>
      </c>
      <c r="BV22">
        <v>35.3757466666667</v>
      </c>
      <c r="BW22">
        <v>400.00569999999999</v>
      </c>
      <c r="BX22">
        <v>101.752766666667</v>
      </c>
      <c r="BY22">
        <v>3.828003E-2</v>
      </c>
      <c r="BZ22">
        <v>38.527380000000001</v>
      </c>
      <c r="CA22">
        <v>38.7790933333333</v>
      </c>
      <c r="CB22">
        <v>999.9</v>
      </c>
      <c r="CC22">
        <v>0</v>
      </c>
      <c r="CD22">
        <v>0</v>
      </c>
      <c r="CE22">
        <v>9998.7503333333298</v>
      </c>
      <c r="CF22">
        <v>0</v>
      </c>
      <c r="CG22">
        <v>344.17553333333302</v>
      </c>
      <c r="CH22">
        <v>1399.97266666667</v>
      </c>
      <c r="CI22">
        <v>0.90000089999999999</v>
      </c>
      <c r="CJ22">
        <v>9.9999169999999998E-2</v>
      </c>
      <c r="CK22">
        <v>0</v>
      </c>
      <c r="CL22">
        <v>884.12256666666701</v>
      </c>
      <c r="CM22">
        <v>4.9997499999999997</v>
      </c>
      <c r="CN22">
        <v>12231.7866666667</v>
      </c>
      <c r="CO22">
        <v>12177.8266666667</v>
      </c>
      <c r="CP22">
        <v>47.3853333333333</v>
      </c>
      <c r="CQ22">
        <v>48.811999999999998</v>
      </c>
      <c r="CR22">
        <v>47.936999999999998</v>
      </c>
      <c r="CS22">
        <v>48.7603333333333</v>
      </c>
      <c r="CT22">
        <v>49.430799999999998</v>
      </c>
      <c r="CU22">
        <v>1255.4763333333301</v>
      </c>
      <c r="CV22">
        <v>139.49700000000001</v>
      </c>
      <c r="CW22">
        <v>0</v>
      </c>
      <c r="CX22">
        <v>83.599999904632597</v>
      </c>
      <c r="CY22">
        <v>0</v>
      </c>
      <c r="CZ22">
        <v>884.24184615384604</v>
      </c>
      <c r="DA22">
        <v>15.116239295547301</v>
      </c>
      <c r="DB22">
        <v>202.095726186859</v>
      </c>
      <c r="DC22">
        <v>12233.5884615385</v>
      </c>
      <c r="DD22">
        <v>15</v>
      </c>
      <c r="DE22">
        <v>1606255512.0999999</v>
      </c>
      <c r="DF22" t="s">
        <v>291</v>
      </c>
      <c r="DG22">
        <v>1606255512.0999999</v>
      </c>
      <c r="DH22">
        <v>1606255494.0999999</v>
      </c>
      <c r="DI22">
        <v>10</v>
      </c>
      <c r="DJ22">
        <v>8.5000000000000006E-2</v>
      </c>
      <c r="DK22">
        <v>-0.04</v>
      </c>
      <c r="DL22">
        <v>4.1539999999999999</v>
      </c>
      <c r="DM22">
        <v>0.65300000000000002</v>
      </c>
      <c r="DN22">
        <v>1437</v>
      </c>
      <c r="DO22">
        <v>35</v>
      </c>
      <c r="DP22">
        <v>0.18</v>
      </c>
      <c r="DQ22">
        <v>0.04</v>
      </c>
      <c r="DR22">
        <v>3.5692878745317902</v>
      </c>
      <c r="DS22">
        <v>-8.6460029294178203E-2</v>
      </c>
      <c r="DT22">
        <v>1.8065741839410499E-2</v>
      </c>
      <c r="DU22">
        <v>1</v>
      </c>
      <c r="DV22">
        <v>-6.81620266666667</v>
      </c>
      <c r="DW22">
        <v>1.12444938820935E-2</v>
      </c>
      <c r="DX22">
        <v>2.3442984442164298E-2</v>
      </c>
      <c r="DY22">
        <v>1</v>
      </c>
      <c r="DZ22">
        <v>5.6593953333333298</v>
      </c>
      <c r="EA22">
        <v>5.41561735261471E-2</v>
      </c>
      <c r="EB22">
        <v>4.1738692946580802E-3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4.1539999999999999</v>
      </c>
      <c r="EJ22">
        <v>0.65339999999999998</v>
      </c>
      <c r="EK22">
        <v>4.1540000000004502</v>
      </c>
      <c r="EL22">
        <v>0</v>
      </c>
      <c r="EM22">
        <v>0</v>
      </c>
      <c r="EN22">
        <v>0</v>
      </c>
      <c r="EO22">
        <v>0.65333000000000396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14.8</v>
      </c>
      <c r="EX22">
        <v>15.1</v>
      </c>
      <c r="EY22">
        <v>2</v>
      </c>
      <c r="EZ22">
        <v>395.37599999999998</v>
      </c>
      <c r="FA22">
        <v>614.31100000000004</v>
      </c>
      <c r="FB22">
        <v>37.428899999999999</v>
      </c>
      <c r="FC22">
        <v>35.034999999999997</v>
      </c>
      <c r="FD22">
        <v>30</v>
      </c>
      <c r="FE22">
        <v>34.749499999999998</v>
      </c>
      <c r="FF22">
        <v>34.671799999999998</v>
      </c>
      <c r="FG22">
        <v>12.5951</v>
      </c>
      <c r="FH22">
        <v>0</v>
      </c>
      <c r="FI22">
        <v>100</v>
      </c>
      <c r="FJ22">
        <v>-999.9</v>
      </c>
      <c r="FK22">
        <v>256.47000000000003</v>
      </c>
      <c r="FL22">
        <v>36.796199999999999</v>
      </c>
      <c r="FM22">
        <v>101.187</v>
      </c>
      <c r="FN22">
        <v>100.503</v>
      </c>
    </row>
    <row r="23" spans="1:170" x14ac:dyDescent="0.2">
      <c r="A23">
        <v>8</v>
      </c>
      <c r="B23">
        <v>1606256520.5999999</v>
      </c>
      <c r="C23">
        <v>744</v>
      </c>
      <c r="D23" t="s">
        <v>315</v>
      </c>
      <c r="E23" t="s">
        <v>316</v>
      </c>
      <c r="F23" t="s">
        <v>285</v>
      </c>
      <c r="G23" t="s">
        <v>286</v>
      </c>
      <c r="H23">
        <v>1606256512.8499999</v>
      </c>
      <c r="I23">
        <f t="shared" si="0"/>
        <v>3.5741568493122614E-3</v>
      </c>
      <c r="J23">
        <f t="shared" si="1"/>
        <v>8.6527644041563079</v>
      </c>
      <c r="K23">
        <f t="shared" si="2"/>
        <v>399.73666666666702</v>
      </c>
      <c r="L23">
        <f t="shared" si="3"/>
        <v>246.6695914763506</v>
      </c>
      <c r="M23">
        <f t="shared" si="4"/>
        <v>25.112526884907847</v>
      </c>
      <c r="N23">
        <f t="shared" si="5"/>
        <v>40.695724707974591</v>
      </c>
      <c r="O23">
        <f t="shared" si="6"/>
        <v>0.10423641573445662</v>
      </c>
      <c r="P23">
        <f t="shared" si="7"/>
        <v>2.9608551181071947</v>
      </c>
      <c r="Q23">
        <f t="shared" si="8"/>
        <v>0.10223986430622925</v>
      </c>
      <c r="R23">
        <f t="shared" si="9"/>
        <v>6.4076112184489428E-2</v>
      </c>
      <c r="S23">
        <f t="shared" si="10"/>
        <v>231.28923034247831</v>
      </c>
      <c r="T23">
        <f t="shared" si="11"/>
        <v>38.833433017783378</v>
      </c>
      <c r="U23">
        <f t="shared" si="12"/>
        <v>38.618586666666701</v>
      </c>
      <c r="V23">
        <f t="shared" si="13"/>
        <v>6.8837190524552865</v>
      </c>
      <c r="W23">
        <f t="shared" si="14"/>
        <v>51.522596451491033</v>
      </c>
      <c r="X23">
        <f t="shared" si="15"/>
        <v>3.506328247721346</v>
      </c>
      <c r="Y23">
        <f t="shared" si="16"/>
        <v>6.8054183779782607</v>
      </c>
      <c r="Z23">
        <f t="shared" si="17"/>
        <v>3.3773908047339405</v>
      </c>
      <c r="AA23">
        <f t="shared" si="18"/>
        <v>-157.62031705467072</v>
      </c>
      <c r="AB23">
        <f t="shared" si="19"/>
        <v>-33.820944519074715</v>
      </c>
      <c r="AC23">
        <f t="shared" si="20"/>
        <v>-2.7599860576524047</v>
      </c>
      <c r="AD23">
        <f t="shared" si="21"/>
        <v>37.087982711080457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51854.388476691041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909.46080769230798</v>
      </c>
      <c r="AR23">
        <v>1140.3900000000001</v>
      </c>
      <c r="AS23">
        <f t="shared" si="27"/>
        <v>0.20250019055559243</v>
      </c>
      <c r="AT23">
        <v>0.5</v>
      </c>
      <c r="AU23">
        <f t="shared" si="28"/>
        <v>1180.1790407472579</v>
      </c>
      <c r="AV23">
        <f t="shared" si="29"/>
        <v>8.6527644041563079</v>
      </c>
      <c r="AW23">
        <f t="shared" si="30"/>
        <v>119.493240320518</v>
      </c>
      <c r="AX23">
        <f t="shared" si="31"/>
        <v>0.41027192451705125</v>
      </c>
      <c r="AY23">
        <f t="shared" si="32"/>
        <v>7.8212809796452728E-3</v>
      </c>
      <c r="AZ23">
        <f t="shared" si="33"/>
        <v>1.860495093783705</v>
      </c>
      <c r="BA23" t="s">
        <v>318</v>
      </c>
      <c r="BB23">
        <v>672.52</v>
      </c>
      <c r="BC23">
        <f t="shared" si="34"/>
        <v>467.87000000000012</v>
      </c>
      <c r="BD23">
        <f t="shared" si="35"/>
        <v>0.49357554942118975</v>
      </c>
      <c r="BE23">
        <f t="shared" si="36"/>
        <v>0.81932451845101084</v>
      </c>
      <c r="BF23">
        <f t="shared" si="37"/>
        <v>0.54347395937992671</v>
      </c>
      <c r="BG23">
        <f t="shared" si="38"/>
        <v>0.83314514901298364</v>
      </c>
      <c r="BH23">
        <f t="shared" si="39"/>
        <v>1399.9933333333299</v>
      </c>
      <c r="BI23">
        <f t="shared" si="40"/>
        <v>1180.1790407472579</v>
      </c>
      <c r="BJ23">
        <f t="shared" si="41"/>
        <v>0.84298904333872593</v>
      </c>
      <c r="BK23">
        <f t="shared" si="42"/>
        <v>0.19597808667745203</v>
      </c>
      <c r="BL23">
        <v>6</v>
      </c>
      <c r="BM23">
        <v>0.5</v>
      </c>
      <c r="BN23" t="s">
        <v>290</v>
      </c>
      <c r="BO23">
        <v>2</v>
      </c>
      <c r="BP23">
        <v>1606256512.8499999</v>
      </c>
      <c r="BQ23">
        <v>399.73666666666702</v>
      </c>
      <c r="BR23">
        <v>414.85820000000001</v>
      </c>
      <c r="BS23">
        <v>34.441160000000004</v>
      </c>
      <c r="BT23">
        <v>29.264810000000001</v>
      </c>
      <c r="BU23">
        <v>395.58266666666702</v>
      </c>
      <c r="BV23">
        <v>33.78783</v>
      </c>
      <c r="BW23">
        <v>400.01839999999999</v>
      </c>
      <c r="BX23">
        <v>101.768333333333</v>
      </c>
      <c r="BY23">
        <v>3.8000939999999997E-2</v>
      </c>
      <c r="BZ23">
        <v>38.406709999999997</v>
      </c>
      <c r="CA23">
        <v>38.618586666666701</v>
      </c>
      <c r="CB23">
        <v>999.9</v>
      </c>
      <c r="CC23">
        <v>0</v>
      </c>
      <c r="CD23">
        <v>0</v>
      </c>
      <c r="CE23">
        <v>10002.6736666667</v>
      </c>
      <c r="CF23">
        <v>0</v>
      </c>
      <c r="CG23">
        <v>338.94496666666703</v>
      </c>
      <c r="CH23">
        <v>1399.9933333333299</v>
      </c>
      <c r="CI23">
        <v>0.900007433333333</v>
      </c>
      <c r="CJ23">
        <v>9.9992813333333305E-2</v>
      </c>
      <c r="CK23">
        <v>0</v>
      </c>
      <c r="CL23">
        <v>909.42626666666695</v>
      </c>
      <c r="CM23">
        <v>4.9997499999999997</v>
      </c>
      <c r="CN23">
        <v>12585.8966666667</v>
      </c>
      <c r="CO23">
        <v>12178.0133333333</v>
      </c>
      <c r="CP23">
        <v>47.106099999999998</v>
      </c>
      <c r="CQ23">
        <v>48.561999999999998</v>
      </c>
      <c r="CR23">
        <v>47.686999999999998</v>
      </c>
      <c r="CS23">
        <v>48.468499999999999</v>
      </c>
      <c r="CT23">
        <v>49.168399999999998</v>
      </c>
      <c r="CU23">
        <v>1255.5053333333301</v>
      </c>
      <c r="CV23">
        <v>139.488</v>
      </c>
      <c r="CW23">
        <v>0</v>
      </c>
      <c r="CX23">
        <v>119.799999952316</v>
      </c>
      <c r="CY23">
        <v>0</v>
      </c>
      <c r="CZ23">
        <v>909.46080769230798</v>
      </c>
      <c r="DA23">
        <v>15.5870427277394</v>
      </c>
      <c r="DB23">
        <v>210.28717969932299</v>
      </c>
      <c r="DC23">
        <v>12586.3346153846</v>
      </c>
      <c r="DD23">
        <v>15</v>
      </c>
      <c r="DE23">
        <v>1606255512.0999999</v>
      </c>
      <c r="DF23" t="s">
        <v>291</v>
      </c>
      <c r="DG23">
        <v>1606255512.0999999</v>
      </c>
      <c r="DH23">
        <v>1606255494.0999999</v>
      </c>
      <c r="DI23">
        <v>10</v>
      </c>
      <c r="DJ23">
        <v>8.5000000000000006E-2</v>
      </c>
      <c r="DK23">
        <v>-0.04</v>
      </c>
      <c r="DL23">
        <v>4.1539999999999999</v>
      </c>
      <c r="DM23">
        <v>0.65300000000000002</v>
      </c>
      <c r="DN23">
        <v>1437</v>
      </c>
      <c r="DO23">
        <v>35</v>
      </c>
      <c r="DP23">
        <v>0.18</v>
      </c>
      <c r="DQ23">
        <v>0.04</v>
      </c>
      <c r="DR23">
        <v>8.6543108195169705</v>
      </c>
      <c r="DS23">
        <v>-0.36797287049030503</v>
      </c>
      <c r="DT23">
        <v>3.3811402761275103E-2</v>
      </c>
      <c r="DU23">
        <v>1</v>
      </c>
      <c r="DV23">
        <v>-15.1215766666667</v>
      </c>
      <c r="DW23">
        <v>0.80688320355950904</v>
      </c>
      <c r="DX23">
        <v>6.4840582371090902E-2</v>
      </c>
      <c r="DY23">
        <v>0</v>
      </c>
      <c r="DZ23">
        <v>5.1763496666666704</v>
      </c>
      <c r="EA23">
        <v>-0.81702380422691201</v>
      </c>
      <c r="EB23">
        <v>7.0081358171929203E-2</v>
      </c>
      <c r="EC23">
        <v>0</v>
      </c>
      <c r="ED23">
        <v>1</v>
      </c>
      <c r="EE23">
        <v>3</v>
      </c>
      <c r="EF23" t="s">
        <v>293</v>
      </c>
      <c r="EG23">
        <v>100</v>
      </c>
      <c r="EH23">
        <v>100</v>
      </c>
      <c r="EI23">
        <v>4.1539999999999999</v>
      </c>
      <c r="EJ23">
        <v>0.65329999999999999</v>
      </c>
      <c r="EK23">
        <v>4.1540000000004502</v>
      </c>
      <c r="EL23">
        <v>0</v>
      </c>
      <c r="EM23">
        <v>0</v>
      </c>
      <c r="EN23">
        <v>0</v>
      </c>
      <c r="EO23">
        <v>0.65333000000000396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16.8</v>
      </c>
      <c r="EX23">
        <v>17.100000000000001</v>
      </c>
      <c r="EY23">
        <v>2</v>
      </c>
      <c r="EZ23">
        <v>394.81900000000002</v>
      </c>
      <c r="FA23">
        <v>614.89099999999996</v>
      </c>
      <c r="FB23">
        <v>37.351700000000001</v>
      </c>
      <c r="FC23">
        <v>34.970500000000001</v>
      </c>
      <c r="FD23">
        <v>29.999600000000001</v>
      </c>
      <c r="FE23">
        <v>34.711599999999997</v>
      </c>
      <c r="FF23">
        <v>34.6342</v>
      </c>
      <c r="FG23">
        <v>19.521899999999999</v>
      </c>
      <c r="FH23">
        <v>0</v>
      </c>
      <c r="FI23">
        <v>100</v>
      </c>
      <c r="FJ23">
        <v>-999.9</v>
      </c>
      <c r="FK23">
        <v>415.10199999999998</v>
      </c>
      <c r="FL23">
        <v>35.8108</v>
      </c>
      <c r="FM23">
        <v>101.206</v>
      </c>
      <c r="FN23">
        <v>100.53100000000001</v>
      </c>
    </row>
    <row r="24" spans="1:170" x14ac:dyDescent="0.2">
      <c r="A24">
        <v>9</v>
      </c>
      <c r="B24">
        <v>1606256641.0999999</v>
      </c>
      <c r="C24">
        <v>864.5</v>
      </c>
      <c r="D24" t="s">
        <v>319</v>
      </c>
      <c r="E24" t="s">
        <v>320</v>
      </c>
      <c r="F24" t="s">
        <v>285</v>
      </c>
      <c r="G24" t="s">
        <v>286</v>
      </c>
      <c r="H24">
        <v>1606256633.0999999</v>
      </c>
      <c r="I24">
        <f t="shared" si="0"/>
        <v>3.1146493053306485E-3</v>
      </c>
      <c r="J24">
        <f t="shared" si="1"/>
        <v>11.782014688601459</v>
      </c>
      <c r="K24">
        <f t="shared" si="2"/>
        <v>499.812064516129</v>
      </c>
      <c r="L24">
        <f t="shared" si="3"/>
        <v>274.75140569070544</v>
      </c>
      <c r="M24">
        <f t="shared" si="4"/>
        <v>27.971481956083842</v>
      </c>
      <c r="N24">
        <f t="shared" si="5"/>
        <v>50.884122353805523</v>
      </c>
      <c r="O24">
        <f t="shared" si="6"/>
        <v>9.3724758452883625E-2</v>
      </c>
      <c r="P24">
        <f t="shared" si="7"/>
        <v>2.9609700898497642</v>
      </c>
      <c r="Q24">
        <f t="shared" si="8"/>
        <v>9.2107278746715524E-2</v>
      </c>
      <c r="R24">
        <f t="shared" si="9"/>
        <v>5.7710048231412056E-2</v>
      </c>
      <c r="S24">
        <f t="shared" si="10"/>
        <v>231.28959371275792</v>
      </c>
      <c r="T24">
        <f t="shared" si="11"/>
        <v>38.928552155821059</v>
      </c>
      <c r="U24">
        <f t="shared" si="12"/>
        <v>38.674145161290298</v>
      </c>
      <c r="V24">
        <f t="shared" si="13"/>
        <v>6.9043799902869285</v>
      </c>
      <c r="W24">
        <f t="shared" si="14"/>
        <v>53.551569931595054</v>
      </c>
      <c r="X24">
        <f t="shared" si="15"/>
        <v>3.6400287399909561</v>
      </c>
      <c r="Y24">
        <f t="shared" si="16"/>
        <v>6.7972400148877137</v>
      </c>
      <c r="Z24">
        <f t="shared" si="17"/>
        <v>3.2643512502959724</v>
      </c>
      <c r="AA24">
        <f t="shared" si="18"/>
        <v>-137.3560343650816</v>
      </c>
      <c r="AB24">
        <f t="shared" si="19"/>
        <v>-46.243278339096626</v>
      </c>
      <c r="AC24">
        <f t="shared" si="20"/>
        <v>-3.7741799300372461</v>
      </c>
      <c r="AD24">
        <f t="shared" si="21"/>
        <v>43.916101078542461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51861.336320935137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934.41119230769198</v>
      </c>
      <c r="AR24">
        <v>1192.4000000000001</v>
      </c>
      <c r="AS24">
        <f t="shared" si="27"/>
        <v>0.21636095915154985</v>
      </c>
      <c r="AT24">
        <v>0.5</v>
      </c>
      <c r="AU24">
        <f t="shared" si="28"/>
        <v>1180.1781781666714</v>
      </c>
      <c r="AV24">
        <f t="shared" si="29"/>
        <v>11.782014688601459</v>
      </c>
      <c r="AW24">
        <f t="shared" si="30"/>
        <v>127.67224129893485</v>
      </c>
      <c r="AX24">
        <f t="shared" si="31"/>
        <v>0.43491278094599134</v>
      </c>
      <c r="AY24">
        <f t="shared" si="32"/>
        <v>1.0472793343474418E-2</v>
      </c>
      <c r="AZ24">
        <f t="shared" si="33"/>
        <v>1.7357262663535724</v>
      </c>
      <c r="BA24" t="s">
        <v>322</v>
      </c>
      <c r="BB24">
        <v>673.81</v>
      </c>
      <c r="BC24">
        <f t="shared" si="34"/>
        <v>518.59000000000015</v>
      </c>
      <c r="BD24">
        <f t="shared" si="35"/>
        <v>0.49748126206118137</v>
      </c>
      <c r="BE24">
        <f t="shared" si="36"/>
        <v>0.7996383684855134</v>
      </c>
      <c r="BF24">
        <f t="shared" si="37"/>
        <v>0.54094427419354907</v>
      </c>
      <c r="BG24">
        <f t="shared" si="38"/>
        <v>0.81272186417864634</v>
      </c>
      <c r="BH24">
        <f t="shared" si="39"/>
        <v>1399.9919354838701</v>
      </c>
      <c r="BI24">
        <f t="shared" si="40"/>
        <v>1180.1781781666714</v>
      </c>
      <c r="BJ24">
        <f t="shared" si="41"/>
        <v>0.84298926890516268</v>
      </c>
      <c r="BK24">
        <f t="shared" si="42"/>
        <v>0.19597853781032537</v>
      </c>
      <c r="BL24">
        <v>6</v>
      </c>
      <c r="BM24">
        <v>0.5</v>
      </c>
      <c r="BN24" t="s">
        <v>290</v>
      </c>
      <c r="BO24">
        <v>2</v>
      </c>
      <c r="BP24">
        <v>1606256633.0999999</v>
      </c>
      <c r="BQ24">
        <v>499.812064516129</v>
      </c>
      <c r="BR24">
        <v>519.81925806451602</v>
      </c>
      <c r="BS24">
        <v>35.754380645161298</v>
      </c>
      <c r="BT24">
        <v>31.249661290322599</v>
      </c>
      <c r="BU24">
        <v>495.658064516129</v>
      </c>
      <c r="BV24">
        <v>35.101058064516103</v>
      </c>
      <c r="BW24">
        <v>400.018741935484</v>
      </c>
      <c r="BX24">
        <v>101.76835483871</v>
      </c>
      <c r="BY24">
        <v>3.8155980645161298E-2</v>
      </c>
      <c r="BZ24">
        <v>38.384458064516103</v>
      </c>
      <c r="CA24">
        <v>38.674145161290298</v>
      </c>
      <c r="CB24">
        <v>999.9</v>
      </c>
      <c r="CC24">
        <v>0</v>
      </c>
      <c r="CD24">
        <v>0</v>
      </c>
      <c r="CE24">
        <v>10003.323548387099</v>
      </c>
      <c r="CF24">
        <v>0</v>
      </c>
      <c r="CG24">
        <v>335.95361290322597</v>
      </c>
      <c r="CH24">
        <v>1399.9919354838701</v>
      </c>
      <c r="CI24">
        <v>0.89999993548387103</v>
      </c>
      <c r="CJ24">
        <v>0.100000170967742</v>
      </c>
      <c r="CK24">
        <v>0</v>
      </c>
      <c r="CL24">
        <v>934.40503225806401</v>
      </c>
      <c r="CM24">
        <v>4.9997499999999997</v>
      </c>
      <c r="CN24">
        <v>12932.677419354801</v>
      </c>
      <c r="CO24">
        <v>12177.9774193548</v>
      </c>
      <c r="CP24">
        <v>46.936999999999998</v>
      </c>
      <c r="CQ24">
        <v>48.375</v>
      </c>
      <c r="CR24">
        <v>47.501935483871002</v>
      </c>
      <c r="CS24">
        <v>48.253999999999998</v>
      </c>
      <c r="CT24">
        <v>49</v>
      </c>
      <c r="CU24">
        <v>1255.4935483871</v>
      </c>
      <c r="CV24">
        <v>139.498387096774</v>
      </c>
      <c r="CW24">
        <v>0</v>
      </c>
      <c r="CX24">
        <v>119.59999990463299</v>
      </c>
      <c r="CY24">
        <v>0</v>
      </c>
      <c r="CZ24">
        <v>934.41119230769198</v>
      </c>
      <c r="DA24">
        <v>5.0397606707063396</v>
      </c>
      <c r="DB24">
        <v>64.133333129779203</v>
      </c>
      <c r="DC24">
        <v>12932.9884615385</v>
      </c>
      <c r="DD24">
        <v>15</v>
      </c>
      <c r="DE24">
        <v>1606255512.0999999</v>
      </c>
      <c r="DF24" t="s">
        <v>291</v>
      </c>
      <c r="DG24">
        <v>1606255512.0999999</v>
      </c>
      <c r="DH24">
        <v>1606255494.0999999</v>
      </c>
      <c r="DI24">
        <v>10</v>
      </c>
      <c r="DJ24">
        <v>8.5000000000000006E-2</v>
      </c>
      <c r="DK24">
        <v>-0.04</v>
      </c>
      <c r="DL24">
        <v>4.1539999999999999</v>
      </c>
      <c r="DM24">
        <v>0.65300000000000002</v>
      </c>
      <c r="DN24">
        <v>1437</v>
      </c>
      <c r="DO24">
        <v>35</v>
      </c>
      <c r="DP24">
        <v>0.18</v>
      </c>
      <c r="DQ24">
        <v>0.04</v>
      </c>
      <c r="DR24">
        <v>11.786978093773399</v>
      </c>
      <c r="DS24">
        <v>-0.148225137179823</v>
      </c>
      <c r="DT24">
        <v>2.4924260479705401E-2</v>
      </c>
      <c r="DU24">
        <v>1</v>
      </c>
      <c r="DV24">
        <v>-20.0073333333333</v>
      </c>
      <c r="DW24">
        <v>-0.114767519466091</v>
      </c>
      <c r="DX24">
        <v>3.4197069400104398E-2</v>
      </c>
      <c r="DY24">
        <v>1</v>
      </c>
      <c r="DZ24">
        <v>4.5018176666666703</v>
      </c>
      <c r="EA24">
        <v>0.70038060066742003</v>
      </c>
      <c r="EB24">
        <v>5.06380946642171E-2</v>
      </c>
      <c r="EC24">
        <v>0</v>
      </c>
      <c r="ED24">
        <v>2</v>
      </c>
      <c r="EE24">
        <v>3</v>
      </c>
      <c r="EF24" t="s">
        <v>323</v>
      </c>
      <c r="EG24">
        <v>100</v>
      </c>
      <c r="EH24">
        <v>100</v>
      </c>
      <c r="EI24">
        <v>4.1539999999999999</v>
      </c>
      <c r="EJ24">
        <v>0.65329999999999999</v>
      </c>
      <c r="EK24">
        <v>4.1540000000004502</v>
      </c>
      <c r="EL24">
        <v>0</v>
      </c>
      <c r="EM24">
        <v>0</v>
      </c>
      <c r="EN24">
        <v>0</v>
      </c>
      <c r="EO24">
        <v>0.65333000000000396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18.8</v>
      </c>
      <c r="EX24">
        <v>19.100000000000001</v>
      </c>
      <c r="EY24">
        <v>2</v>
      </c>
      <c r="EZ24">
        <v>394.67</v>
      </c>
      <c r="FA24">
        <v>618.24300000000005</v>
      </c>
      <c r="FB24">
        <v>37.276000000000003</v>
      </c>
      <c r="FC24">
        <v>34.863199999999999</v>
      </c>
      <c r="FD24">
        <v>29.9999</v>
      </c>
      <c r="FE24">
        <v>34.633000000000003</v>
      </c>
      <c r="FF24">
        <v>34.564500000000002</v>
      </c>
      <c r="FG24">
        <v>23.769400000000001</v>
      </c>
      <c r="FH24">
        <v>0</v>
      </c>
      <c r="FI24">
        <v>100</v>
      </c>
      <c r="FJ24">
        <v>-999.9</v>
      </c>
      <c r="FK24">
        <v>519.77700000000004</v>
      </c>
      <c r="FL24">
        <v>34.049399999999999</v>
      </c>
      <c r="FM24">
        <v>101.21899999999999</v>
      </c>
      <c r="FN24">
        <v>100.545</v>
      </c>
    </row>
    <row r="25" spans="1:170" x14ac:dyDescent="0.2">
      <c r="A25">
        <v>10</v>
      </c>
      <c r="B25">
        <v>1606256761.5999999</v>
      </c>
      <c r="C25">
        <v>985</v>
      </c>
      <c r="D25" t="s">
        <v>324</v>
      </c>
      <c r="E25" t="s">
        <v>325</v>
      </c>
      <c r="F25" t="s">
        <v>285</v>
      </c>
      <c r="G25" t="s">
        <v>286</v>
      </c>
      <c r="H25">
        <v>1606256753.5999999</v>
      </c>
      <c r="I25">
        <f t="shared" si="0"/>
        <v>2.9005077843009871E-3</v>
      </c>
      <c r="J25">
        <f t="shared" si="1"/>
        <v>13.880379485152629</v>
      </c>
      <c r="K25">
        <f t="shared" si="2"/>
        <v>600.00577419354795</v>
      </c>
      <c r="L25">
        <f t="shared" si="3"/>
        <v>305.00825494721971</v>
      </c>
      <c r="M25">
        <f t="shared" si="4"/>
        <v>31.050753561133053</v>
      </c>
      <c r="N25">
        <f t="shared" si="5"/>
        <v>61.082384255352856</v>
      </c>
      <c r="O25">
        <f t="shared" si="6"/>
        <v>8.3507175467044489E-2</v>
      </c>
      <c r="P25">
        <f t="shared" si="7"/>
        <v>2.960713897561968</v>
      </c>
      <c r="Q25">
        <f t="shared" si="8"/>
        <v>8.22204185151761E-2</v>
      </c>
      <c r="R25">
        <f t="shared" si="9"/>
        <v>5.1501719886256042E-2</v>
      </c>
      <c r="S25">
        <f t="shared" si="10"/>
        <v>231.28992562529817</v>
      </c>
      <c r="T25">
        <f t="shared" si="11"/>
        <v>38.977337517734036</v>
      </c>
      <c r="U25">
        <f t="shared" si="12"/>
        <v>38.743277419354797</v>
      </c>
      <c r="V25">
        <f t="shared" si="13"/>
        <v>6.9301637906686171</v>
      </c>
      <c r="W25">
        <f t="shared" si="14"/>
        <v>51.849821969828454</v>
      </c>
      <c r="X25">
        <f t="shared" si="15"/>
        <v>3.5232203487826528</v>
      </c>
      <c r="Y25">
        <f t="shared" si="16"/>
        <v>6.7950481118967456</v>
      </c>
      <c r="Z25">
        <f t="shared" si="17"/>
        <v>3.4069434418859643</v>
      </c>
      <c r="AA25">
        <f t="shared" si="18"/>
        <v>-127.91239328767352</v>
      </c>
      <c r="AB25">
        <f t="shared" si="19"/>
        <v>-58.226589601816357</v>
      </c>
      <c r="AC25">
        <f t="shared" si="20"/>
        <v>-4.7540642824478132</v>
      </c>
      <c r="AD25">
        <f t="shared" si="21"/>
        <v>40.396878453360472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51855.042597330525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942.94734615384596</v>
      </c>
      <c r="AR25">
        <v>1221.69</v>
      </c>
      <c r="AS25">
        <f t="shared" si="27"/>
        <v>0.2281615253019621</v>
      </c>
      <c r="AT25">
        <v>0.5</v>
      </c>
      <c r="AU25">
        <f t="shared" si="28"/>
        <v>1180.1822523601679</v>
      </c>
      <c r="AV25">
        <f t="shared" si="29"/>
        <v>13.880379485152629</v>
      </c>
      <c r="AW25">
        <f t="shared" si="30"/>
        <v>134.63609141640055</v>
      </c>
      <c r="AX25">
        <f t="shared" si="31"/>
        <v>0.44868992952385633</v>
      </c>
      <c r="AY25">
        <f t="shared" si="32"/>
        <v>1.2250757826645E-2</v>
      </c>
      <c r="AZ25">
        <f t="shared" si="33"/>
        <v>1.6701372688652603</v>
      </c>
      <c r="BA25" t="s">
        <v>327</v>
      </c>
      <c r="BB25">
        <v>673.53</v>
      </c>
      <c r="BC25">
        <f t="shared" si="34"/>
        <v>548.16000000000008</v>
      </c>
      <c r="BD25">
        <f t="shared" si="35"/>
        <v>0.50850600891373698</v>
      </c>
      <c r="BE25">
        <f t="shared" si="36"/>
        <v>0.78823665758822492</v>
      </c>
      <c r="BF25">
        <f t="shared" si="37"/>
        <v>0.5506429338815978</v>
      </c>
      <c r="BG25">
        <f t="shared" si="38"/>
        <v>0.80122026808563074</v>
      </c>
      <c r="BH25">
        <f t="shared" si="39"/>
        <v>1399.9970967741899</v>
      </c>
      <c r="BI25">
        <f t="shared" si="40"/>
        <v>1180.1822523601679</v>
      </c>
      <c r="BJ25">
        <f t="shared" si="41"/>
        <v>0.84298907124842659</v>
      </c>
      <c r="BK25">
        <f t="shared" si="42"/>
        <v>0.19597814249685322</v>
      </c>
      <c r="BL25">
        <v>6</v>
      </c>
      <c r="BM25">
        <v>0.5</v>
      </c>
      <c r="BN25" t="s">
        <v>290</v>
      </c>
      <c r="BO25">
        <v>2</v>
      </c>
      <c r="BP25">
        <v>1606256753.5999999</v>
      </c>
      <c r="BQ25">
        <v>600.00577419354795</v>
      </c>
      <c r="BR25">
        <v>623.43551612903298</v>
      </c>
      <c r="BS25">
        <v>34.608219354838702</v>
      </c>
      <c r="BT25">
        <v>30.408264516129002</v>
      </c>
      <c r="BU25">
        <v>595.85180645161302</v>
      </c>
      <c r="BV25">
        <v>33.954877419354801</v>
      </c>
      <c r="BW25">
        <v>400.02235483870999</v>
      </c>
      <c r="BX25">
        <v>101.765290322581</v>
      </c>
      <c r="BY25">
        <v>3.7703719354838697E-2</v>
      </c>
      <c r="BZ25">
        <v>38.378490322580703</v>
      </c>
      <c r="CA25">
        <v>38.743277419354797</v>
      </c>
      <c r="CB25">
        <v>999.9</v>
      </c>
      <c r="CC25">
        <v>0</v>
      </c>
      <c r="CD25">
        <v>0</v>
      </c>
      <c r="CE25">
        <v>10002.171935483901</v>
      </c>
      <c r="CF25">
        <v>0</v>
      </c>
      <c r="CG25">
        <v>334.70822580645199</v>
      </c>
      <c r="CH25">
        <v>1399.9970967741899</v>
      </c>
      <c r="CI25">
        <v>0.900005709677419</v>
      </c>
      <c r="CJ25">
        <v>9.9994532258064497E-2</v>
      </c>
      <c r="CK25">
        <v>0</v>
      </c>
      <c r="CL25">
        <v>942.99229032258097</v>
      </c>
      <c r="CM25">
        <v>4.9997499999999997</v>
      </c>
      <c r="CN25">
        <v>13054.1709677419</v>
      </c>
      <c r="CO25">
        <v>12178.0419354839</v>
      </c>
      <c r="CP25">
        <v>46.995935483871001</v>
      </c>
      <c r="CQ25">
        <v>48.387</v>
      </c>
      <c r="CR25">
        <v>47.558</v>
      </c>
      <c r="CS25">
        <v>48.330290322580602</v>
      </c>
      <c r="CT25">
        <v>49.006</v>
      </c>
      <c r="CU25">
        <v>1255.5074193548401</v>
      </c>
      <c r="CV25">
        <v>139.48967741935499</v>
      </c>
      <c r="CW25">
        <v>0</v>
      </c>
      <c r="CX25">
        <v>119.69999980926499</v>
      </c>
      <c r="CY25">
        <v>0</v>
      </c>
      <c r="CZ25">
        <v>942.94734615384596</v>
      </c>
      <c r="DA25">
        <v>-3.2324444542996602</v>
      </c>
      <c r="DB25">
        <v>-53.685470091827</v>
      </c>
      <c r="DC25">
        <v>13053.7192307692</v>
      </c>
      <c r="DD25">
        <v>15</v>
      </c>
      <c r="DE25">
        <v>1606255512.0999999</v>
      </c>
      <c r="DF25" t="s">
        <v>291</v>
      </c>
      <c r="DG25">
        <v>1606255512.0999999</v>
      </c>
      <c r="DH25">
        <v>1606255494.0999999</v>
      </c>
      <c r="DI25">
        <v>10</v>
      </c>
      <c r="DJ25">
        <v>8.5000000000000006E-2</v>
      </c>
      <c r="DK25">
        <v>-0.04</v>
      </c>
      <c r="DL25">
        <v>4.1539999999999999</v>
      </c>
      <c r="DM25">
        <v>0.65300000000000002</v>
      </c>
      <c r="DN25">
        <v>1437</v>
      </c>
      <c r="DO25">
        <v>35</v>
      </c>
      <c r="DP25">
        <v>0.18</v>
      </c>
      <c r="DQ25">
        <v>0.04</v>
      </c>
      <c r="DR25">
        <v>13.887064201782801</v>
      </c>
      <c r="DS25">
        <v>0.804760060893979</v>
      </c>
      <c r="DT25">
        <v>0.105746599669754</v>
      </c>
      <c r="DU25">
        <v>0</v>
      </c>
      <c r="DV25">
        <v>-23.430323333333298</v>
      </c>
      <c r="DW25">
        <v>-0.83013036707457499</v>
      </c>
      <c r="DX25">
        <v>0.165275220331287</v>
      </c>
      <c r="DY25">
        <v>0</v>
      </c>
      <c r="DZ25">
        <v>4.1992886666666696</v>
      </c>
      <c r="EA25">
        <v>-0.16618144605117499</v>
      </c>
      <c r="EB25">
        <v>1.19983920404176E-2</v>
      </c>
      <c r="EC25">
        <v>1</v>
      </c>
      <c r="ED25">
        <v>1</v>
      </c>
      <c r="EE25">
        <v>3</v>
      </c>
      <c r="EF25" t="s">
        <v>293</v>
      </c>
      <c r="EG25">
        <v>100</v>
      </c>
      <c r="EH25">
        <v>100</v>
      </c>
      <c r="EI25">
        <v>4.1539999999999999</v>
      </c>
      <c r="EJ25">
        <v>0.65329999999999999</v>
      </c>
      <c r="EK25">
        <v>4.1540000000004502</v>
      </c>
      <c r="EL25">
        <v>0</v>
      </c>
      <c r="EM25">
        <v>0</v>
      </c>
      <c r="EN25">
        <v>0</v>
      </c>
      <c r="EO25">
        <v>0.65333000000000396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20.8</v>
      </c>
      <c r="EX25">
        <v>21.1</v>
      </c>
      <c r="EY25">
        <v>2</v>
      </c>
      <c r="EZ25">
        <v>394.38400000000001</v>
      </c>
      <c r="FA25">
        <v>617.25699999999995</v>
      </c>
      <c r="FB25">
        <v>37.247500000000002</v>
      </c>
      <c r="FC25">
        <v>34.869</v>
      </c>
      <c r="FD25">
        <v>30.0002</v>
      </c>
      <c r="FE25">
        <v>34.633000000000003</v>
      </c>
      <c r="FF25">
        <v>34.5685</v>
      </c>
      <c r="FG25">
        <v>27.683900000000001</v>
      </c>
      <c r="FH25">
        <v>0</v>
      </c>
      <c r="FI25">
        <v>100</v>
      </c>
      <c r="FJ25">
        <v>-999.9</v>
      </c>
      <c r="FK25">
        <v>622.80200000000002</v>
      </c>
      <c r="FL25">
        <v>35.5792</v>
      </c>
      <c r="FM25">
        <v>101.206</v>
      </c>
      <c r="FN25">
        <v>100.533</v>
      </c>
    </row>
    <row r="26" spans="1:170" x14ac:dyDescent="0.2">
      <c r="A26">
        <v>11</v>
      </c>
      <c r="B26">
        <v>1606256882.5</v>
      </c>
      <c r="C26">
        <v>1105.9000000953699</v>
      </c>
      <c r="D26" t="s">
        <v>328</v>
      </c>
      <c r="E26" t="s">
        <v>329</v>
      </c>
      <c r="F26" t="s">
        <v>285</v>
      </c>
      <c r="G26" t="s">
        <v>286</v>
      </c>
      <c r="H26">
        <v>1606256874.5129001</v>
      </c>
      <c r="I26">
        <f t="shared" si="0"/>
        <v>2.419059417905157E-3</v>
      </c>
      <c r="J26">
        <f t="shared" si="1"/>
        <v>14.523284747587017</v>
      </c>
      <c r="K26">
        <f t="shared" si="2"/>
        <v>700.15812903225799</v>
      </c>
      <c r="L26">
        <f t="shared" si="3"/>
        <v>325.46609307817477</v>
      </c>
      <c r="M26">
        <f t="shared" si="4"/>
        <v>33.133737681728213</v>
      </c>
      <c r="N26">
        <f t="shared" si="5"/>
        <v>71.278871367753325</v>
      </c>
      <c r="O26">
        <f t="shared" si="6"/>
        <v>6.8049428021516367E-2</v>
      </c>
      <c r="P26">
        <f t="shared" si="7"/>
        <v>2.9611256877869243</v>
      </c>
      <c r="Q26">
        <f t="shared" si="8"/>
        <v>6.7192437120194695E-2</v>
      </c>
      <c r="R26">
        <f t="shared" si="9"/>
        <v>4.2071371157679865E-2</v>
      </c>
      <c r="S26">
        <f t="shared" si="10"/>
        <v>231.29073570919215</v>
      </c>
      <c r="T26">
        <f t="shared" si="11"/>
        <v>38.988774374536206</v>
      </c>
      <c r="U26">
        <f t="shared" si="12"/>
        <v>38.650116129032298</v>
      </c>
      <c r="V26">
        <f t="shared" si="13"/>
        <v>6.895437549305127</v>
      </c>
      <c r="W26">
        <f t="shared" si="14"/>
        <v>50.57461516130185</v>
      </c>
      <c r="X26">
        <f t="shared" si="15"/>
        <v>3.4159097708471102</v>
      </c>
      <c r="Y26">
        <f t="shared" si="16"/>
        <v>6.7541982473864879</v>
      </c>
      <c r="Z26">
        <f t="shared" si="17"/>
        <v>3.4795277784580168</v>
      </c>
      <c r="AA26">
        <f t="shared" si="18"/>
        <v>-106.68052032961742</v>
      </c>
      <c r="AB26">
        <f t="shared" si="19"/>
        <v>-61.16640321005805</v>
      </c>
      <c r="AC26">
        <f t="shared" si="20"/>
        <v>-4.9884796546146957</v>
      </c>
      <c r="AD26">
        <f t="shared" si="21"/>
        <v>58.455332514901968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51885.251612888904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942.58208000000002</v>
      </c>
      <c r="AR26">
        <v>1228.77</v>
      </c>
      <c r="AS26">
        <f t="shared" si="27"/>
        <v>0.2329060117027596</v>
      </c>
      <c r="AT26">
        <v>0.5</v>
      </c>
      <c r="AU26">
        <f t="shared" si="28"/>
        <v>1180.1834136505561</v>
      </c>
      <c r="AV26">
        <f t="shared" si="29"/>
        <v>14.523284747587017</v>
      </c>
      <c r="AW26">
        <f t="shared" si="30"/>
        <v>137.43590597554959</v>
      </c>
      <c r="AX26">
        <f t="shared" si="31"/>
        <v>0.44724399195943909</v>
      </c>
      <c r="AY26">
        <f t="shared" si="32"/>
        <v>1.2795496066744882E-2</v>
      </c>
      <c r="AZ26">
        <f t="shared" si="33"/>
        <v>1.6547523132888986</v>
      </c>
      <c r="BA26" t="s">
        <v>331</v>
      </c>
      <c r="BB26">
        <v>679.21</v>
      </c>
      <c r="BC26">
        <f t="shared" si="34"/>
        <v>549.55999999999995</v>
      </c>
      <c r="BD26">
        <f t="shared" si="35"/>
        <v>0.52075827935075336</v>
      </c>
      <c r="BE26">
        <f t="shared" si="36"/>
        <v>0.78722893525419402</v>
      </c>
      <c r="BF26">
        <f t="shared" si="37"/>
        <v>0.55755265922452446</v>
      </c>
      <c r="BG26">
        <f t="shared" si="38"/>
        <v>0.7984400939532118</v>
      </c>
      <c r="BH26">
        <f t="shared" si="39"/>
        <v>1399.9980645161299</v>
      </c>
      <c r="BI26">
        <f t="shared" si="40"/>
        <v>1180.1834136505561</v>
      </c>
      <c r="BJ26">
        <f t="shared" si="41"/>
        <v>0.84298931803055976</v>
      </c>
      <c r="BK26">
        <f t="shared" si="42"/>
        <v>0.19597863606111965</v>
      </c>
      <c r="BL26">
        <v>6</v>
      </c>
      <c r="BM26">
        <v>0.5</v>
      </c>
      <c r="BN26" t="s">
        <v>290</v>
      </c>
      <c r="BO26">
        <v>2</v>
      </c>
      <c r="BP26">
        <v>1606256874.5129001</v>
      </c>
      <c r="BQ26">
        <v>700.15812903225799</v>
      </c>
      <c r="BR26">
        <v>724.48245161290299</v>
      </c>
      <c r="BS26">
        <v>33.553800000000003</v>
      </c>
      <c r="BT26">
        <v>30.047135483870999</v>
      </c>
      <c r="BU26">
        <v>696.00412903225799</v>
      </c>
      <c r="BV26">
        <v>32.900474193548398</v>
      </c>
      <c r="BW26">
        <v>400.019580645161</v>
      </c>
      <c r="BX26">
        <v>101.765967741935</v>
      </c>
      <c r="BY26">
        <v>3.7993980645161303E-2</v>
      </c>
      <c r="BZ26">
        <v>38.266964516129001</v>
      </c>
      <c r="CA26">
        <v>38.650116129032298</v>
      </c>
      <c r="CB26">
        <v>999.9</v>
      </c>
      <c r="CC26">
        <v>0</v>
      </c>
      <c r="CD26">
        <v>0</v>
      </c>
      <c r="CE26">
        <v>10004.440645161299</v>
      </c>
      <c r="CF26">
        <v>0</v>
      </c>
      <c r="CG26">
        <v>333.78996774193598</v>
      </c>
      <c r="CH26">
        <v>1399.9980645161299</v>
      </c>
      <c r="CI26">
        <v>0.89999796774193597</v>
      </c>
      <c r="CJ26">
        <v>0.100002096774194</v>
      </c>
      <c r="CK26">
        <v>0</v>
      </c>
      <c r="CL26">
        <v>942.60638709677403</v>
      </c>
      <c r="CM26">
        <v>4.9997499999999997</v>
      </c>
      <c r="CN26">
        <v>13040.8064516129</v>
      </c>
      <c r="CO26">
        <v>12178.0258064516</v>
      </c>
      <c r="CP26">
        <v>46.864774193548399</v>
      </c>
      <c r="CQ26">
        <v>48.302</v>
      </c>
      <c r="CR26">
        <v>47.443096774193499</v>
      </c>
      <c r="CS26">
        <v>48.171064516129</v>
      </c>
      <c r="CT26">
        <v>48.918999999999997</v>
      </c>
      <c r="CU26">
        <v>1255.49677419355</v>
      </c>
      <c r="CV26">
        <v>139.50129032258101</v>
      </c>
      <c r="CW26">
        <v>0</v>
      </c>
      <c r="CX26">
        <v>120.19999980926499</v>
      </c>
      <c r="CY26">
        <v>0</v>
      </c>
      <c r="CZ26">
        <v>942.58208000000002</v>
      </c>
      <c r="DA26">
        <v>-3.8896153854773399</v>
      </c>
      <c r="DB26">
        <v>-53.030769398965703</v>
      </c>
      <c r="DC26">
        <v>13040.224</v>
      </c>
      <c r="DD26">
        <v>15</v>
      </c>
      <c r="DE26">
        <v>1606255512.0999999</v>
      </c>
      <c r="DF26" t="s">
        <v>291</v>
      </c>
      <c r="DG26">
        <v>1606255512.0999999</v>
      </c>
      <c r="DH26">
        <v>1606255494.0999999</v>
      </c>
      <c r="DI26">
        <v>10</v>
      </c>
      <c r="DJ26">
        <v>8.5000000000000006E-2</v>
      </c>
      <c r="DK26">
        <v>-0.04</v>
      </c>
      <c r="DL26">
        <v>4.1539999999999999</v>
      </c>
      <c r="DM26">
        <v>0.65300000000000002</v>
      </c>
      <c r="DN26">
        <v>1437</v>
      </c>
      <c r="DO26">
        <v>35</v>
      </c>
      <c r="DP26">
        <v>0.18</v>
      </c>
      <c r="DQ26">
        <v>0.04</v>
      </c>
      <c r="DR26">
        <v>14.546017227838099</v>
      </c>
      <c r="DS26">
        <v>-1.4811129330639301</v>
      </c>
      <c r="DT26">
        <v>0.114689632771627</v>
      </c>
      <c r="DU26">
        <v>0</v>
      </c>
      <c r="DV26">
        <v>-24.341464516129001</v>
      </c>
      <c r="DW26">
        <v>2.39027398507957</v>
      </c>
      <c r="DX26">
        <v>0.18386139511018301</v>
      </c>
      <c r="DY26">
        <v>0</v>
      </c>
      <c r="DZ26">
        <v>3.50812677419355</v>
      </c>
      <c r="EA26">
        <v>-0.167568534081556</v>
      </c>
      <c r="EB26">
        <v>1.2454416080923E-2</v>
      </c>
      <c r="EC26">
        <v>1</v>
      </c>
      <c r="ED26">
        <v>1</v>
      </c>
      <c r="EE26">
        <v>3</v>
      </c>
      <c r="EF26" t="s">
        <v>293</v>
      </c>
      <c r="EG26">
        <v>100</v>
      </c>
      <c r="EH26">
        <v>100</v>
      </c>
      <c r="EI26">
        <v>4.1539999999999999</v>
      </c>
      <c r="EJ26">
        <v>0.65329999999999999</v>
      </c>
      <c r="EK26">
        <v>4.1540000000004502</v>
      </c>
      <c r="EL26">
        <v>0</v>
      </c>
      <c r="EM26">
        <v>0</v>
      </c>
      <c r="EN26">
        <v>0</v>
      </c>
      <c r="EO26">
        <v>0.65333000000000396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22.8</v>
      </c>
      <c r="EX26">
        <v>23.1</v>
      </c>
      <c r="EY26">
        <v>2</v>
      </c>
      <c r="EZ26">
        <v>393.654</v>
      </c>
      <c r="FA26">
        <v>617.995</v>
      </c>
      <c r="FB26">
        <v>37.176699999999997</v>
      </c>
      <c r="FC26">
        <v>34.819800000000001</v>
      </c>
      <c r="FD26">
        <v>29.999300000000002</v>
      </c>
      <c r="FE26">
        <v>34.577599999999997</v>
      </c>
      <c r="FF26">
        <v>34.500999999999998</v>
      </c>
      <c r="FG26">
        <v>31.610099999999999</v>
      </c>
      <c r="FH26">
        <v>0</v>
      </c>
      <c r="FI26">
        <v>100</v>
      </c>
      <c r="FJ26">
        <v>-999.9</v>
      </c>
      <c r="FK26">
        <v>724.30399999999997</v>
      </c>
      <c r="FL26">
        <v>34.431899999999999</v>
      </c>
      <c r="FM26">
        <v>101.226</v>
      </c>
      <c r="FN26">
        <v>100.556</v>
      </c>
    </row>
    <row r="27" spans="1:170" x14ac:dyDescent="0.2">
      <c r="A27">
        <v>12</v>
      </c>
      <c r="B27">
        <v>1606257003</v>
      </c>
      <c r="C27">
        <v>1226.4000000953699</v>
      </c>
      <c r="D27" t="s">
        <v>332</v>
      </c>
      <c r="E27" t="s">
        <v>333</v>
      </c>
      <c r="F27" t="s">
        <v>285</v>
      </c>
      <c r="G27" t="s">
        <v>286</v>
      </c>
      <c r="H27">
        <v>1606256995</v>
      </c>
      <c r="I27">
        <f t="shared" si="0"/>
        <v>2.1465346807541378E-3</v>
      </c>
      <c r="J27">
        <f t="shared" si="1"/>
        <v>15.76290943092391</v>
      </c>
      <c r="K27">
        <f t="shared" si="2"/>
        <v>799.97661290322606</v>
      </c>
      <c r="L27">
        <f t="shared" si="3"/>
        <v>339.6966593666948</v>
      </c>
      <c r="M27">
        <f t="shared" si="4"/>
        <v>34.581082224871039</v>
      </c>
      <c r="N27">
        <f t="shared" si="5"/>
        <v>81.437530414208666</v>
      </c>
      <c r="O27">
        <f t="shared" si="6"/>
        <v>5.9611313840328341E-2</v>
      </c>
      <c r="P27">
        <f t="shared" si="7"/>
        <v>2.960060168297133</v>
      </c>
      <c r="Q27">
        <f t="shared" si="8"/>
        <v>5.8952335367576117E-2</v>
      </c>
      <c r="R27">
        <f t="shared" si="9"/>
        <v>3.690380908888255E-2</v>
      </c>
      <c r="S27">
        <f t="shared" si="10"/>
        <v>231.29189666196262</v>
      </c>
      <c r="T27">
        <f t="shared" si="11"/>
        <v>39.024906486188449</v>
      </c>
      <c r="U27">
        <f t="shared" si="12"/>
        <v>38.642480645161299</v>
      </c>
      <c r="V27">
        <f t="shared" si="13"/>
        <v>6.8925980965121827</v>
      </c>
      <c r="W27">
        <f t="shared" si="14"/>
        <v>50.027882561825606</v>
      </c>
      <c r="X27">
        <f t="shared" si="15"/>
        <v>3.372814548278571</v>
      </c>
      <c r="Y27">
        <f t="shared" si="16"/>
        <v>6.7418694847025931</v>
      </c>
      <c r="Z27">
        <f t="shared" si="17"/>
        <v>3.5197835482336117</v>
      </c>
      <c r="AA27">
        <f t="shared" si="18"/>
        <v>-94.662179421257477</v>
      </c>
      <c r="AB27">
        <f t="shared" si="19"/>
        <v>-65.315680871237277</v>
      </c>
      <c r="AC27">
        <f t="shared" si="20"/>
        <v>-5.3277327530621656</v>
      </c>
      <c r="AD27">
        <f t="shared" si="21"/>
        <v>65.986303616405706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51860.747975808277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951.68715384615405</v>
      </c>
      <c r="AR27">
        <v>1252.24</v>
      </c>
      <c r="AS27">
        <f t="shared" si="27"/>
        <v>0.24001217510528805</v>
      </c>
      <c r="AT27">
        <v>0.5</v>
      </c>
      <c r="AU27">
        <f t="shared" si="28"/>
        <v>1180.1871975215706</v>
      </c>
      <c r="AV27">
        <f t="shared" si="29"/>
        <v>15.76290943092391</v>
      </c>
      <c r="AW27">
        <f t="shared" si="30"/>
        <v>141.62964815428319</v>
      </c>
      <c r="AX27">
        <f t="shared" si="31"/>
        <v>0.46039097936497791</v>
      </c>
      <c r="AY27">
        <f t="shared" si="32"/>
        <v>1.3845817803358666E-2</v>
      </c>
      <c r="AZ27">
        <f t="shared" si="33"/>
        <v>1.604995847441385</v>
      </c>
      <c r="BA27" t="s">
        <v>335</v>
      </c>
      <c r="BB27">
        <v>675.72</v>
      </c>
      <c r="BC27">
        <f t="shared" si="34"/>
        <v>576.52</v>
      </c>
      <c r="BD27">
        <f t="shared" si="35"/>
        <v>0.52132249731812597</v>
      </c>
      <c r="BE27">
        <f t="shared" si="36"/>
        <v>0.7770921294792682</v>
      </c>
      <c r="BF27">
        <f t="shared" si="37"/>
        <v>0.55993576882509355</v>
      </c>
      <c r="BG27">
        <f t="shared" si="38"/>
        <v>0.78922389524023551</v>
      </c>
      <c r="BH27">
        <f t="shared" si="39"/>
        <v>1400.00225806452</v>
      </c>
      <c r="BI27">
        <f t="shared" si="40"/>
        <v>1180.1871975215706</v>
      </c>
      <c r="BJ27">
        <f t="shared" si="41"/>
        <v>0.84298949571207116</v>
      </c>
      <c r="BK27">
        <f t="shared" si="42"/>
        <v>0.19597899142414246</v>
      </c>
      <c r="BL27">
        <v>6</v>
      </c>
      <c r="BM27">
        <v>0.5</v>
      </c>
      <c r="BN27" t="s">
        <v>290</v>
      </c>
      <c r="BO27">
        <v>2</v>
      </c>
      <c r="BP27">
        <v>1606256995</v>
      </c>
      <c r="BQ27">
        <v>799.97661290322606</v>
      </c>
      <c r="BR27">
        <v>826.19632258064496</v>
      </c>
      <c r="BS27">
        <v>33.131809677419398</v>
      </c>
      <c r="BT27">
        <v>30.018735483871001</v>
      </c>
      <c r="BU27">
        <v>795.82261290322595</v>
      </c>
      <c r="BV27">
        <v>32.478477419354803</v>
      </c>
      <c r="BW27">
        <v>400.00641935483901</v>
      </c>
      <c r="BX27">
        <v>101.76222580645199</v>
      </c>
      <c r="BY27">
        <v>3.7663216129032298E-2</v>
      </c>
      <c r="BZ27">
        <v>38.233190322580697</v>
      </c>
      <c r="CA27">
        <v>38.642480645161299</v>
      </c>
      <c r="CB27">
        <v>999.9</v>
      </c>
      <c r="CC27">
        <v>0</v>
      </c>
      <c r="CD27">
        <v>0</v>
      </c>
      <c r="CE27">
        <v>9998.7664516129007</v>
      </c>
      <c r="CF27">
        <v>0</v>
      </c>
      <c r="CG27">
        <v>332.53225806451599</v>
      </c>
      <c r="CH27">
        <v>1400.00225806452</v>
      </c>
      <c r="CI27">
        <v>0.89999499999999999</v>
      </c>
      <c r="CJ27">
        <v>0.100005</v>
      </c>
      <c r="CK27">
        <v>0</v>
      </c>
      <c r="CL27">
        <v>951.67683870967699</v>
      </c>
      <c r="CM27">
        <v>4.9997499999999997</v>
      </c>
      <c r="CN27">
        <v>13154.938709677401</v>
      </c>
      <c r="CO27">
        <v>12178.058064516101</v>
      </c>
      <c r="CP27">
        <v>46.686999999999998</v>
      </c>
      <c r="CQ27">
        <v>48.125</v>
      </c>
      <c r="CR27">
        <v>47.256</v>
      </c>
      <c r="CS27">
        <v>48</v>
      </c>
      <c r="CT27">
        <v>48.75</v>
      </c>
      <c r="CU27">
        <v>1255.49225806452</v>
      </c>
      <c r="CV27">
        <v>139.51</v>
      </c>
      <c r="CW27">
        <v>0</v>
      </c>
      <c r="CX27">
        <v>119.59999990463299</v>
      </c>
      <c r="CY27">
        <v>0</v>
      </c>
      <c r="CZ27">
        <v>951.68715384615405</v>
      </c>
      <c r="DA27">
        <v>1.6683760625724</v>
      </c>
      <c r="DB27">
        <v>15.278632486936701</v>
      </c>
      <c r="DC27">
        <v>13155.0115384615</v>
      </c>
      <c r="DD27">
        <v>15</v>
      </c>
      <c r="DE27">
        <v>1606255512.0999999</v>
      </c>
      <c r="DF27" t="s">
        <v>291</v>
      </c>
      <c r="DG27">
        <v>1606255512.0999999</v>
      </c>
      <c r="DH27">
        <v>1606255494.0999999</v>
      </c>
      <c r="DI27">
        <v>10</v>
      </c>
      <c r="DJ27">
        <v>8.5000000000000006E-2</v>
      </c>
      <c r="DK27">
        <v>-0.04</v>
      </c>
      <c r="DL27">
        <v>4.1539999999999999</v>
      </c>
      <c r="DM27">
        <v>0.65300000000000002</v>
      </c>
      <c r="DN27">
        <v>1437</v>
      </c>
      <c r="DO27">
        <v>35</v>
      </c>
      <c r="DP27">
        <v>0.18</v>
      </c>
      <c r="DQ27">
        <v>0.04</v>
      </c>
      <c r="DR27">
        <v>15.762735576725801</v>
      </c>
      <c r="DS27">
        <v>-0.758067818241554</v>
      </c>
      <c r="DT27">
        <v>7.4197589120091501E-2</v>
      </c>
      <c r="DU27">
        <v>0</v>
      </c>
      <c r="DV27">
        <v>-26.219635483870999</v>
      </c>
      <c r="DW27">
        <v>1.14809032258074</v>
      </c>
      <c r="DX27">
        <v>0.116820771320269</v>
      </c>
      <c r="DY27">
        <v>0</v>
      </c>
      <c r="DZ27">
        <v>3.11307483870968</v>
      </c>
      <c r="EA27">
        <v>-0.15750387096774601</v>
      </c>
      <c r="EB27">
        <v>1.18797811077281E-2</v>
      </c>
      <c r="EC27">
        <v>1</v>
      </c>
      <c r="ED27">
        <v>1</v>
      </c>
      <c r="EE27">
        <v>3</v>
      </c>
      <c r="EF27" t="s">
        <v>293</v>
      </c>
      <c r="EG27">
        <v>100</v>
      </c>
      <c r="EH27">
        <v>100</v>
      </c>
      <c r="EI27">
        <v>4.1539999999999999</v>
      </c>
      <c r="EJ27">
        <v>0.65339999999999998</v>
      </c>
      <c r="EK27">
        <v>4.1540000000004502</v>
      </c>
      <c r="EL27">
        <v>0</v>
      </c>
      <c r="EM27">
        <v>0</v>
      </c>
      <c r="EN27">
        <v>0</v>
      </c>
      <c r="EO27">
        <v>0.65333000000000396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24.8</v>
      </c>
      <c r="EX27">
        <v>25.1</v>
      </c>
      <c r="EY27">
        <v>2</v>
      </c>
      <c r="EZ27">
        <v>393.37900000000002</v>
      </c>
      <c r="FA27">
        <v>619.29399999999998</v>
      </c>
      <c r="FB27">
        <v>37.096400000000003</v>
      </c>
      <c r="FC27">
        <v>34.643099999999997</v>
      </c>
      <c r="FD27">
        <v>29.999700000000001</v>
      </c>
      <c r="FE27">
        <v>34.428899999999999</v>
      </c>
      <c r="FF27">
        <v>34.363999999999997</v>
      </c>
      <c r="FG27">
        <v>35.461799999999997</v>
      </c>
      <c r="FH27">
        <v>0</v>
      </c>
      <c r="FI27">
        <v>100</v>
      </c>
      <c r="FJ27">
        <v>-999.9</v>
      </c>
      <c r="FK27">
        <v>826.23400000000004</v>
      </c>
      <c r="FL27">
        <v>33.393999999999998</v>
      </c>
      <c r="FM27">
        <v>101.26300000000001</v>
      </c>
      <c r="FN27">
        <v>100.593</v>
      </c>
    </row>
    <row r="28" spans="1:170" x14ac:dyDescent="0.2">
      <c r="A28">
        <v>13</v>
      </c>
      <c r="B28">
        <v>1606257123.5</v>
      </c>
      <c r="C28">
        <v>1346.9000000953699</v>
      </c>
      <c r="D28" t="s">
        <v>336</v>
      </c>
      <c r="E28" t="s">
        <v>337</v>
      </c>
      <c r="F28" t="s">
        <v>285</v>
      </c>
      <c r="G28" t="s">
        <v>286</v>
      </c>
      <c r="H28">
        <v>1606257115.5</v>
      </c>
      <c r="I28">
        <f t="shared" si="0"/>
        <v>1.935109175943905E-3</v>
      </c>
      <c r="J28">
        <f t="shared" si="1"/>
        <v>16.634458445436543</v>
      </c>
      <c r="K28">
        <f t="shared" si="2"/>
        <v>900.06603225806498</v>
      </c>
      <c r="L28">
        <f t="shared" si="3"/>
        <v>360.08762833808618</v>
      </c>
      <c r="M28">
        <f t="shared" si="4"/>
        <v>36.657097075126359</v>
      </c>
      <c r="N28">
        <f t="shared" si="5"/>
        <v>91.627163284626448</v>
      </c>
      <c r="O28">
        <f t="shared" si="6"/>
        <v>5.335532672735982E-2</v>
      </c>
      <c r="P28">
        <f t="shared" si="7"/>
        <v>2.9601482417145641</v>
      </c>
      <c r="Q28">
        <f t="shared" si="8"/>
        <v>5.2826759168531988E-2</v>
      </c>
      <c r="R28">
        <f t="shared" si="9"/>
        <v>3.3063777683860485E-2</v>
      </c>
      <c r="S28">
        <f t="shared" si="10"/>
        <v>231.29320349888897</v>
      </c>
      <c r="T28">
        <f t="shared" si="11"/>
        <v>39.023291828066142</v>
      </c>
      <c r="U28">
        <f t="shared" si="12"/>
        <v>38.6295419354839</v>
      </c>
      <c r="V28">
        <f t="shared" si="13"/>
        <v>6.8877888170361281</v>
      </c>
      <c r="W28">
        <f t="shared" si="14"/>
        <v>49.782130150592309</v>
      </c>
      <c r="X28">
        <f t="shared" si="15"/>
        <v>3.34615255746886</v>
      </c>
      <c r="Y28">
        <f t="shared" si="16"/>
        <v>6.7215937673752748</v>
      </c>
      <c r="Z28">
        <f t="shared" si="17"/>
        <v>3.5416362595672681</v>
      </c>
      <c r="AA28">
        <f t="shared" si="18"/>
        <v>-85.338314659126212</v>
      </c>
      <c r="AB28">
        <f t="shared" si="19"/>
        <v>-72.135614621008898</v>
      </c>
      <c r="AC28">
        <f t="shared" si="20"/>
        <v>-5.8819093804440632</v>
      </c>
      <c r="AD28">
        <f t="shared" si="21"/>
        <v>67.937364838309804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51872.517043670472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960.33843999999999</v>
      </c>
      <c r="AR28">
        <v>1270.6400000000001</v>
      </c>
      <c r="AS28">
        <f t="shared" si="27"/>
        <v>0.24420887112006551</v>
      </c>
      <c r="AT28">
        <v>0.5</v>
      </c>
      <c r="AU28">
        <f t="shared" si="28"/>
        <v>1180.1966620376368</v>
      </c>
      <c r="AV28">
        <f t="shared" si="29"/>
        <v>16.634458445436543</v>
      </c>
      <c r="AW28">
        <f t="shared" si="30"/>
        <v>144.10724726794038</v>
      </c>
      <c r="AX28">
        <f t="shared" si="31"/>
        <v>0.46548196184599894</v>
      </c>
      <c r="AY28">
        <f t="shared" si="32"/>
        <v>1.4584184550679459E-2</v>
      </c>
      <c r="AZ28">
        <f t="shared" si="33"/>
        <v>1.56727318516653</v>
      </c>
      <c r="BA28" t="s">
        <v>339</v>
      </c>
      <c r="BB28">
        <v>679.18</v>
      </c>
      <c r="BC28">
        <f t="shared" si="34"/>
        <v>591.46000000000015</v>
      </c>
      <c r="BD28">
        <f t="shared" si="35"/>
        <v>0.5246365941906469</v>
      </c>
      <c r="BE28">
        <f t="shared" si="36"/>
        <v>0.77100933059739041</v>
      </c>
      <c r="BF28">
        <f t="shared" si="37"/>
        <v>0.55893767597047017</v>
      </c>
      <c r="BG28">
        <f t="shared" si="38"/>
        <v>0.78199858393564392</v>
      </c>
      <c r="BH28">
        <f t="shared" si="39"/>
        <v>1400.0138709677401</v>
      </c>
      <c r="BI28">
        <f t="shared" si="40"/>
        <v>1180.1966620376368</v>
      </c>
      <c r="BJ28">
        <f t="shared" si="41"/>
        <v>0.84298926354339776</v>
      </c>
      <c r="BK28">
        <f t="shared" si="42"/>
        <v>0.19597852708679578</v>
      </c>
      <c r="BL28">
        <v>6</v>
      </c>
      <c r="BM28">
        <v>0.5</v>
      </c>
      <c r="BN28" t="s">
        <v>290</v>
      </c>
      <c r="BO28">
        <v>2</v>
      </c>
      <c r="BP28">
        <v>1606257115.5</v>
      </c>
      <c r="BQ28">
        <v>900.06603225806498</v>
      </c>
      <c r="BR28">
        <v>927.63</v>
      </c>
      <c r="BS28">
        <v>32.869709677419401</v>
      </c>
      <c r="BT28">
        <v>30.062487096774198</v>
      </c>
      <c r="BU28">
        <v>895.91203225806498</v>
      </c>
      <c r="BV28">
        <v>32.216383870967697</v>
      </c>
      <c r="BW28">
        <v>400.00448387096799</v>
      </c>
      <c r="BX28">
        <v>101.762612903226</v>
      </c>
      <c r="BY28">
        <v>3.7877283870967698E-2</v>
      </c>
      <c r="BZ28">
        <v>38.1775290322581</v>
      </c>
      <c r="CA28">
        <v>38.6295419354839</v>
      </c>
      <c r="CB28">
        <v>999.9</v>
      </c>
      <c r="CC28">
        <v>0</v>
      </c>
      <c r="CD28">
        <v>0</v>
      </c>
      <c r="CE28">
        <v>9999.2277419354796</v>
      </c>
      <c r="CF28">
        <v>0</v>
      </c>
      <c r="CG28">
        <v>331.80745161290298</v>
      </c>
      <c r="CH28">
        <v>1400.0138709677401</v>
      </c>
      <c r="CI28">
        <v>0.90000209677419296</v>
      </c>
      <c r="CJ28">
        <v>9.9998032258064501E-2</v>
      </c>
      <c r="CK28">
        <v>0</v>
      </c>
      <c r="CL28">
        <v>960.35425806451599</v>
      </c>
      <c r="CM28">
        <v>4.9997499999999997</v>
      </c>
      <c r="CN28">
        <v>13271.274193548399</v>
      </c>
      <c r="CO28">
        <v>12178.174193548401</v>
      </c>
      <c r="CP28">
        <v>46.686999999999998</v>
      </c>
      <c r="CQ28">
        <v>48.125</v>
      </c>
      <c r="CR28">
        <v>47.25</v>
      </c>
      <c r="CS28">
        <v>48.015999999999998</v>
      </c>
      <c r="CT28">
        <v>48.743903225806399</v>
      </c>
      <c r="CU28">
        <v>1255.5135483870999</v>
      </c>
      <c r="CV28">
        <v>139.50032258064499</v>
      </c>
      <c r="CW28">
        <v>0</v>
      </c>
      <c r="CX28">
        <v>119.69999980926499</v>
      </c>
      <c r="CY28">
        <v>0</v>
      </c>
      <c r="CZ28">
        <v>960.33843999999999</v>
      </c>
      <c r="DA28">
        <v>-1.2437692314837201</v>
      </c>
      <c r="DB28">
        <v>-20.4153846490135</v>
      </c>
      <c r="DC28">
        <v>13271.048000000001</v>
      </c>
      <c r="DD28">
        <v>15</v>
      </c>
      <c r="DE28">
        <v>1606255512.0999999</v>
      </c>
      <c r="DF28" t="s">
        <v>291</v>
      </c>
      <c r="DG28">
        <v>1606255512.0999999</v>
      </c>
      <c r="DH28">
        <v>1606255494.0999999</v>
      </c>
      <c r="DI28">
        <v>10</v>
      </c>
      <c r="DJ28">
        <v>8.5000000000000006E-2</v>
      </c>
      <c r="DK28">
        <v>-0.04</v>
      </c>
      <c r="DL28">
        <v>4.1539999999999999</v>
      </c>
      <c r="DM28">
        <v>0.65300000000000002</v>
      </c>
      <c r="DN28">
        <v>1437</v>
      </c>
      <c r="DO28">
        <v>35</v>
      </c>
      <c r="DP28">
        <v>0.18</v>
      </c>
      <c r="DQ28">
        <v>0.04</v>
      </c>
      <c r="DR28">
        <v>16.6462374974294</v>
      </c>
      <c r="DS28">
        <v>-0.76457616877076795</v>
      </c>
      <c r="DT28">
        <v>8.0843289384243094E-2</v>
      </c>
      <c r="DU28">
        <v>0</v>
      </c>
      <c r="DV28">
        <v>-27.573551612903199</v>
      </c>
      <c r="DW28">
        <v>1.04894516129036</v>
      </c>
      <c r="DX28">
        <v>0.11492712381209701</v>
      </c>
      <c r="DY28">
        <v>0</v>
      </c>
      <c r="DZ28">
        <v>2.8086416129032301</v>
      </c>
      <c r="EA28">
        <v>-0.18236080645161801</v>
      </c>
      <c r="EB28">
        <v>1.3645916580942E-2</v>
      </c>
      <c r="EC28">
        <v>1</v>
      </c>
      <c r="ED28">
        <v>1</v>
      </c>
      <c r="EE28">
        <v>3</v>
      </c>
      <c r="EF28" t="s">
        <v>293</v>
      </c>
      <c r="EG28">
        <v>100</v>
      </c>
      <c r="EH28">
        <v>100</v>
      </c>
      <c r="EI28">
        <v>4.1539999999999999</v>
      </c>
      <c r="EJ28">
        <v>0.65329999999999999</v>
      </c>
      <c r="EK28">
        <v>4.1540000000004502</v>
      </c>
      <c r="EL28">
        <v>0</v>
      </c>
      <c r="EM28">
        <v>0</v>
      </c>
      <c r="EN28">
        <v>0</v>
      </c>
      <c r="EO28">
        <v>0.65333000000000396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26.9</v>
      </c>
      <c r="EX28">
        <v>27.2</v>
      </c>
      <c r="EY28">
        <v>2</v>
      </c>
      <c r="EZ28">
        <v>392.92200000000003</v>
      </c>
      <c r="FA28">
        <v>620.10500000000002</v>
      </c>
      <c r="FB28">
        <v>37.040300000000002</v>
      </c>
      <c r="FC28">
        <v>34.553899999999999</v>
      </c>
      <c r="FD28">
        <v>29.999600000000001</v>
      </c>
      <c r="FE28">
        <v>34.337699999999998</v>
      </c>
      <c r="FF28">
        <v>34.271599999999999</v>
      </c>
      <c r="FG28">
        <v>39.199199999999998</v>
      </c>
      <c r="FH28">
        <v>0</v>
      </c>
      <c r="FI28">
        <v>100</v>
      </c>
      <c r="FJ28">
        <v>-999.9</v>
      </c>
      <c r="FK28">
        <v>927.42399999999998</v>
      </c>
      <c r="FL28">
        <v>32.985700000000001</v>
      </c>
      <c r="FM28">
        <v>101.271</v>
      </c>
      <c r="FN28">
        <v>100.60299999999999</v>
      </c>
    </row>
    <row r="29" spans="1:170" x14ac:dyDescent="0.2">
      <c r="A29">
        <v>14</v>
      </c>
      <c r="B29">
        <v>1606257244</v>
      </c>
      <c r="C29">
        <v>1467.4000000953699</v>
      </c>
      <c r="D29" t="s">
        <v>340</v>
      </c>
      <c r="E29" t="s">
        <v>341</v>
      </c>
      <c r="F29" t="s">
        <v>285</v>
      </c>
      <c r="G29" t="s">
        <v>286</v>
      </c>
      <c r="H29">
        <v>1606257236</v>
      </c>
      <c r="I29">
        <f t="shared" si="0"/>
        <v>1.7033281863623186E-3</v>
      </c>
      <c r="J29">
        <f t="shared" si="1"/>
        <v>20.17504744565106</v>
      </c>
      <c r="K29">
        <f t="shared" si="2"/>
        <v>1199.7748387096799</v>
      </c>
      <c r="L29">
        <f t="shared" si="3"/>
        <v>458.73369858513951</v>
      </c>
      <c r="M29">
        <f t="shared" si="4"/>
        <v>46.697242122517885</v>
      </c>
      <c r="N29">
        <f t="shared" si="5"/>
        <v>122.13224428144446</v>
      </c>
      <c r="O29">
        <f t="shared" si="6"/>
        <v>4.696175010249605E-2</v>
      </c>
      <c r="P29">
        <f t="shared" si="7"/>
        <v>2.9599515276834074</v>
      </c>
      <c r="Q29">
        <f t="shared" si="8"/>
        <v>4.6551717232253757E-2</v>
      </c>
      <c r="R29">
        <f t="shared" si="9"/>
        <v>2.9131364571029661E-2</v>
      </c>
      <c r="S29">
        <f t="shared" si="10"/>
        <v>231.29321223328901</v>
      </c>
      <c r="T29">
        <f t="shared" si="11"/>
        <v>38.946599687149238</v>
      </c>
      <c r="U29">
        <f t="shared" si="12"/>
        <v>38.471032258064497</v>
      </c>
      <c r="V29">
        <f t="shared" si="13"/>
        <v>6.8291070741626738</v>
      </c>
      <c r="W29">
        <f t="shared" si="14"/>
        <v>49.3013653002211</v>
      </c>
      <c r="X29">
        <f t="shared" si="15"/>
        <v>3.2895108503657684</v>
      </c>
      <c r="Y29">
        <f t="shared" si="16"/>
        <v>6.6722510225310456</v>
      </c>
      <c r="Z29">
        <f t="shared" si="17"/>
        <v>3.5395962237969054</v>
      </c>
      <c r="AA29">
        <f t="shared" si="18"/>
        <v>-75.116773018578257</v>
      </c>
      <c r="AB29">
        <f t="shared" si="19"/>
        <v>-68.549606266352427</v>
      </c>
      <c r="AC29">
        <f t="shared" si="20"/>
        <v>-5.5819508615193021</v>
      </c>
      <c r="AD29">
        <f t="shared" si="21"/>
        <v>82.044882086839053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51889.577611056251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1006.10384615385</v>
      </c>
      <c r="AR29">
        <v>1357.14</v>
      </c>
      <c r="AS29">
        <f t="shared" si="27"/>
        <v>0.25865876316824354</v>
      </c>
      <c r="AT29">
        <v>0.5</v>
      </c>
      <c r="AU29">
        <f t="shared" si="28"/>
        <v>1180.1973975214971</v>
      </c>
      <c r="AV29">
        <f t="shared" si="29"/>
        <v>20.17504744565106</v>
      </c>
      <c r="AW29">
        <f t="shared" si="30"/>
        <v>152.63419956864516</v>
      </c>
      <c r="AX29">
        <f t="shared" si="31"/>
        <v>0.49363367080772802</v>
      </c>
      <c r="AY29">
        <f t="shared" si="32"/>
        <v>1.7584172757074121E-2</v>
      </c>
      <c r="AZ29">
        <f t="shared" si="33"/>
        <v>1.4036429550377998</v>
      </c>
      <c r="BA29" t="s">
        <v>343</v>
      </c>
      <c r="BB29">
        <v>687.21</v>
      </c>
      <c r="BC29">
        <f t="shared" si="34"/>
        <v>669.93000000000006</v>
      </c>
      <c r="BD29">
        <f t="shared" si="35"/>
        <v>0.52398930313040182</v>
      </c>
      <c r="BE29">
        <f t="shared" si="36"/>
        <v>0.73981987440142605</v>
      </c>
      <c r="BF29">
        <f t="shared" si="37"/>
        <v>0.54707239121417062</v>
      </c>
      <c r="BG29">
        <f t="shared" si="38"/>
        <v>0.74803176720481934</v>
      </c>
      <c r="BH29">
        <f t="shared" si="39"/>
        <v>1400.0148387096799</v>
      </c>
      <c r="BI29">
        <f t="shared" si="40"/>
        <v>1180.1973975214971</v>
      </c>
      <c r="BJ29">
        <f t="shared" si="41"/>
        <v>0.84298920617814532</v>
      </c>
      <c r="BK29">
        <f t="shared" si="42"/>
        <v>0.19597841235629063</v>
      </c>
      <c r="BL29">
        <v>6</v>
      </c>
      <c r="BM29">
        <v>0.5</v>
      </c>
      <c r="BN29" t="s">
        <v>290</v>
      </c>
      <c r="BO29">
        <v>2</v>
      </c>
      <c r="BP29">
        <v>1606257236</v>
      </c>
      <c r="BQ29">
        <v>1199.7748387096799</v>
      </c>
      <c r="BR29">
        <v>1233.1032258064499</v>
      </c>
      <c r="BS29">
        <v>32.314745161290297</v>
      </c>
      <c r="BT29">
        <v>29.8422870967742</v>
      </c>
      <c r="BU29">
        <v>1195.6219354838699</v>
      </c>
      <c r="BV29">
        <v>31.661429032258098</v>
      </c>
      <c r="BW29">
        <v>399.99519354838702</v>
      </c>
      <c r="BX29">
        <v>101.75877419354801</v>
      </c>
      <c r="BY29">
        <v>3.7196467741935503E-2</v>
      </c>
      <c r="BZ29">
        <v>38.041461290322601</v>
      </c>
      <c r="CA29">
        <v>38.471032258064497</v>
      </c>
      <c r="CB29">
        <v>999.9</v>
      </c>
      <c r="CC29">
        <v>0</v>
      </c>
      <c r="CD29">
        <v>0</v>
      </c>
      <c r="CE29">
        <v>9998.4896774193494</v>
      </c>
      <c r="CF29">
        <v>0</v>
      </c>
      <c r="CG29">
        <v>331.21138709677399</v>
      </c>
      <c r="CH29">
        <v>1400.0148387096799</v>
      </c>
      <c r="CI29">
        <v>0.90000216129032196</v>
      </c>
      <c r="CJ29">
        <v>9.99979806451613E-2</v>
      </c>
      <c r="CK29">
        <v>0</v>
      </c>
      <c r="CL29">
        <v>1006.08903225806</v>
      </c>
      <c r="CM29">
        <v>4.9997499999999997</v>
      </c>
      <c r="CN29">
        <v>13887.4516129032</v>
      </c>
      <c r="CO29">
        <v>12178.1903225806</v>
      </c>
      <c r="CP29">
        <v>46.513935483871002</v>
      </c>
      <c r="CQ29">
        <v>47.995935483871001</v>
      </c>
      <c r="CR29">
        <v>47.092483870967698</v>
      </c>
      <c r="CS29">
        <v>47.878999999999998</v>
      </c>
      <c r="CT29">
        <v>48.578258064516099</v>
      </c>
      <c r="CU29">
        <v>1255.5170967741899</v>
      </c>
      <c r="CV29">
        <v>139.49774193548399</v>
      </c>
      <c r="CW29">
        <v>0</v>
      </c>
      <c r="CX29">
        <v>119.69999980926499</v>
      </c>
      <c r="CY29">
        <v>0</v>
      </c>
      <c r="CZ29">
        <v>1006.10384615385</v>
      </c>
      <c r="DA29">
        <v>1.6875213691387301</v>
      </c>
      <c r="DB29">
        <v>16.054700814218801</v>
      </c>
      <c r="DC29">
        <v>13887.4769230769</v>
      </c>
      <c r="DD29">
        <v>15</v>
      </c>
      <c r="DE29">
        <v>1606255512.0999999</v>
      </c>
      <c r="DF29" t="s">
        <v>291</v>
      </c>
      <c r="DG29">
        <v>1606255512.0999999</v>
      </c>
      <c r="DH29">
        <v>1606255494.0999999</v>
      </c>
      <c r="DI29">
        <v>10</v>
      </c>
      <c r="DJ29">
        <v>8.5000000000000006E-2</v>
      </c>
      <c r="DK29">
        <v>-0.04</v>
      </c>
      <c r="DL29">
        <v>4.1539999999999999</v>
      </c>
      <c r="DM29">
        <v>0.65300000000000002</v>
      </c>
      <c r="DN29">
        <v>1437</v>
      </c>
      <c r="DO29">
        <v>35</v>
      </c>
      <c r="DP29">
        <v>0.18</v>
      </c>
      <c r="DQ29">
        <v>0.04</v>
      </c>
      <c r="DR29">
        <v>20.1776926841796</v>
      </c>
      <c r="DS29">
        <v>-1.01830874703705</v>
      </c>
      <c r="DT29">
        <v>9.4371018996433895E-2</v>
      </c>
      <c r="DU29">
        <v>0</v>
      </c>
      <c r="DV29">
        <v>-33.327558064516097</v>
      </c>
      <c r="DW29">
        <v>1.75713870967749</v>
      </c>
      <c r="DX29">
        <v>0.158162321221961</v>
      </c>
      <c r="DY29">
        <v>0</v>
      </c>
      <c r="DZ29">
        <v>2.4724609677419398</v>
      </c>
      <c r="EA29">
        <v>-0.22079467741935399</v>
      </c>
      <c r="EB29">
        <v>1.64986905354957E-2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4.1500000000000004</v>
      </c>
      <c r="EJ29">
        <v>0.65339999999999998</v>
      </c>
      <c r="EK29">
        <v>4.1540000000004502</v>
      </c>
      <c r="EL29">
        <v>0</v>
      </c>
      <c r="EM29">
        <v>0</v>
      </c>
      <c r="EN29">
        <v>0</v>
      </c>
      <c r="EO29">
        <v>0.65333000000000396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28.9</v>
      </c>
      <c r="EX29">
        <v>29.2</v>
      </c>
      <c r="EY29">
        <v>2</v>
      </c>
      <c r="EZ29">
        <v>392.25299999999999</v>
      </c>
      <c r="FA29">
        <v>621.149</v>
      </c>
      <c r="FB29">
        <v>36.930900000000001</v>
      </c>
      <c r="FC29">
        <v>34.389800000000001</v>
      </c>
      <c r="FD29">
        <v>29.999199999999998</v>
      </c>
      <c r="FE29">
        <v>34.180300000000003</v>
      </c>
      <c r="FF29">
        <v>34.1143</v>
      </c>
      <c r="FG29">
        <v>50.025100000000002</v>
      </c>
      <c r="FH29">
        <v>0</v>
      </c>
      <c r="FI29">
        <v>100</v>
      </c>
      <c r="FJ29">
        <v>-999.9</v>
      </c>
      <c r="FK29">
        <v>1232.92</v>
      </c>
      <c r="FL29">
        <v>32.739899999999999</v>
      </c>
      <c r="FM29">
        <v>101.307</v>
      </c>
      <c r="FN29">
        <v>100.642</v>
      </c>
    </row>
    <row r="30" spans="1:170" x14ac:dyDescent="0.2">
      <c r="A30">
        <v>15</v>
      </c>
      <c r="B30">
        <v>1606257364.5</v>
      </c>
      <c r="C30">
        <v>1587.9000000953699</v>
      </c>
      <c r="D30" t="s">
        <v>344</v>
      </c>
      <c r="E30" t="s">
        <v>345</v>
      </c>
      <c r="F30" t="s">
        <v>285</v>
      </c>
      <c r="G30" t="s">
        <v>286</v>
      </c>
      <c r="H30">
        <v>1606257356.75</v>
      </c>
      <c r="I30">
        <f t="shared" si="0"/>
        <v>1.510864735358495E-3</v>
      </c>
      <c r="J30">
        <f t="shared" si="1"/>
        <v>21.067928384958872</v>
      </c>
      <c r="K30">
        <f t="shared" si="2"/>
        <v>1399.89333333333</v>
      </c>
      <c r="L30">
        <f t="shared" si="3"/>
        <v>527.23297087554067</v>
      </c>
      <c r="M30">
        <f t="shared" si="4"/>
        <v>53.666817036725384</v>
      </c>
      <c r="N30">
        <f t="shared" si="5"/>
        <v>142.49453949393884</v>
      </c>
      <c r="O30">
        <f t="shared" si="6"/>
        <v>4.1572526330143911E-2</v>
      </c>
      <c r="P30">
        <f t="shared" si="7"/>
        <v>2.9591852167709418</v>
      </c>
      <c r="Q30">
        <f t="shared" si="8"/>
        <v>4.1250772091101097E-2</v>
      </c>
      <c r="R30">
        <f t="shared" si="9"/>
        <v>2.5810433177379265E-2</v>
      </c>
      <c r="S30">
        <f t="shared" si="10"/>
        <v>231.2901313765677</v>
      </c>
      <c r="T30">
        <f t="shared" si="11"/>
        <v>38.848069249475508</v>
      </c>
      <c r="U30">
        <f t="shared" si="12"/>
        <v>38.342179999999999</v>
      </c>
      <c r="V30">
        <f t="shared" si="13"/>
        <v>6.7817248372260881</v>
      </c>
      <c r="W30">
        <f t="shared" si="14"/>
        <v>48.905526934612226</v>
      </c>
      <c r="X30">
        <f t="shared" si="15"/>
        <v>3.2370206122008129</v>
      </c>
      <c r="Y30">
        <f t="shared" si="16"/>
        <v>6.6189259478356739</v>
      </c>
      <c r="Z30">
        <f t="shared" si="17"/>
        <v>3.5447042250252752</v>
      </c>
      <c r="AA30">
        <f t="shared" si="18"/>
        <v>-66.629134829309635</v>
      </c>
      <c r="AB30">
        <f t="shared" si="19"/>
        <v>-71.592129326497684</v>
      </c>
      <c r="AC30">
        <f t="shared" si="20"/>
        <v>-5.8234339758895786</v>
      </c>
      <c r="AD30">
        <f t="shared" si="21"/>
        <v>87.24543324487081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51892.52285951862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1024.32884615385</v>
      </c>
      <c r="AR30">
        <v>1394.76</v>
      </c>
      <c r="AS30">
        <f t="shared" si="27"/>
        <v>0.26558773828196247</v>
      </c>
      <c r="AT30">
        <v>0.5</v>
      </c>
      <c r="AU30">
        <f t="shared" si="28"/>
        <v>1180.1840507472493</v>
      </c>
      <c r="AV30">
        <f t="shared" si="29"/>
        <v>21.067928384958872</v>
      </c>
      <c r="AW30">
        <f t="shared" si="30"/>
        <v>156.72120639720339</v>
      </c>
      <c r="AX30">
        <f t="shared" si="31"/>
        <v>0.50514783905474769</v>
      </c>
      <c r="AY30">
        <f t="shared" si="32"/>
        <v>1.8340932374971385E-2</v>
      </c>
      <c r="AZ30">
        <f t="shared" si="33"/>
        <v>1.3388109782328141</v>
      </c>
      <c r="BA30" t="s">
        <v>347</v>
      </c>
      <c r="BB30">
        <v>690.2</v>
      </c>
      <c r="BC30">
        <f t="shared" si="34"/>
        <v>704.56</v>
      </c>
      <c r="BD30">
        <f t="shared" si="35"/>
        <v>0.52576239617087261</v>
      </c>
      <c r="BE30">
        <f t="shared" si="36"/>
        <v>0.72605253744342657</v>
      </c>
      <c r="BF30">
        <f t="shared" si="37"/>
        <v>0.5453266339624977</v>
      </c>
      <c r="BG30">
        <f t="shared" si="38"/>
        <v>0.73325914702662731</v>
      </c>
      <c r="BH30">
        <f t="shared" si="39"/>
        <v>1399.99933333333</v>
      </c>
      <c r="BI30">
        <f t="shared" si="40"/>
        <v>1180.1840507472493</v>
      </c>
      <c r="BJ30">
        <f t="shared" si="41"/>
        <v>0.84298900909994634</v>
      </c>
      <c r="BK30">
        <f t="shared" si="42"/>
        <v>0.19597801819989286</v>
      </c>
      <c r="BL30">
        <v>6</v>
      </c>
      <c r="BM30">
        <v>0.5</v>
      </c>
      <c r="BN30" t="s">
        <v>290</v>
      </c>
      <c r="BO30">
        <v>2</v>
      </c>
      <c r="BP30">
        <v>1606257356.75</v>
      </c>
      <c r="BQ30">
        <v>1399.89333333333</v>
      </c>
      <c r="BR30">
        <v>1434.6683333333301</v>
      </c>
      <c r="BS30">
        <v>31.801103333333302</v>
      </c>
      <c r="BT30">
        <v>29.606843333333298</v>
      </c>
      <c r="BU30">
        <v>1395.73966666667</v>
      </c>
      <c r="BV30">
        <v>31.147770000000001</v>
      </c>
      <c r="BW30">
        <v>399.99386666666697</v>
      </c>
      <c r="BX30">
        <v>101.7526</v>
      </c>
      <c r="BY30">
        <v>3.696932E-2</v>
      </c>
      <c r="BZ30">
        <v>37.893426666666699</v>
      </c>
      <c r="CA30">
        <v>38.342179999999999</v>
      </c>
      <c r="CB30">
        <v>999.9</v>
      </c>
      <c r="CC30">
        <v>0</v>
      </c>
      <c r="CD30">
        <v>0</v>
      </c>
      <c r="CE30">
        <v>9994.7523333333302</v>
      </c>
      <c r="CF30">
        <v>0</v>
      </c>
      <c r="CG30">
        <v>332.02749999999997</v>
      </c>
      <c r="CH30">
        <v>1399.99933333333</v>
      </c>
      <c r="CI30">
        <v>0.90001093333333304</v>
      </c>
      <c r="CJ30">
        <v>9.9989353333333295E-2</v>
      </c>
      <c r="CK30">
        <v>0</v>
      </c>
      <c r="CL30">
        <v>1024.3106666666699</v>
      </c>
      <c r="CM30">
        <v>4.9997499999999997</v>
      </c>
      <c r="CN30">
        <v>14124.0566666667</v>
      </c>
      <c r="CO30">
        <v>12178.086666666701</v>
      </c>
      <c r="CP30">
        <v>46.326700000000002</v>
      </c>
      <c r="CQ30">
        <v>47.811999999999998</v>
      </c>
      <c r="CR30">
        <v>46.928733333333298</v>
      </c>
      <c r="CS30">
        <v>47.678733333333298</v>
      </c>
      <c r="CT30">
        <v>48.397733333333299</v>
      </c>
      <c r="CU30">
        <v>1255.5123333333299</v>
      </c>
      <c r="CV30">
        <v>139.48699999999999</v>
      </c>
      <c r="CW30">
        <v>0</v>
      </c>
      <c r="CX30">
        <v>119.799999952316</v>
      </c>
      <c r="CY30">
        <v>0</v>
      </c>
      <c r="CZ30">
        <v>1024.32884615385</v>
      </c>
      <c r="DA30">
        <v>0.19658118989824899</v>
      </c>
      <c r="DB30">
        <v>1.50085470939779</v>
      </c>
      <c r="DC30">
        <v>14124.103846153799</v>
      </c>
      <c r="DD30">
        <v>15</v>
      </c>
      <c r="DE30">
        <v>1606255512.0999999</v>
      </c>
      <c r="DF30" t="s">
        <v>291</v>
      </c>
      <c r="DG30">
        <v>1606255512.0999999</v>
      </c>
      <c r="DH30">
        <v>1606255494.0999999</v>
      </c>
      <c r="DI30">
        <v>10</v>
      </c>
      <c r="DJ30">
        <v>8.5000000000000006E-2</v>
      </c>
      <c r="DK30">
        <v>-0.04</v>
      </c>
      <c r="DL30">
        <v>4.1539999999999999</v>
      </c>
      <c r="DM30">
        <v>0.65300000000000002</v>
      </c>
      <c r="DN30">
        <v>1437</v>
      </c>
      <c r="DO30">
        <v>35</v>
      </c>
      <c r="DP30">
        <v>0.18</v>
      </c>
      <c r="DQ30">
        <v>0.04</v>
      </c>
      <c r="DR30">
        <v>21.0967758962706</v>
      </c>
      <c r="DS30">
        <v>-1.1786991465485399</v>
      </c>
      <c r="DT30">
        <v>0.102885188170927</v>
      </c>
      <c r="DU30">
        <v>0</v>
      </c>
      <c r="DV30">
        <v>-34.800687096774197</v>
      </c>
      <c r="DW30">
        <v>2.1014467741935698</v>
      </c>
      <c r="DX30">
        <v>0.17957556185113799</v>
      </c>
      <c r="DY30">
        <v>0</v>
      </c>
      <c r="DZ30">
        <v>2.1955319354838698</v>
      </c>
      <c r="EA30">
        <v>-8.5388709677421806E-2</v>
      </c>
      <c r="EB30">
        <v>6.5895197433083596E-3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4.1500000000000004</v>
      </c>
      <c r="EJ30">
        <v>0.65329999999999999</v>
      </c>
      <c r="EK30">
        <v>4.1540000000004502</v>
      </c>
      <c r="EL30">
        <v>0</v>
      </c>
      <c r="EM30">
        <v>0</v>
      </c>
      <c r="EN30">
        <v>0</v>
      </c>
      <c r="EO30">
        <v>0.65333000000000396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30.9</v>
      </c>
      <c r="EX30">
        <v>31.2</v>
      </c>
      <c r="EY30">
        <v>2</v>
      </c>
      <c r="EZ30">
        <v>391.77600000000001</v>
      </c>
      <c r="FA30">
        <v>622.476</v>
      </c>
      <c r="FB30">
        <v>36.794699999999999</v>
      </c>
      <c r="FC30">
        <v>34.158799999999999</v>
      </c>
      <c r="FD30">
        <v>29.999300000000002</v>
      </c>
      <c r="FE30">
        <v>33.968000000000004</v>
      </c>
      <c r="FF30">
        <v>33.9084</v>
      </c>
      <c r="FG30">
        <v>57.022799999999997</v>
      </c>
      <c r="FH30">
        <v>0</v>
      </c>
      <c r="FI30">
        <v>100</v>
      </c>
      <c r="FJ30">
        <v>-999.9</v>
      </c>
      <c r="FK30">
        <v>1434.67</v>
      </c>
      <c r="FL30">
        <v>32.196899999999999</v>
      </c>
      <c r="FM30">
        <v>101.358</v>
      </c>
      <c r="FN30">
        <v>100.69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2020-11-24T14:38:26Z</dcterms:created>
  <dcterms:modified xsi:type="dcterms:W3CDTF">2023-08-14T14:29:37Z</dcterms:modified>
</cp:coreProperties>
</file>