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<sst xmlns="http://schemas.openxmlformats.org/spreadsheetml/2006/main" count="569" uniqueCount="260">
  <si>
    <t>File opened</t>
  </si>
  <si>
    <t>2020-12-16 09:33:41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</si>
  <si>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</si>
  <si>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</si>
  <si>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</si>
  <si>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</si>
  <si>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</si>
  <si>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</si>
  <si>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</si>
  <si>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</si>
  <si>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</si>
  <si>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</si>
  <si>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</si>
  <si>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{"co2bspanconc1": "400", "tazero": "0.00104713", "flowazero": "0.317", "h2oaspanconc1": "12.17", "h2obspan2": "0", "co2bspan2a": "0.0873229", "co2aspan2a": "0.0865215", "co2aspan2": "0", "chamberpressurezero": "2.57375", "co2bspan1": "0.999577", "h2obspan1": "0.998939", "co2bspan2b": "0.087286", "co2bspanconc2": "0", "h2obspanconc2": "0", "co2azero": "0.892502", "ssb_ref": "34919.1", "ssa_ref": "37127.4", "co2bzero": "0.898612", "co2aspan1": "1.00054", "h2oaspanconc2": "0", "h2obspan2b": "0.0677395", "h2oaspan2b": "0.0671222", "h2oaspan2a": "0.0668561", "h2oaspan2": "0", "h2obspanconc1": "12.17", "h2oazero": "1.16161", "flowmeterzero": "0.990581", "co2bspan2": "0", "tbzero": "0.0513058", "co2aspanconc1": "400", "h2oaspan1": "1.00398", "h2obspan2a": "0.0678114", "co2aspanconc2": "0", "co2aspan2b": "0.086568", "oxygen": "21", "h2obzero": "1.16501", "flowbzero": "0.26"}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</si>
  <si>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</si>
  <si>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</si>
  <si>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</si>
  <si>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</si>
  <si>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</si>
  <si>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</si>
  <si>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</si>
  <si>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09:33:41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</si>
  <si>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</si>
  <si>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</si>
  <si>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</si>
  <si>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</si>
  <si>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</si>
  <si>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</si>
  <si>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</si>
  <si>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</si>
  <si>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</si>
  <si>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</si>
  <si>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</si>
  <si>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</si>
  <si>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</si>
  <si>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</si>
  <si>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</si>
  <si>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</si>
  <si>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</si>
  <si>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</si>
  <si>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</si>
  <si>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</si>
  <si>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</si>
  <si>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</si>
  <si>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</si>
  <si>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</si>
  <si>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</si>
  <si>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</si>
  <si>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</si>
  <si>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</si>
  <si>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</si>
  <si>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</si>
  <si>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</si>
  <si>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</si>
  <si>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</si>
  <si>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</si>
  <si>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</si>
  <si>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</si>
  <si>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</si>
  <si>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</si>
  <si>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</si>
  <si>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</si>
  <si>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</si>
  <si>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</si>
  <si>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</si>
  <si>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</si>
  <si>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</si>
  <si>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</si>
  <si>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</si>
  <si>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</si>
  <si>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</si>
  <si>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</si>
  <si>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</si>
  <si>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</si>
  <si>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</si>
  <si>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6.07058 92.363 391.428 619.968 858.153 1059.61 1241.84 1400.52</t>
  </si>
  <si>
    <t>Fs_true</t>
  </si>
  <si>
    <t>1.21091 103.559 404.005 601.341 801.253 1000.78 1201.79 1400.9</t>
  </si>
  <si>
    <t>leak_wt</t>
  </si>
  <si>
    <t>Sys</t>
  </si>
  <si>
    <t>UserDefCon</t>
  </si>
  <si>
    <t>GasEx</t>
  </si>
  <si>
    <t>Leak</t>
  </si>
  <si>
    <t>LeafQ</t>
  </si>
  <si>
    <t>Const</t>
  </si>
  <si>
    <t>Meas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</si>
  <si>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</si>
  <si>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</si>
  <si>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</si>
  <si>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</si>
  <si>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</si>
  <si>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</si>
  <si>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</si>
  <si>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</si>
  <si>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</si>
  <si>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</si>
  <si>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</si>
  <si>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</si>
  <si>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</si>
  <si>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</si>
  <si>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</si>
  <si>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</si>
  <si>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</si>
  <si>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</si>
  <si>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</si>
  <si>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</si>
  <si>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</si>
  <si>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</si>
  <si>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</si>
  <si>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</si>
  <si>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</si>
  <si>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</si>
  <si>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</si>
  <si>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</si>
  <si>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</si>
  <si>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</si>
  <si>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</si>
  <si>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</si>
  <si>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</si>
  <si>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</si>
  <si>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</si>
  <si>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</si>
  <si>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</si>
  <si>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</si>
  <si>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</si>
  <si>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</si>
  <si>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</si>
  <si>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</si>
  <si>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</si>
  <si>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</si>
  <si>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</si>
  <si>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</si>
  <si>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</si>
  <si>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</si>
  <si>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</si>
  <si>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</si>
  <si>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</si>
  <si>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</si>
  <si>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</si>
  <si>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</si>
  <si>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</si>
  <si>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</si>
  <si>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</si>
  <si>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</si>
  <si>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</si>
  <si>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</si>
  <si>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</si>
  <si>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</si>
  <si>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</si>
  <si>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</si>
  <si>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</si>
  <si>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</si>
  <si>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</si>
  <si>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</si>
  <si>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</si>
  <si>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</si>
  <si>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</si>
  <si>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</si>
  <si>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</si>
  <si>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</si>
  <si>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</si>
  <si>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</si>
  <si>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</si>
  <si>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</si>
  <si>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</si>
  <si>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</si>
  <si>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</si>
  <si>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</si>
  <si>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</si>
  <si>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</si>
  <si>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</si>
  <si>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</si>
  <si>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</si>
  <si>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</si>
  <si>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</si>
  <si>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</si>
  <si>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</si>
  <si>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</si>
  <si>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</si>
  <si>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</si>
  <si>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</si>
  <si>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</si>
  <si>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</si>
  <si>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</si>
  <si>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</si>
  <si>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</si>
  <si>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</si>
  <si>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</si>
  <si>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</si>
  <si>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</si>
  <si>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</si>
  <si>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</si>
  <si>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</si>
  <si>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</si>
  <si>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</si>
  <si>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</si>
  <si>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</si>
  <si>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</si>
  <si>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</si>
  <si>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</si>
  <si>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</si>
  <si>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</si>
  <si>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</si>
  <si>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</si>
  <si>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</si>
  <si>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</si>
  <si>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</si>
  <si>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</si>
  <si>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</si>
  <si>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</si>
  <si>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</si>
  <si>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</si>
  <si>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</si>
  <si>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</si>
  <si>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</si>
  <si>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</si>
  <si>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</si>
  <si>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</si>
  <si>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</si>
  <si>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</si>
  <si>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</si>
  <si>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</si>
  <si>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</si>
  <si>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</si>
  <si>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</si>
  <si>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</si>
  <si>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</si>
  <si>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</si>
  <si>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</si>
  <si>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</si>
  <si>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</si>
  <si>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09:56:03</t>
  </si>
  <si>
    <t>09:56:03</t>
  </si>
  <si>
    <t>1149</t>
  </si>
  <si>
    <t>_1</t>
  </si>
  <si>
    <t>0: Broadleaf</t>
  </si>
  <si>
    <t>09:56:21</t>
  </si>
  <si>
    <t>0/3</t>
  </si>
  <si>
    <t>20201216 09:58:22</t>
  </si>
  <si>
    <t>09:58:22</t>
  </si>
  <si>
    <t>2/3</t>
  </si>
  <si>
    <t>20201216 09:59:36</t>
  </si>
  <si>
    <t>09:59:36</t>
  </si>
  <si>
    <t>3/3</t>
  </si>
  <si>
    <t>20201216 10:00:46</t>
  </si>
  <si>
    <t>10:00:46</t>
  </si>
  <si>
    <t>20201216 10:02:41</t>
  </si>
  <si>
    <t>10:02:41</t>
  </si>
  <si>
    <t>20201216 10:04:00</t>
  </si>
  <si>
    <t>10:04:00</t>
  </si>
  <si>
    <t>20201216 10:05:26</t>
  </si>
  <si>
    <t>10:05:26</t>
  </si>
  <si>
    <t>20201216 10:07:13</t>
  </si>
  <si>
    <t>10:07:13</t>
  </si>
  <si>
    <t>10:07:34</t>
  </si>
  <si>
    <t>20201216 10:09:35</t>
  </si>
  <si>
    <t>10:09:35</t>
  </si>
  <si>
    <t>1/3</t>
  </si>
  <si>
    <t>20201216 10:11:36</t>
  </si>
  <si>
    <t>10:11:36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</si>
</sst>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T26"/>
  <sheetViews>
    <sheetView tabSelected="1" workbookViewId="0"/>
  </sheetViews>
  <sheetFormatPr defaultRowHeight="15"/>
  <sheetData>
    <row r="2" spans="1:124">
      <c r="A2" t="s">
        <v>23</v>
      </c>
      <c r="B2" t="s">
        <v>24</v>
      </c>
      <c r="C2" t="s">
        <v>26</v>
      </c>
    </row>
    <row r="3" spans="1:124">
      <c r="B3" t="s">
        <v>25</v>
      </c>
      <c r="C3">
        <v>21</v>
      </c>
    </row>
    <row r="4" spans="1:124">
      <c r="A4" t="s">
        <v>27</v>
      </c>
      <c r="B4" t="s">
        <v>28</v>
      </c>
      <c r="C4" t="s">
        <v>29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</row>
    <row r="5" spans="1:124">
      <c r="B5" t="s">
        <v>15</v>
      </c>
      <c r="C5" t="s">
        <v>30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24">
      <c r="A6" t="s">
        <v>39</v>
      </c>
      <c r="B6" t="s">
        <v>40</v>
      </c>
      <c r="C6" t="s">
        <v>41</v>
      </c>
      <c r="D6" t="s">
        <v>42</v>
      </c>
      <c r="E6" t="s">
        <v>43</v>
      </c>
    </row>
    <row r="7" spans="1:124">
      <c r="B7">
        <v>0</v>
      </c>
      <c r="C7">
        <v>1</v>
      </c>
      <c r="D7">
        <v>0</v>
      </c>
      <c r="E7">
        <v>0</v>
      </c>
    </row>
    <row r="8" spans="1:124">
      <c r="A8" t="s">
        <v>44</v>
      </c>
      <c r="B8" t="s">
        <v>45</v>
      </c>
      <c r="C8" t="s">
        <v>47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  <c r="N8" t="s">
        <v>59</v>
      </c>
      <c r="O8" t="s">
        <v>60</v>
      </c>
      <c r="P8" t="s">
        <v>61</v>
      </c>
      <c r="Q8" t="s">
        <v>62</v>
      </c>
    </row>
    <row r="9" spans="1:124">
      <c r="B9" t="s">
        <v>46</v>
      </c>
      <c r="C9" t="s">
        <v>48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</row>
    <row r="11" spans="1:124">
      <c r="B11">
        <v>0</v>
      </c>
      <c r="C11">
        <v>0</v>
      </c>
      <c r="D11">
        <v>0</v>
      </c>
      <c r="E11">
        <v>0</v>
      </c>
      <c r="F11">
        <v>1</v>
      </c>
    </row>
    <row r="12" spans="1:124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76</v>
      </c>
      <c r="H12" t="s">
        <v>78</v>
      </c>
    </row>
    <row r="13" spans="1:124">
      <c r="B13">
        <v>-6276</v>
      </c>
      <c r="C13">
        <v>6.6</v>
      </c>
      <c r="D13">
        <v>1.709e-05</v>
      </c>
      <c r="E13">
        <v>3.11</v>
      </c>
      <c r="F13" t="s">
        <v>75</v>
      </c>
      <c r="G13" t="s">
        <v>77</v>
      </c>
      <c r="H13">
        <v>0</v>
      </c>
    </row>
    <row r="14" spans="1:124">
      <c r="A14" t="s">
        <v>79</v>
      </c>
      <c r="B14" t="s">
        <v>79</v>
      </c>
      <c r="C14" t="s">
        <v>79</v>
      </c>
      <c r="D14" t="s">
        <v>79</v>
      </c>
      <c r="E14" t="s">
        <v>79</v>
      </c>
      <c r="F14" t="s">
        <v>80</v>
      </c>
      <c r="G14" t="s">
        <v>80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83</v>
      </c>
      <c r="AL14" t="s">
        <v>83</v>
      </c>
      <c r="AM14" t="s">
        <v>83</v>
      </c>
      <c r="AN14" t="s">
        <v>83</v>
      </c>
      <c r="AO14" t="s">
        <v>84</v>
      </c>
      <c r="AP14" t="s">
        <v>84</v>
      </c>
      <c r="AQ14" t="s">
        <v>84</v>
      </c>
      <c r="AR14" t="s">
        <v>84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86</v>
      </c>
      <c r="BV14" t="s">
        <v>86</v>
      </c>
      <c r="BW14" t="s">
        <v>86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</row>
    <row r="15" spans="1:124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82</v>
      </c>
      <c r="AG15" t="s">
        <v>121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97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91</v>
      </c>
      <c r="BL15" t="s">
        <v>94</v>
      </c>
      <c r="BM15" t="s">
        <v>150</v>
      </c>
      <c r="BN15" t="s">
        <v>151</v>
      </c>
      <c r="BO15" t="s">
        <v>152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</row>
    <row r="16" spans="1:124">
      <c r="B16" t="s">
        <v>210</v>
      </c>
      <c r="C16" t="s">
        <v>210</v>
      </c>
      <c r="H16" t="s">
        <v>210</v>
      </c>
      <c r="I16" t="s">
        <v>211</v>
      </c>
      <c r="J16" t="s">
        <v>212</v>
      </c>
      <c r="K16" t="s">
        <v>213</v>
      </c>
      <c r="L16" t="s">
        <v>214</v>
      </c>
      <c r="M16" t="s">
        <v>214</v>
      </c>
      <c r="N16" t="s">
        <v>140</v>
      </c>
      <c r="O16" t="s">
        <v>140</v>
      </c>
      <c r="P16" t="s">
        <v>211</v>
      </c>
      <c r="Q16" t="s">
        <v>211</v>
      </c>
      <c r="R16" t="s">
        <v>211</v>
      </c>
      <c r="S16" t="s">
        <v>211</v>
      </c>
      <c r="T16" t="s">
        <v>215</v>
      </c>
      <c r="U16" t="s">
        <v>216</v>
      </c>
      <c r="V16" t="s">
        <v>216</v>
      </c>
      <c r="W16" t="s">
        <v>217</v>
      </c>
      <c r="X16" t="s">
        <v>218</v>
      </c>
      <c r="Y16" t="s">
        <v>217</v>
      </c>
      <c r="Z16" t="s">
        <v>217</v>
      </c>
      <c r="AA16" t="s">
        <v>217</v>
      </c>
      <c r="AB16" t="s">
        <v>215</v>
      </c>
      <c r="AC16" t="s">
        <v>215</v>
      </c>
      <c r="AD16" t="s">
        <v>215</v>
      </c>
      <c r="AE16" t="s">
        <v>215</v>
      </c>
      <c r="AF16" t="s">
        <v>219</v>
      </c>
      <c r="AG16" t="s">
        <v>218</v>
      </c>
      <c r="AI16" t="s">
        <v>218</v>
      </c>
      <c r="AJ16" t="s">
        <v>219</v>
      </c>
      <c r="AK16" t="s">
        <v>213</v>
      </c>
      <c r="AL16" t="s">
        <v>213</v>
      </c>
      <c r="AN16" t="s">
        <v>220</v>
      </c>
      <c r="AO16" t="s">
        <v>221</v>
      </c>
      <c r="AR16" t="s">
        <v>211</v>
      </c>
      <c r="AS16" t="s">
        <v>210</v>
      </c>
      <c r="AT16" t="s">
        <v>214</v>
      </c>
      <c r="AU16" t="s">
        <v>214</v>
      </c>
      <c r="AV16" t="s">
        <v>222</v>
      </c>
      <c r="AW16" t="s">
        <v>222</v>
      </c>
      <c r="AX16" t="s">
        <v>214</v>
      </c>
      <c r="AY16" t="s">
        <v>222</v>
      </c>
      <c r="AZ16" t="s">
        <v>219</v>
      </c>
      <c r="BA16" t="s">
        <v>217</v>
      </c>
      <c r="BB16" t="s">
        <v>217</v>
      </c>
      <c r="BC16" t="s">
        <v>216</v>
      </c>
      <c r="BD16" t="s">
        <v>216</v>
      </c>
      <c r="BE16" t="s">
        <v>216</v>
      </c>
      <c r="BF16" t="s">
        <v>216</v>
      </c>
      <c r="BG16" t="s">
        <v>216</v>
      </c>
      <c r="BH16" t="s">
        <v>223</v>
      </c>
      <c r="BI16" t="s">
        <v>213</v>
      </c>
      <c r="BJ16" t="s">
        <v>213</v>
      </c>
      <c r="BK16" t="s">
        <v>224</v>
      </c>
      <c r="BM16" t="s">
        <v>210</v>
      </c>
      <c r="BN16" t="s">
        <v>210</v>
      </c>
      <c r="BP16" t="s">
        <v>225</v>
      </c>
      <c r="BQ16" t="s">
        <v>226</v>
      </c>
      <c r="BR16" t="s">
        <v>225</v>
      </c>
      <c r="BS16" t="s">
        <v>226</v>
      </c>
      <c r="BT16" t="s">
        <v>225</v>
      </c>
      <c r="BU16" t="s">
        <v>226</v>
      </c>
      <c r="BV16" t="s">
        <v>218</v>
      </c>
      <c r="BW16" t="s">
        <v>218</v>
      </c>
      <c r="BX16" t="s">
        <v>213</v>
      </c>
      <c r="BY16" t="s">
        <v>227</v>
      </c>
      <c r="BZ16" t="s">
        <v>213</v>
      </c>
      <c r="CB16" t="s">
        <v>214</v>
      </c>
      <c r="CC16" t="s">
        <v>228</v>
      </c>
      <c r="CD16" t="s">
        <v>214</v>
      </c>
      <c r="CF16" t="s">
        <v>222</v>
      </c>
      <c r="CG16" t="s">
        <v>229</v>
      </c>
      <c r="CH16" t="s">
        <v>222</v>
      </c>
      <c r="CM16" t="s">
        <v>218</v>
      </c>
      <c r="CN16" t="s">
        <v>218</v>
      </c>
      <c r="CO16" t="s">
        <v>225</v>
      </c>
      <c r="CP16" t="s">
        <v>226</v>
      </c>
      <c r="CQ16" t="s">
        <v>226</v>
      </c>
      <c r="CU16" t="s">
        <v>226</v>
      </c>
      <c r="CY16" t="s">
        <v>214</v>
      </c>
      <c r="CZ16" t="s">
        <v>214</v>
      </c>
      <c r="DA16" t="s">
        <v>222</v>
      </c>
      <c r="DB16" t="s">
        <v>222</v>
      </c>
      <c r="DC16" t="s">
        <v>230</v>
      </c>
      <c r="DD16" t="s">
        <v>230</v>
      </c>
      <c r="DF16" t="s">
        <v>219</v>
      </c>
      <c r="DG16" t="s">
        <v>219</v>
      </c>
      <c r="DH16" t="s">
        <v>216</v>
      </c>
      <c r="DI16" t="s">
        <v>216</v>
      </c>
      <c r="DJ16" t="s">
        <v>216</v>
      </c>
      <c r="DK16" t="s">
        <v>216</v>
      </c>
      <c r="DL16" t="s">
        <v>216</v>
      </c>
      <c r="DM16" t="s">
        <v>218</v>
      </c>
      <c r="DN16" t="s">
        <v>218</v>
      </c>
      <c r="DO16" t="s">
        <v>218</v>
      </c>
      <c r="DP16" t="s">
        <v>216</v>
      </c>
      <c r="DQ16" t="s">
        <v>214</v>
      </c>
      <c r="DR16" t="s">
        <v>222</v>
      </c>
      <c r="DS16" t="s">
        <v>218</v>
      </c>
      <c r="DT16" t="s">
        <v>218</v>
      </c>
    </row>
    <row r="17" spans="1:124">
      <c r="A17">
        <v>1</v>
      </c>
      <c r="B17">
        <v>1608134163.6</v>
      </c>
      <c r="C17">
        <v>0</v>
      </c>
      <c r="D17" t="s">
        <v>231</v>
      </c>
      <c r="E17" t="s">
        <v>232</v>
      </c>
      <c r="F17" t="s">
        <v>233</v>
      </c>
      <c r="G17" t="s">
        <v>234</v>
      </c>
      <c r="H17">
        <v>1608134155.85</v>
      </c>
      <c r="I17">
        <f>(J17)/1000</f>
        <v>0</v>
      </c>
      <c r="J17">
        <f>1000*AZ17*AH17*(AV17-AW17)/(100*AO17*(1000-AH17*AV17))</f>
        <v>0</v>
      </c>
      <c r="K17">
        <f>AZ17*AH17*(AU17-AT17*(1000-AH17*AW17)/(1000-AH17*AV17))/(100*AO17)</f>
        <v>0</v>
      </c>
      <c r="L17">
        <f>AT17 - IF(AH17&gt;1, K17*AO17*100.0/(AJ17*BH17), 0)</f>
        <v>0</v>
      </c>
      <c r="M17">
        <f>((S17-I17/2)*L17-K17)/(S17+I17/2)</f>
        <v>0</v>
      </c>
      <c r="N17">
        <f>M17*(BA17+BB17)/1000.0</f>
        <v>0</v>
      </c>
      <c r="O17">
        <f>(AT17 - IF(AH17&gt;1, K17*AO17*100.0/(AJ17*BH17), 0))*(BA17+BB17)/1000.0</f>
        <v>0</v>
      </c>
      <c r="P17">
        <f>2.0/((1/R17-1/Q17)+SIGN(R17)*SQRT((1/R17-1/Q17)*(1/R17-1/Q17) + 4*AP17/((AP17+1)*(AP17+1))*(2*1/R17*1/Q17-1/Q17*1/Q17)))</f>
        <v>0</v>
      </c>
      <c r="Q17">
        <f>IF(LEFT(AQ17,1)&lt;&gt;"0",IF(LEFT(AQ17,1)="1",3.0,AR17),$D$5+$E$5*(BH17*BA17/($K$5*1000))+$F$5*(BH17*BA17/($K$5*1000))*MAX(MIN(AO17,$J$5),$I$5)*MAX(MIN(AO17,$J$5),$I$5)+$G$5*MAX(MIN(AO17,$J$5),$I$5)*(BH17*BA17/($K$5*1000))+$H$5*(BH17*BA17/($K$5*1000))*(BH17*BA17/($K$5*1000)))</f>
        <v>0</v>
      </c>
      <c r="R17">
        <f>I17*(1000-(1000*0.61365*exp(17.502*V17/(240.97+V17))/(BA17+BB17)+AV17)/2)/(1000*0.61365*exp(17.502*V17/(240.97+V17))/(BA17+BB17)-AV17)</f>
        <v>0</v>
      </c>
      <c r="S17">
        <f>1/((AP17+1)/(P17/1.6)+1/(Q17/1.37)) + AP17/((AP17+1)/(P17/1.6) + AP17/(Q17/1.37))</f>
        <v>0</v>
      </c>
      <c r="T17">
        <f>(AL17*AN17)</f>
        <v>0</v>
      </c>
      <c r="U17">
        <f>(BC17+(T17+2*0.95*5.67E-8*(((BC17+$B$7)+273)^4-(BC17+273)^4)-44100*I17)/(1.84*29.3*Q17+8*0.95*5.67E-8*(BC17+273)^3))</f>
        <v>0</v>
      </c>
      <c r="V17">
        <f>($C$7*BD17+$D$7*BE17+$E$7*U17)</f>
        <v>0</v>
      </c>
      <c r="W17">
        <f>0.61365*exp(17.502*V17/(240.97+V17))</f>
        <v>0</v>
      </c>
      <c r="X17">
        <f>(Y17/Z17*100)</f>
        <v>0</v>
      </c>
      <c r="Y17">
        <f>AV17*(BA17+BB17)/1000</f>
        <v>0</v>
      </c>
      <c r="Z17">
        <f>0.61365*exp(17.502*BC17/(240.97+BC17))</f>
        <v>0</v>
      </c>
      <c r="AA17">
        <f>(W17-AV17*(BA17+BB17)/1000)</f>
        <v>0</v>
      </c>
      <c r="AB17">
        <f>(-I17*44100)</f>
        <v>0</v>
      </c>
      <c r="AC17">
        <f>2*29.3*Q17*0.92*(BC17-V17)</f>
        <v>0</v>
      </c>
      <c r="AD17">
        <f>2*0.95*5.67E-8*(((BC17+$B$7)+273)^4-(V17+273)^4)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MAX(0,($B$13+$C$13*BH17)/(1+$D$13*BH17)*BA17/(BC17+273)*$E$13)</f>
        <v>0</v>
      </c>
      <c r="AK17">
        <f>$B$11*BI17+$C$11*BJ17</f>
        <v>0</v>
      </c>
      <c r="AL17">
        <f>AK17*AM17</f>
        <v>0</v>
      </c>
      <c r="AM17">
        <f>($B$11*$D$9+$C$11*$D$9)/($B$11+$C$11)</f>
        <v>0</v>
      </c>
      <c r="AN17">
        <f>($B$11*$K$9+$C$11*$K$9)/($B$11+$C$11)</f>
        <v>0</v>
      </c>
      <c r="AO17">
        <v>6</v>
      </c>
      <c r="AP17">
        <v>0.5</v>
      </c>
      <c r="AQ17" t="s">
        <v>235</v>
      </c>
      <c r="AR17">
        <v>2</v>
      </c>
      <c r="AS17">
        <v>1608134155.85</v>
      </c>
      <c r="AT17">
        <v>400.848533333333</v>
      </c>
      <c r="AU17">
        <v>407.9858</v>
      </c>
      <c r="AV17">
        <v>22.3471833333333</v>
      </c>
      <c r="AW17">
        <v>21.5809166666667</v>
      </c>
      <c r="AX17">
        <v>401.015533333333</v>
      </c>
      <c r="AY17">
        <v>22.0881833333333</v>
      </c>
      <c r="AZ17">
        <v>500.010566666667</v>
      </c>
      <c r="BA17">
        <v>102.505</v>
      </c>
      <c r="BB17">
        <v>0.09997767</v>
      </c>
      <c r="BC17">
        <v>27.9959066666667</v>
      </c>
      <c r="BD17">
        <v>29.2858666666667</v>
      </c>
      <c r="BE17">
        <v>999.9</v>
      </c>
      <c r="BF17">
        <v>0</v>
      </c>
      <c r="BG17">
        <v>0</v>
      </c>
      <c r="BH17">
        <v>10002.1246666667</v>
      </c>
      <c r="BI17">
        <v>0</v>
      </c>
      <c r="BJ17">
        <v>596.654833333333</v>
      </c>
      <c r="BK17">
        <v>1608134181.6</v>
      </c>
      <c r="BL17" t="s">
        <v>236</v>
      </c>
      <c r="BM17">
        <v>1608134180.6</v>
      </c>
      <c r="BN17">
        <v>1608134181.6</v>
      </c>
      <c r="BO17">
        <v>1</v>
      </c>
      <c r="BP17">
        <v>-0.765</v>
      </c>
      <c r="BQ17">
        <v>-0.093</v>
      </c>
      <c r="BR17">
        <v>-0.167</v>
      </c>
      <c r="BS17">
        <v>0.259</v>
      </c>
      <c r="BT17">
        <v>408</v>
      </c>
      <c r="BU17">
        <v>22</v>
      </c>
      <c r="BV17">
        <v>0.28</v>
      </c>
      <c r="BW17">
        <v>0.08</v>
      </c>
      <c r="BX17">
        <v>4.95117722641953</v>
      </c>
      <c r="BY17">
        <v>2.83175773635732</v>
      </c>
      <c r="BZ17">
        <v>0.205431286250163</v>
      </c>
      <c r="CA17">
        <v>0</v>
      </c>
      <c r="CB17">
        <v>-6.31935612903226</v>
      </c>
      <c r="CC17">
        <v>-3.76273354838708</v>
      </c>
      <c r="CD17">
        <v>0.281293366132543</v>
      </c>
      <c r="CE17">
        <v>0</v>
      </c>
      <c r="CF17">
        <v>0.886255516129032</v>
      </c>
      <c r="CG17">
        <v>0.914596016129031</v>
      </c>
      <c r="CH17">
        <v>0.0695141780756995</v>
      </c>
      <c r="CI17">
        <v>0</v>
      </c>
      <c r="CJ17">
        <v>0</v>
      </c>
      <c r="CK17">
        <v>3</v>
      </c>
      <c r="CL17" t="s">
        <v>237</v>
      </c>
      <c r="CM17">
        <v>100</v>
      </c>
      <c r="CN17">
        <v>100</v>
      </c>
      <c r="CO17">
        <v>-0.167</v>
      </c>
      <c r="CP17">
        <v>0.259</v>
      </c>
      <c r="CQ17">
        <v>0.771853598482789</v>
      </c>
      <c r="CR17">
        <v>-1.60436505785889e-05</v>
      </c>
      <c r="CS17">
        <v>-1.15305589960158e-06</v>
      </c>
      <c r="CT17">
        <v>3.65813499827708e-10</v>
      </c>
      <c r="CU17">
        <v>-0.0560073770237397</v>
      </c>
      <c r="CV17">
        <v>-0.0148585495900011</v>
      </c>
      <c r="CW17">
        <v>0.00206202478538563</v>
      </c>
      <c r="CX17">
        <v>-2.15789431663115e-05</v>
      </c>
      <c r="CY17">
        <v>18</v>
      </c>
      <c r="CZ17">
        <v>2225</v>
      </c>
      <c r="DA17">
        <v>1</v>
      </c>
      <c r="DB17">
        <v>25</v>
      </c>
      <c r="DC17">
        <v>1041.8</v>
      </c>
      <c r="DD17">
        <v>1041.8</v>
      </c>
      <c r="DE17">
        <v>2</v>
      </c>
      <c r="DF17">
        <v>510.626</v>
      </c>
      <c r="DG17">
        <v>497.052</v>
      </c>
      <c r="DH17">
        <v>22.6469</v>
      </c>
      <c r="DI17">
        <v>36.604</v>
      </c>
      <c r="DJ17">
        <v>30</v>
      </c>
      <c r="DK17">
        <v>36.4654</v>
      </c>
      <c r="DL17">
        <v>36.4798</v>
      </c>
      <c r="DM17">
        <v>19.0488</v>
      </c>
      <c r="DN17">
        <v>31.7243</v>
      </c>
      <c r="DO17">
        <v>63.5289</v>
      </c>
      <c r="DP17">
        <v>22.6494</v>
      </c>
      <c r="DQ17">
        <v>407.791</v>
      </c>
      <c r="DR17">
        <v>21.4578</v>
      </c>
      <c r="DS17">
        <v>97.1449</v>
      </c>
      <c r="DT17">
        <v>101.569</v>
      </c>
    </row>
    <row r="18" spans="1:124">
      <c r="A18">
        <v>2</v>
      </c>
      <c r="B18">
        <v>1608134302.6</v>
      </c>
      <c r="C18">
        <v>139</v>
      </c>
      <c r="D18" t="s">
        <v>238</v>
      </c>
      <c r="E18" t="s">
        <v>239</v>
      </c>
      <c r="F18" t="s">
        <v>233</v>
      </c>
      <c r="G18" t="s">
        <v>234</v>
      </c>
      <c r="H18">
        <v>1608134294.85</v>
      </c>
      <c r="I18">
        <f>(J18)/1000</f>
        <v>0</v>
      </c>
      <c r="J18">
        <f>1000*AZ18*AH18*(AV18-AW18)/(100*AO18*(1000-AH18*AV18))</f>
        <v>0</v>
      </c>
      <c r="K18">
        <f>AZ18*AH18*(AU18-AT18*(1000-AH18*AW18)/(1000-AH18*AV18))/(100*AO18)</f>
        <v>0</v>
      </c>
      <c r="L18">
        <f>AT18 - IF(AH18&gt;1, K18*AO18*100.0/(AJ18*BH18), 0)</f>
        <v>0</v>
      </c>
      <c r="M18">
        <f>((S18-I18/2)*L18-K18)/(S18+I18/2)</f>
        <v>0</v>
      </c>
      <c r="N18">
        <f>M18*(BA18+BB18)/1000.0</f>
        <v>0</v>
      </c>
      <c r="O18">
        <f>(AT18 - IF(AH18&gt;1, K18*AO18*100.0/(AJ18*BH18), 0))*(BA18+BB18)/1000.0</f>
        <v>0</v>
      </c>
      <c r="P18">
        <f>2.0/((1/R18-1/Q18)+SIGN(R18)*SQRT((1/R18-1/Q18)*(1/R18-1/Q18) + 4*AP18/((AP18+1)*(AP18+1))*(2*1/R18*1/Q18-1/Q18*1/Q18)))</f>
        <v>0</v>
      </c>
      <c r="Q18">
        <f>IF(LEFT(AQ18,1)&lt;&gt;"0",IF(LEFT(AQ18,1)="1",3.0,AR18),$D$5+$E$5*(BH18*BA18/($K$5*1000))+$F$5*(BH18*BA18/($K$5*1000))*MAX(MIN(AO18,$J$5),$I$5)*MAX(MIN(AO18,$J$5),$I$5)+$G$5*MAX(MIN(AO18,$J$5),$I$5)*(BH18*BA18/($K$5*1000))+$H$5*(BH18*BA18/($K$5*1000))*(BH18*BA18/($K$5*1000)))</f>
        <v>0</v>
      </c>
      <c r="R18">
        <f>I18*(1000-(1000*0.61365*exp(17.502*V18/(240.97+V18))/(BA18+BB18)+AV18)/2)/(1000*0.61365*exp(17.502*V18/(240.97+V18))/(BA18+BB18)-AV18)</f>
        <v>0</v>
      </c>
      <c r="S18">
        <f>1/((AP18+1)/(P18/1.6)+1/(Q18/1.37)) + AP18/((AP18+1)/(P18/1.6) + AP18/(Q18/1.37))</f>
        <v>0</v>
      </c>
      <c r="T18">
        <f>(AL18*AN18)</f>
        <v>0</v>
      </c>
      <c r="U18">
        <f>(BC18+(T18+2*0.95*5.67E-8*(((BC18+$B$7)+273)^4-(BC18+273)^4)-44100*I18)/(1.84*29.3*Q18+8*0.95*5.67E-8*(BC18+273)^3))</f>
        <v>0</v>
      </c>
      <c r="V18">
        <f>($C$7*BD18+$D$7*BE18+$E$7*U18)</f>
        <v>0</v>
      </c>
      <c r="W18">
        <f>0.61365*exp(17.502*V18/(240.97+V18))</f>
        <v>0</v>
      </c>
      <c r="X18">
        <f>(Y18/Z18*100)</f>
        <v>0</v>
      </c>
      <c r="Y18">
        <f>AV18*(BA18+BB18)/1000</f>
        <v>0</v>
      </c>
      <c r="Z18">
        <f>0.61365*exp(17.502*BC18/(240.97+BC18))</f>
        <v>0</v>
      </c>
      <c r="AA18">
        <f>(W18-AV18*(BA18+BB18)/1000)</f>
        <v>0</v>
      </c>
      <c r="AB18">
        <f>(-I18*44100)</f>
        <v>0</v>
      </c>
      <c r="AC18">
        <f>2*29.3*Q18*0.92*(BC18-V18)</f>
        <v>0</v>
      </c>
      <c r="AD18">
        <f>2*0.95*5.67E-8*(((BC18+$B$7)+273)^4-(V18+273)^4)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MAX(0,($B$13+$C$13*BH18)/(1+$D$13*BH18)*BA18/(BC18+273)*$E$13)</f>
        <v>0</v>
      </c>
      <c r="AK18">
        <f>$B$11*BI18+$C$11*BJ18</f>
        <v>0</v>
      </c>
      <c r="AL18">
        <f>AK18*AM18</f>
        <v>0</v>
      </c>
      <c r="AM18">
        <f>($B$11*$D$9+$C$11*$D$9)/($B$11+$C$11)</f>
        <v>0</v>
      </c>
      <c r="AN18">
        <f>($B$11*$K$9+$C$11*$K$9)/($B$11+$C$11)</f>
        <v>0</v>
      </c>
      <c r="AO18">
        <v>6</v>
      </c>
      <c r="AP18">
        <v>0.5</v>
      </c>
      <c r="AQ18" t="s">
        <v>235</v>
      </c>
      <c r="AR18">
        <v>2</v>
      </c>
      <c r="AS18">
        <v>1608134294.85</v>
      </c>
      <c r="AT18">
        <v>49.5799366666667</v>
      </c>
      <c r="AU18">
        <v>49.2004566666667</v>
      </c>
      <c r="AV18">
        <v>22.3462466666667</v>
      </c>
      <c r="AW18">
        <v>20.90317</v>
      </c>
      <c r="AX18">
        <v>49.5767733333333</v>
      </c>
      <c r="AY18">
        <v>22.0514566666667</v>
      </c>
      <c r="AZ18">
        <v>500.012966666667</v>
      </c>
      <c r="BA18">
        <v>102.505833333333</v>
      </c>
      <c r="BB18">
        <v>0.0999947333333333</v>
      </c>
      <c r="BC18">
        <v>28.0104366666667</v>
      </c>
      <c r="BD18">
        <v>29.2149266666667</v>
      </c>
      <c r="BE18">
        <v>999.9</v>
      </c>
      <c r="BF18">
        <v>0</v>
      </c>
      <c r="BG18">
        <v>0</v>
      </c>
      <c r="BH18">
        <v>10001.17</v>
      </c>
      <c r="BI18">
        <v>0</v>
      </c>
      <c r="BJ18">
        <v>387.334233333333</v>
      </c>
      <c r="BK18">
        <v>1608134181.6</v>
      </c>
      <c r="BL18" t="s">
        <v>236</v>
      </c>
      <c r="BM18">
        <v>1608134180.6</v>
      </c>
      <c r="BN18">
        <v>1608134181.6</v>
      </c>
      <c r="BO18">
        <v>1</v>
      </c>
      <c r="BP18">
        <v>-0.765</v>
      </c>
      <c r="BQ18">
        <v>-0.093</v>
      </c>
      <c r="BR18">
        <v>-0.167</v>
      </c>
      <c r="BS18">
        <v>0.259</v>
      </c>
      <c r="BT18">
        <v>408</v>
      </c>
      <c r="BU18">
        <v>22</v>
      </c>
      <c r="BV18">
        <v>0.28</v>
      </c>
      <c r="BW18">
        <v>0.08</v>
      </c>
      <c r="BX18">
        <v>-0.374491019183729</v>
      </c>
      <c r="BY18">
        <v>-0.283824021520789</v>
      </c>
      <c r="BZ18">
        <v>0.0230970958389478</v>
      </c>
      <c r="CA18">
        <v>1</v>
      </c>
      <c r="CB18">
        <v>0.376813258064516</v>
      </c>
      <c r="CC18">
        <v>0.330767080645161</v>
      </c>
      <c r="CD18">
        <v>0.0282204729081426</v>
      </c>
      <c r="CE18">
        <v>0</v>
      </c>
      <c r="CF18">
        <v>1.44336677419355</v>
      </c>
      <c r="CG18">
        <v>-0.193026290322582</v>
      </c>
      <c r="CH18">
        <v>0.0197028965263907</v>
      </c>
      <c r="CI18">
        <v>1</v>
      </c>
      <c r="CJ18">
        <v>2</v>
      </c>
      <c r="CK18">
        <v>3</v>
      </c>
      <c r="CL18" t="s">
        <v>240</v>
      </c>
      <c r="CM18">
        <v>100</v>
      </c>
      <c r="CN18">
        <v>100</v>
      </c>
      <c r="CO18">
        <v>0.003</v>
      </c>
      <c r="CP18">
        <v>0.2927</v>
      </c>
      <c r="CQ18">
        <v>0.00674367336197601</v>
      </c>
      <c r="CR18">
        <v>-1.60436505785889e-05</v>
      </c>
      <c r="CS18">
        <v>-1.15305589960158e-06</v>
      </c>
      <c r="CT18">
        <v>3.65813499827708e-10</v>
      </c>
      <c r="CU18">
        <v>-0.148864795078996</v>
      </c>
      <c r="CV18">
        <v>-0.0148585495900011</v>
      </c>
      <c r="CW18">
        <v>0.00206202478538563</v>
      </c>
      <c r="CX18">
        <v>-2.15789431663115e-05</v>
      </c>
      <c r="CY18">
        <v>18</v>
      </c>
      <c r="CZ18">
        <v>2225</v>
      </c>
      <c r="DA18">
        <v>1</v>
      </c>
      <c r="DB18">
        <v>25</v>
      </c>
      <c r="DC18">
        <v>2</v>
      </c>
      <c r="DD18">
        <v>2</v>
      </c>
      <c r="DE18">
        <v>2</v>
      </c>
      <c r="DF18">
        <v>511.282</v>
      </c>
      <c r="DG18">
        <v>494.314</v>
      </c>
      <c r="DH18">
        <v>22.7663</v>
      </c>
      <c r="DI18">
        <v>36.5972</v>
      </c>
      <c r="DJ18">
        <v>29.9999</v>
      </c>
      <c r="DK18">
        <v>36.5233</v>
      </c>
      <c r="DL18">
        <v>36.5494</v>
      </c>
      <c r="DM18">
        <v>5.02804</v>
      </c>
      <c r="DN18">
        <v>31.8</v>
      </c>
      <c r="DO18">
        <v>59.3604</v>
      </c>
      <c r="DP18">
        <v>22.783</v>
      </c>
      <c r="DQ18">
        <v>49.3565</v>
      </c>
      <c r="DR18">
        <v>20.8089</v>
      </c>
      <c r="DS18">
        <v>97.1504</v>
      </c>
      <c r="DT18">
        <v>101.557</v>
      </c>
    </row>
    <row r="19" spans="1:124">
      <c r="A19">
        <v>3</v>
      </c>
      <c r="B19">
        <v>1608134376.6</v>
      </c>
      <c r="C19">
        <v>213</v>
      </c>
      <c r="D19" t="s">
        <v>241</v>
      </c>
      <c r="E19" t="s">
        <v>242</v>
      </c>
      <c r="F19" t="s">
        <v>233</v>
      </c>
      <c r="G19" t="s">
        <v>234</v>
      </c>
      <c r="H19">
        <v>1608134368.6</v>
      </c>
      <c r="I19">
        <f>(J19)/1000</f>
        <v>0</v>
      </c>
      <c r="J19">
        <f>1000*AZ19*AH19*(AV19-AW19)/(100*AO19*(1000-AH19*AV19))</f>
        <v>0</v>
      </c>
      <c r="K19">
        <f>AZ19*AH19*(AU19-AT19*(1000-AH19*AW19)/(1000-AH19*AV19))/(100*AO19)</f>
        <v>0</v>
      </c>
      <c r="L19">
        <f>AT19 - IF(AH19&gt;1, K19*AO19*100.0/(AJ19*BH19), 0)</f>
        <v>0</v>
      </c>
      <c r="M19">
        <f>((S19-I19/2)*L19-K19)/(S19+I19/2)</f>
        <v>0</v>
      </c>
      <c r="N19">
        <f>M19*(BA19+BB19)/1000.0</f>
        <v>0</v>
      </c>
      <c r="O19">
        <f>(AT19 - IF(AH19&gt;1, K19*AO19*100.0/(AJ19*BH19), 0))*(BA19+BB19)/1000.0</f>
        <v>0</v>
      </c>
      <c r="P19">
        <f>2.0/((1/R19-1/Q19)+SIGN(R19)*SQRT((1/R19-1/Q19)*(1/R19-1/Q19) + 4*AP19/((AP19+1)*(AP19+1))*(2*1/R19*1/Q19-1/Q19*1/Q19)))</f>
        <v>0</v>
      </c>
      <c r="Q19">
        <f>IF(LEFT(AQ19,1)&lt;&gt;"0",IF(LEFT(AQ19,1)="1",3.0,AR19),$D$5+$E$5*(BH19*BA19/($K$5*1000))+$F$5*(BH19*BA19/($K$5*1000))*MAX(MIN(AO19,$J$5),$I$5)*MAX(MIN(AO19,$J$5),$I$5)+$G$5*MAX(MIN(AO19,$J$5),$I$5)*(BH19*BA19/($K$5*1000))+$H$5*(BH19*BA19/($K$5*1000))*(BH19*BA19/($K$5*1000)))</f>
        <v>0</v>
      </c>
      <c r="R19">
        <f>I19*(1000-(1000*0.61365*exp(17.502*V19/(240.97+V19))/(BA19+BB19)+AV19)/2)/(1000*0.61365*exp(17.502*V19/(240.97+V19))/(BA19+BB19)-AV19)</f>
        <v>0</v>
      </c>
      <c r="S19">
        <f>1/((AP19+1)/(P19/1.6)+1/(Q19/1.37)) + AP19/((AP19+1)/(P19/1.6) + AP19/(Q19/1.37))</f>
        <v>0</v>
      </c>
      <c r="T19">
        <f>(AL19*AN19)</f>
        <v>0</v>
      </c>
      <c r="U19">
        <f>(BC19+(T19+2*0.95*5.67E-8*(((BC19+$B$7)+273)^4-(BC19+273)^4)-44100*I19)/(1.84*29.3*Q19+8*0.95*5.67E-8*(BC19+273)^3))</f>
        <v>0</v>
      </c>
      <c r="V19">
        <f>($C$7*BD19+$D$7*BE19+$E$7*U19)</f>
        <v>0</v>
      </c>
      <c r="W19">
        <f>0.61365*exp(17.502*V19/(240.97+V19))</f>
        <v>0</v>
      </c>
      <c r="X19">
        <f>(Y19/Z19*100)</f>
        <v>0</v>
      </c>
      <c r="Y19">
        <f>AV19*(BA19+BB19)/1000</f>
        <v>0</v>
      </c>
      <c r="Z19">
        <f>0.61365*exp(17.502*BC19/(240.97+BC19))</f>
        <v>0</v>
      </c>
      <c r="AA19">
        <f>(W19-AV19*(BA19+BB19)/1000)</f>
        <v>0</v>
      </c>
      <c r="AB19">
        <f>(-I19*44100)</f>
        <v>0</v>
      </c>
      <c r="AC19">
        <f>2*29.3*Q19*0.92*(BC19-V19)</f>
        <v>0</v>
      </c>
      <c r="AD19">
        <f>2*0.95*5.67E-8*(((BC19+$B$7)+273)^4-(V19+273)^4)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MAX(0,($B$13+$C$13*BH19)/(1+$D$13*BH19)*BA19/(BC19+273)*$E$13)</f>
        <v>0</v>
      </c>
      <c r="AK19">
        <f>$B$11*BI19+$C$11*BJ19</f>
        <v>0</v>
      </c>
      <c r="AL19">
        <f>AK19*AM19</f>
        <v>0</v>
      </c>
      <c r="AM19">
        <f>($B$11*$D$9+$C$11*$D$9)/($B$11+$C$11)</f>
        <v>0</v>
      </c>
      <c r="AN19">
        <f>($B$11*$K$9+$C$11*$K$9)/($B$11+$C$11)</f>
        <v>0</v>
      </c>
      <c r="AO19">
        <v>6</v>
      </c>
      <c r="AP19">
        <v>0.5</v>
      </c>
      <c r="AQ19" t="s">
        <v>235</v>
      </c>
      <c r="AR19">
        <v>2</v>
      </c>
      <c r="AS19">
        <v>1608134368.6</v>
      </c>
      <c r="AT19">
        <v>79.3774225806452</v>
      </c>
      <c r="AU19">
        <v>80.367635483871</v>
      </c>
      <c r="AV19">
        <v>22.2717483870968</v>
      </c>
      <c r="AW19">
        <v>20.675635483871</v>
      </c>
      <c r="AX19">
        <v>79.3790322580645</v>
      </c>
      <c r="AY19">
        <v>21.9801322580645</v>
      </c>
      <c r="AZ19">
        <v>500.015903225806</v>
      </c>
      <c r="BA19">
        <v>102.506064516129</v>
      </c>
      <c r="BB19">
        <v>0.100030925806452</v>
      </c>
      <c r="BC19">
        <v>27.9831774193548</v>
      </c>
      <c r="BD19">
        <v>29.1731903225807</v>
      </c>
      <c r="BE19">
        <v>999.9</v>
      </c>
      <c r="BF19">
        <v>0</v>
      </c>
      <c r="BG19">
        <v>0</v>
      </c>
      <c r="BH19">
        <v>10004.9561290323</v>
      </c>
      <c r="BI19">
        <v>0</v>
      </c>
      <c r="BJ19">
        <v>385.880516129032</v>
      </c>
      <c r="BK19">
        <v>1608134181.6</v>
      </c>
      <c r="BL19" t="s">
        <v>236</v>
      </c>
      <c r="BM19">
        <v>1608134180.6</v>
      </c>
      <c r="BN19">
        <v>1608134181.6</v>
      </c>
      <c r="BO19">
        <v>1</v>
      </c>
      <c r="BP19">
        <v>-0.765</v>
      </c>
      <c r="BQ19">
        <v>-0.093</v>
      </c>
      <c r="BR19">
        <v>-0.167</v>
      </c>
      <c r="BS19">
        <v>0.259</v>
      </c>
      <c r="BT19">
        <v>408</v>
      </c>
      <c r="BU19">
        <v>22</v>
      </c>
      <c r="BV19">
        <v>0.28</v>
      </c>
      <c r="BW19">
        <v>0.08</v>
      </c>
      <c r="BX19">
        <v>0.719527531043138</v>
      </c>
      <c r="BY19">
        <v>0.0113530506891323</v>
      </c>
      <c r="BZ19">
        <v>0.0240517951955232</v>
      </c>
      <c r="CA19">
        <v>1</v>
      </c>
      <c r="CB19">
        <v>-0.992744741935484</v>
      </c>
      <c r="CC19">
        <v>0.000579870967744274</v>
      </c>
      <c r="CD19">
        <v>0.0293083378877045</v>
      </c>
      <c r="CE19">
        <v>1</v>
      </c>
      <c r="CF19">
        <v>1.59409774193548</v>
      </c>
      <c r="CG19">
        <v>-0.179975806451618</v>
      </c>
      <c r="CH19">
        <v>0.0815961516609018</v>
      </c>
      <c r="CI19">
        <v>1</v>
      </c>
      <c r="CJ19">
        <v>3</v>
      </c>
      <c r="CK19">
        <v>3</v>
      </c>
      <c r="CL19" t="s">
        <v>243</v>
      </c>
      <c r="CM19">
        <v>100</v>
      </c>
      <c r="CN19">
        <v>100</v>
      </c>
      <c r="CO19">
        <v>-0.002</v>
      </c>
      <c r="CP19">
        <v>0.2938</v>
      </c>
      <c r="CQ19">
        <v>0.00674367336197601</v>
      </c>
      <c r="CR19">
        <v>-1.60436505785889e-05</v>
      </c>
      <c r="CS19">
        <v>-1.15305589960158e-06</v>
      </c>
      <c r="CT19">
        <v>3.65813499827708e-10</v>
      </c>
      <c r="CU19">
        <v>-0.148864795078996</v>
      </c>
      <c r="CV19">
        <v>-0.0148585495900011</v>
      </c>
      <c r="CW19">
        <v>0.00206202478538563</v>
      </c>
      <c r="CX19">
        <v>-2.15789431663115e-05</v>
      </c>
      <c r="CY19">
        <v>18</v>
      </c>
      <c r="CZ19">
        <v>2225</v>
      </c>
      <c r="DA19">
        <v>1</v>
      </c>
      <c r="DB19">
        <v>25</v>
      </c>
      <c r="DC19">
        <v>3.3</v>
      </c>
      <c r="DD19">
        <v>3.2</v>
      </c>
      <c r="DE19">
        <v>2</v>
      </c>
      <c r="DF19">
        <v>511.463</v>
      </c>
      <c r="DG19">
        <v>493.472</v>
      </c>
      <c r="DH19">
        <v>22.8809</v>
      </c>
      <c r="DI19">
        <v>36.5972</v>
      </c>
      <c r="DJ19">
        <v>30</v>
      </c>
      <c r="DK19">
        <v>36.5435</v>
      </c>
      <c r="DL19">
        <v>36.5699</v>
      </c>
      <c r="DM19">
        <v>6.29713</v>
      </c>
      <c r="DN19">
        <v>32.3529</v>
      </c>
      <c r="DO19">
        <v>56.3013</v>
      </c>
      <c r="DP19">
        <v>22.8889</v>
      </c>
      <c r="DQ19">
        <v>80.6085</v>
      </c>
      <c r="DR19">
        <v>20.3204</v>
      </c>
      <c r="DS19">
        <v>97.1558</v>
      </c>
      <c r="DT19">
        <v>101.554</v>
      </c>
    </row>
    <row r="20" spans="1:124">
      <c r="A20">
        <v>4</v>
      </c>
      <c r="B20">
        <v>1608134446.6</v>
      </c>
      <c r="C20">
        <v>283</v>
      </c>
      <c r="D20" t="s">
        <v>244</v>
      </c>
      <c r="E20" t="s">
        <v>245</v>
      </c>
      <c r="F20" t="s">
        <v>233</v>
      </c>
      <c r="G20" t="s">
        <v>234</v>
      </c>
      <c r="H20">
        <v>1608134438.6</v>
      </c>
      <c r="I20">
        <f>(J20)/1000</f>
        <v>0</v>
      </c>
      <c r="J20">
        <f>1000*AZ20*AH20*(AV20-AW20)/(100*AO20*(1000-AH20*AV20))</f>
        <v>0</v>
      </c>
      <c r="K20">
        <f>AZ20*AH20*(AU20-AT20*(1000-AH20*AW20)/(1000-AH20*AV20))/(100*AO20)</f>
        <v>0</v>
      </c>
      <c r="L20">
        <f>AT20 - IF(AH20&gt;1, K20*AO20*100.0/(AJ20*BH20), 0)</f>
        <v>0</v>
      </c>
      <c r="M20">
        <f>((S20-I20/2)*L20-K20)/(S20+I20/2)</f>
        <v>0</v>
      </c>
      <c r="N20">
        <f>M20*(BA20+BB20)/1000.0</f>
        <v>0</v>
      </c>
      <c r="O20">
        <f>(AT20 - IF(AH20&gt;1, K20*AO20*100.0/(AJ20*BH20), 0))*(BA20+BB20)/1000.0</f>
        <v>0</v>
      </c>
      <c r="P20">
        <f>2.0/((1/R20-1/Q20)+SIGN(R20)*SQRT((1/R20-1/Q20)*(1/R20-1/Q20) + 4*AP20/((AP20+1)*(AP20+1))*(2*1/R20*1/Q20-1/Q20*1/Q20)))</f>
        <v>0</v>
      </c>
      <c r="Q20">
        <f>IF(LEFT(AQ20,1)&lt;&gt;"0",IF(LEFT(AQ20,1)="1",3.0,AR20),$D$5+$E$5*(BH20*BA20/($K$5*1000))+$F$5*(BH20*BA20/($K$5*1000))*MAX(MIN(AO20,$J$5),$I$5)*MAX(MIN(AO20,$J$5),$I$5)+$G$5*MAX(MIN(AO20,$J$5),$I$5)*(BH20*BA20/($K$5*1000))+$H$5*(BH20*BA20/($K$5*1000))*(BH20*BA20/($K$5*1000)))</f>
        <v>0</v>
      </c>
      <c r="R20">
        <f>I20*(1000-(1000*0.61365*exp(17.502*V20/(240.97+V20))/(BA20+BB20)+AV20)/2)/(1000*0.61365*exp(17.502*V20/(240.97+V20))/(BA20+BB20)-AV20)</f>
        <v>0</v>
      </c>
      <c r="S20">
        <f>1/((AP20+1)/(P20/1.6)+1/(Q20/1.37)) + AP20/((AP20+1)/(P20/1.6) + AP20/(Q20/1.37))</f>
        <v>0</v>
      </c>
      <c r="T20">
        <f>(AL20*AN20)</f>
        <v>0</v>
      </c>
      <c r="U20">
        <f>(BC20+(T20+2*0.95*5.67E-8*(((BC20+$B$7)+273)^4-(BC20+273)^4)-44100*I20)/(1.84*29.3*Q20+8*0.95*5.67E-8*(BC20+273)^3))</f>
        <v>0</v>
      </c>
      <c r="V20">
        <f>($C$7*BD20+$D$7*BE20+$E$7*U20)</f>
        <v>0</v>
      </c>
      <c r="W20">
        <f>0.61365*exp(17.502*V20/(240.97+V20))</f>
        <v>0</v>
      </c>
      <c r="X20">
        <f>(Y20/Z20*100)</f>
        <v>0</v>
      </c>
      <c r="Y20">
        <f>AV20*(BA20+BB20)/1000</f>
        <v>0</v>
      </c>
      <c r="Z20">
        <f>0.61365*exp(17.502*BC20/(240.97+BC20))</f>
        <v>0</v>
      </c>
      <c r="AA20">
        <f>(W20-AV20*(BA20+BB20)/1000)</f>
        <v>0</v>
      </c>
      <c r="AB20">
        <f>(-I20*44100)</f>
        <v>0</v>
      </c>
      <c r="AC20">
        <f>2*29.3*Q20*0.92*(BC20-V20)</f>
        <v>0</v>
      </c>
      <c r="AD20">
        <f>2*0.95*5.67E-8*(((BC20+$B$7)+273)^4-(V20+273)^4)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MAX(0,($B$13+$C$13*BH20)/(1+$D$13*BH20)*BA20/(BC20+273)*$E$13)</f>
        <v>0</v>
      </c>
      <c r="AK20">
        <f>$B$11*BI20+$C$11*BJ20</f>
        <v>0</v>
      </c>
      <c r="AL20">
        <f>AK20*AM20</f>
        <v>0</v>
      </c>
      <c r="AM20">
        <f>($B$11*$D$9+$C$11*$D$9)/($B$11+$C$11)</f>
        <v>0</v>
      </c>
      <c r="AN20">
        <f>($B$11*$K$9+$C$11*$K$9)/($B$11+$C$11)</f>
        <v>0</v>
      </c>
      <c r="AO20">
        <v>6</v>
      </c>
      <c r="AP20">
        <v>0.5</v>
      </c>
      <c r="AQ20" t="s">
        <v>235</v>
      </c>
      <c r="AR20">
        <v>2</v>
      </c>
      <c r="AS20">
        <v>1608134438.6</v>
      </c>
      <c r="AT20">
        <v>99.4757903225806</v>
      </c>
      <c r="AU20">
        <v>101.468096774194</v>
      </c>
      <c r="AV20">
        <v>21.9192903225806</v>
      </c>
      <c r="AW20">
        <v>19.9285225806452</v>
      </c>
      <c r="AX20">
        <v>99.4817</v>
      </c>
      <c r="AY20">
        <v>21.6426193548387</v>
      </c>
      <c r="AZ20">
        <v>499.999129032258</v>
      </c>
      <c r="BA20">
        <v>102.506870967742</v>
      </c>
      <c r="BB20">
        <v>0.0999668032258064</v>
      </c>
      <c r="BC20">
        <v>27.9769838709677</v>
      </c>
      <c r="BD20">
        <v>29.0727774193548</v>
      </c>
      <c r="BE20">
        <v>999.9</v>
      </c>
      <c r="BF20">
        <v>0</v>
      </c>
      <c r="BG20">
        <v>0</v>
      </c>
      <c r="BH20">
        <v>10001.695483871</v>
      </c>
      <c r="BI20">
        <v>0</v>
      </c>
      <c r="BJ20">
        <v>389.813419354839</v>
      </c>
      <c r="BK20">
        <v>1608134181.6</v>
      </c>
      <c r="BL20" t="s">
        <v>236</v>
      </c>
      <c r="BM20">
        <v>1608134180.6</v>
      </c>
      <c r="BN20">
        <v>1608134181.6</v>
      </c>
      <c r="BO20">
        <v>1</v>
      </c>
      <c r="BP20">
        <v>-0.765</v>
      </c>
      <c r="BQ20">
        <v>-0.093</v>
      </c>
      <c r="BR20">
        <v>-0.167</v>
      </c>
      <c r="BS20">
        <v>0.259</v>
      </c>
      <c r="BT20">
        <v>408</v>
      </c>
      <c r="BU20">
        <v>22</v>
      </c>
      <c r="BV20">
        <v>0.28</v>
      </c>
      <c r="BW20">
        <v>0.08</v>
      </c>
      <c r="BX20">
        <v>1.49065955078184</v>
      </c>
      <c r="BY20">
        <v>-0.188860488743893</v>
      </c>
      <c r="BZ20">
        <v>0.0190241776891791</v>
      </c>
      <c r="CA20">
        <v>1</v>
      </c>
      <c r="CB20">
        <v>-1.99197290322581</v>
      </c>
      <c r="CC20">
        <v>0.191828225806453</v>
      </c>
      <c r="CD20">
        <v>0.0230559678361505</v>
      </c>
      <c r="CE20">
        <v>1</v>
      </c>
      <c r="CF20">
        <v>1.99147935483871</v>
      </c>
      <c r="CG20">
        <v>-0.0409601612903271</v>
      </c>
      <c r="CH20">
        <v>0.0112878107067539</v>
      </c>
      <c r="CI20">
        <v>1</v>
      </c>
      <c r="CJ20">
        <v>3</v>
      </c>
      <c r="CK20">
        <v>3</v>
      </c>
      <c r="CL20" t="s">
        <v>243</v>
      </c>
      <c r="CM20">
        <v>100</v>
      </c>
      <c r="CN20">
        <v>100</v>
      </c>
      <c r="CO20">
        <v>-0.006</v>
      </c>
      <c r="CP20">
        <v>0.2758</v>
      </c>
      <c r="CQ20">
        <v>0.00674367336197601</v>
      </c>
      <c r="CR20">
        <v>-1.60436505785889e-05</v>
      </c>
      <c r="CS20">
        <v>-1.15305589960158e-06</v>
      </c>
      <c r="CT20">
        <v>3.65813499827708e-10</v>
      </c>
      <c r="CU20">
        <v>-0.148864795078996</v>
      </c>
      <c r="CV20">
        <v>-0.0148585495900011</v>
      </c>
      <c r="CW20">
        <v>0.00206202478538563</v>
      </c>
      <c r="CX20">
        <v>-2.15789431663115e-05</v>
      </c>
      <c r="CY20">
        <v>18</v>
      </c>
      <c r="CZ20">
        <v>2225</v>
      </c>
      <c r="DA20">
        <v>1</v>
      </c>
      <c r="DB20">
        <v>25</v>
      </c>
      <c r="DC20">
        <v>4.4</v>
      </c>
      <c r="DD20">
        <v>4.4</v>
      </c>
      <c r="DE20">
        <v>2</v>
      </c>
      <c r="DF20">
        <v>511.761</v>
      </c>
      <c r="DG20">
        <v>492.04</v>
      </c>
      <c r="DH20">
        <v>23.0893</v>
      </c>
      <c r="DI20">
        <v>36.6006</v>
      </c>
      <c r="DJ20">
        <v>30.0001</v>
      </c>
      <c r="DK20">
        <v>36.5591</v>
      </c>
      <c r="DL20">
        <v>36.5887</v>
      </c>
      <c r="DM20">
        <v>7.16032</v>
      </c>
      <c r="DN20">
        <v>33.0064</v>
      </c>
      <c r="DO20">
        <v>53.6466</v>
      </c>
      <c r="DP20">
        <v>23.0989</v>
      </c>
      <c r="DQ20">
        <v>101.695</v>
      </c>
      <c r="DR20">
        <v>19.9438</v>
      </c>
      <c r="DS20">
        <v>97.1572</v>
      </c>
      <c r="DT20">
        <v>101.551</v>
      </c>
    </row>
    <row r="21" spans="1:124">
      <c r="A21">
        <v>5</v>
      </c>
      <c r="B21">
        <v>1608134561.6</v>
      </c>
      <c r="C21">
        <v>398</v>
      </c>
      <c r="D21" t="s">
        <v>246</v>
      </c>
      <c r="E21" t="s">
        <v>247</v>
      </c>
      <c r="F21" t="s">
        <v>233</v>
      </c>
      <c r="G21" t="s">
        <v>234</v>
      </c>
      <c r="H21">
        <v>1608134553.6</v>
      </c>
      <c r="I21">
        <f>(J21)/1000</f>
        <v>0</v>
      </c>
      <c r="J21">
        <f>1000*AZ21*AH21*(AV21-AW21)/(100*AO21*(1000-AH21*AV21))</f>
        <v>0</v>
      </c>
      <c r="K21">
        <f>AZ21*AH21*(AU21-AT21*(1000-AH21*AW21)/(1000-AH21*AV21))/(100*AO21)</f>
        <v>0</v>
      </c>
      <c r="L21">
        <f>AT21 - IF(AH21&gt;1, K21*AO21*100.0/(AJ21*BH21), 0)</f>
        <v>0</v>
      </c>
      <c r="M21">
        <f>((S21-I21/2)*L21-K21)/(S21+I21/2)</f>
        <v>0</v>
      </c>
      <c r="N21">
        <f>M21*(BA21+BB21)/1000.0</f>
        <v>0</v>
      </c>
      <c r="O21">
        <f>(AT21 - IF(AH21&gt;1, K21*AO21*100.0/(AJ21*BH21), 0))*(BA21+BB21)/1000.0</f>
        <v>0</v>
      </c>
      <c r="P21">
        <f>2.0/((1/R21-1/Q21)+SIGN(R21)*SQRT((1/R21-1/Q21)*(1/R21-1/Q21) + 4*AP21/((AP21+1)*(AP21+1))*(2*1/R21*1/Q21-1/Q21*1/Q21)))</f>
        <v>0</v>
      </c>
      <c r="Q21">
        <f>IF(LEFT(AQ21,1)&lt;&gt;"0",IF(LEFT(AQ21,1)="1",3.0,AR21),$D$5+$E$5*(BH21*BA21/($K$5*1000))+$F$5*(BH21*BA21/($K$5*1000))*MAX(MIN(AO21,$J$5),$I$5)*MAX(MIN(AO21,$J$5),$I$5)+$G$5*MAX(MIN(AO21,$J$5),$I$5)*(BH21*BA21/($K$5*1000))+$H$5*(BH21*BA21/($K$5*1000))*(BH21*BA21/($K$5*1000)))</f>
        <v>0</v>
      </c>
      <c r="R21">
        <f>I21*(1000-(1000*0.61365*exp(17.502*V21/(240.97+V21))/(BA21+BB21)+AV21)/2)/(1000*0.61365*exp(17.502*V21/(240.97+V21))/(BA21+BB21)-AV21)</f>
        <v>0</v>
      </c>
      <c r="S21">
        <f>1/((AP21+1)/(P21/1.6)+1/(Q21/1.37)) + AP21/((AP21+1)/(P21/1.6) + AP21/(Q21/1.37))</f>
        <v>0</v>
      </c>
      <c r="T21">
        <f>(AL21*AN21)</f>
        <v>0</v>
      </c>
      <c r="U21">
        <f>(BC21+(T21+2*0.95*5.67E-8*(((BC21+$B$7)+273)^4-(BC21+273)^4)-44100*I21)/(1.84*29.3*Q21+8*0.95*5.67E-8*(BC21+273)^3))</f>
        <v>0</v>
      </c>
      <c r="V21">
        <f>($C$7*BD21+$D$7*BE21+$E$7*U21)</f>
        <v>0</v>
      </c>
      <c r="W21">
        <f>0.61365*exp(17.502*V21/(240.97+V21))</f>
        <v>0</v>
      </c>
      <c r="X21">
        <f>(Y21/Z21*100)</f>
        <v>0</v>
      </c>
      <c r="Y21">
        <f>AV21*(BA21+BB21)/1000</f>
        <v>0</v>
      </c>
      <c r="Z21">
        <f>0.61365*exp(17.502*BC21/(240.97+BC21))</f>
        <v>0</v>
      </c>
      <c r="AA21">
        <f>(W21-AV21*(BA21+BB21)/1000)</f>
        <v>0</v>
      </c>
      <c r="AB21">
        <f>(-I21*44100)</f>
        <v>0</v>
      </c>
      <c r="AC21">
        <f>2*29.3*Q21*0.92*(BC21-V21)</f>
        <v>0</v>
      </c>
      <c r="AD21">
        <f>2*0.95*5.67E-8*(((BC21+$B$7)+273)^4-(V21+273)^4)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MAX(0,($B$13+$C$13*BH21)/(1+$D$13*BH21)*BA21/(BC21+273)*$E$13)</f>
        <v>0</v>
      </c>
      <c r="AK21">
        <f>$B$11*BI21+$C$11*BJ21</f>
        <v>0</v>
      </c>
      <c r="AL21">
        <f>AK21*AM21</f>
        <v>0</v>
      </c>
      <c r="AM21">
        <f>($B$11*$D$9+$C$11*$D$9)/($B$11+$C$11)</f>
        <v>0</v>
      </c>
      <c r="AN21">
        <f>($B$11*$K$9+$C$11*$K$9)/($B$11+$C$11)</f>
        <v>0</v>
      </c>
      <c r="AO21">
        <v>6</v>
      </c>
      <c r="AP21">
        <v>0.5</v>
      </c>
      <c r="AQ21" t="s">
        <v>235</v>
      </c>
      <c r="AR21">
        <v>2</v>
      </c>
      <c r="AS21">
        <v>1608134553.6</v>
      </c>
      <c r="AT21">
        <v>149.848838709677</v>
      </c>
      <c r="AU21">
        <v>154.137322580645</v>
      </c>
      <c r="AV21">
        <v>21.8826903225806</v>
      </c>
      <c r="AW21">
        <v>19.7305580645161</v>
      </c>
      <c r="AX21">
        <v>149.869322580645</v>
      </c>
      <c r="AY21">
        <v>21.6075838709677</v>
      </c>
      <c r="AZ21">
        <v>500.024741935484</v>
      </c>
      <c r="BA21">
        <v>102.503225806452</v>
      </c>
      <c r="BB21">
        <v>0.100073977419355</v>
      </c>
      <c r="BC21">
        <v>27.9696193548387</v>
      </c>
      <c r="BD21">
        <v>29.1373483870968</v>
      </c>
      <c r="BE21">
        <v>999.9</v>
      </c>
      <c r="BF21">
        <v>0</v>
      </c>
      <c r="BG21">
        <v>0</v>
      </c>
      <c r="BH21">
        <v>9998.62129032258</v>
      </c>
      <c r="BI21">
        <v>0</v>
      </c>
      <c r="BJ21">
        <v>386.928935483871</v>
      </c>
      <c r="BK21">
        <v>1608134181.6</v>
      </c>
      <c r="BL21" t="s">
        <v>236</v>
      </c>
      <c r="BM21">
        <v>1608134180.6</v>
      </c>
      <c r="BN21">
        <v>1608134181.6</v>
      </c>
      <c r="BO21">
        <v>1</v>
      </c>
      <c r="BP21">
        <v>-0.765</v>
      </c>
      <c r="BQ21">
        <v>-0.093</v>
      </c>
      <c r="BR21">
        <v>-0.167</v>
      </c>
      <c r="BS21">
        <v>0.259</v>
      </c>
      <c r="BT21">
        <v>408</v>
      </c>
      <c r="BU21">
        <v>22</v>
      </c>
      <c r="BV21">
        <v>0.28</v>
      </c>
      <c r="BW21">
        <v>0.08</v>
      </c>
      <c r="BX21">
        <v>3.30153144191895</v>
      </c>
      <c r="BY21">
        <v>-0.00951406877550103</v>
      </c>
      <c r="BZ21">
        <v>0.0183527825410135</v>
      </c>
      <c r="CA21">
        <v>1</v>
      </c>
      <c r="CB21">
        <v>-4.28949612903226</v>
      </c>
      <c r="CC21">
        <v>0.0343470967742011</v>
      </c>
      <c r="CD21">
        <v>0.0269925295133993</v>
      </c>
      <c r="CE21">
        <v>1</v>
      </c>
      <c r="CF21">
        <v>2.15164096774194</v>
      </c>
      <c r="CG21">
        <v>0.113815161290317</v>
      </c>
      <c r="CH21">
        <v>0.0326144607107119</v>
      </c>
      <c r="CI21">
        <v>1</v>
      </c>
      <c r="CJ21">
        <v>3</v>
      </c>
      <c r="CK21">
        <v>3</v>
      </c>
      <c r="CL21" t="s">
        <v>243</v>
      </c>
      <c r="CM21">
        <v>100</v>
      </c>
      <c r="CN21">
        <v>100</v>
      </c>
      <c r="CO21">
        <v>-0.021</v>
      </c>
      <c r="CP21">
        <v>0.2742</v>
      </c>
      <c r="CQ21">
        <v>0.00674367336197601</v>
      </c>
      <c r="CR21">
        <v>-1.60436505785889e-05</v>
      </c>
      <c r="CS21">
        <v>-1.15305589960158e-06</v>
      </c>
      <c r="CT21">
        <v>3.65813499827708e-10</v>
      </c>
      <c r="CU21">
        <v>-0.148864795078996</v>
      </c>
      <c r="CV21">
        <v>-0.0148585495900011</v>
      </c>
      <c r="CW21">
        <v>0.00206202478538563</v>
      </c>
      <c r="CX21">
        <v>-2.15789431663115e-05</v>
      </c>
      <c r="CY21">
        <v>18</v>
      </c>
      <c r="CZ21">
        <v>2225</v>
      </c>
      <c r="DA21">
        <v>1</v>
      </c>
      <c r="DB21">
        <v>25</v>
      </c>
      <c r="DC21">
        <v>6.3</v>
      </c>
      <c r="DD21">
        <v>6.3</v>
      </c>
      <c r="DE21">
        <v>2</v>
      </c>
      <c r="DF21">
        <v>512.169</v>
      </c>
      <c r="DG21">
        <v>490.755</v>
      </c>
      <c r="DH21">
        <v>23.1915</v>
      </c>
      <c r="DI21">
        <v>36.6111</v>
      </c>
      <c r="DJ21">
        <v>30.0001</v>
      </c>
      <c r="DK21">
        <v>36.5873</v>
      </c>
      <c r="DL21">
        <v>36.6186</v>
      </c>
      <c r="DM21">
        <v>9.29964</v>
      </c>
      <c r="DN21">
        <v>30.751</v>
      </c>
      <c r="DO21">
        <v>49.4792</v>
      </c>
      <c r="DP21">
        <v>23.2047</v>
      </c>
      <c r="DQ21">
        <v>154.34</v>
      </c>
      <c r="DR21">
        <v>19.8006</v>
      </c>
      <c r="DS21">
        <v>97.1594</v>
      </c>
      <c r="DT21">
        <v>101.542</v>
      </c>
    </row>
    <row r="22" spans="1:124">
      <c r="A22">
        <v>6</v>
      </c>
      <c r="B22">
        <v>1608134640.6</v>
      </c>
      <c r="C22">
        <v>477</v>
      </c>
      <c r="D22" t="s">
        <v>248</v>
      </c>
      <c r="E22" t="s">
        <v>249</v>
      </c>
      <c r="F22" t="s">
        <v>233</v>
      </c>
      <c r="G22" t="s">
        <v>234</v>
      </c>
      <c r="H22">
        <v>1608134632.6</v>
      </c>
      <c r="I22">
        <f>(J22)/1000</f>
        <v>0</v>
      </c>
      <c r="J22">
        <f>1000*AZ22*AH22*(AV22-AW22)/(100*AO22*(1000-AH22*AV22))</f>
        <v>0</v>
      </c>
      <c r="K22">
        <f>AZ22*AH22*(AU22-AT22*(1000-AH22*AW22)/(1000-AH22*AV22))/(100*AO22)</f>
        <v>0</v>
      </c>
      <c r="L22">
        <f>AT22 - IF(AH22&gt;1, K22*AO22*100.0/(AJ22*BH22), 0)</f>
        <v>0</v>
      </c>
      <c r="M22">
        <f>((S22-I22/2)*L22-K22)/(S22+I22/2)</f>
        <v>0</v>
      </c>
      <c r="N22">
        <f>M22*(BA22+BB22)/1000.0</f>
        <v>0</v>
      </c>
      <c r="O22">
        <f>(AT22 - IF(AH22&gt;1, K22*AO22*100.0/(AJ22*BH22), 0))*(BA22+BB22)/1000.0</f>
        <v>0</v>
      </c>
      <c r="P22">
        <f>2.0/((1/R22-1/Q22)+SIGN(R22)*SQRT((1/R22-1/Q22)*(1/R22-1/Q22) + 4*AP22/((AP22+1)*(AP22+1))*(2*1/R22*1/Q22-1/Q22*1/Q22)))</f>
        <v>0</v>
      </c>
      <c r="Q22">
        <f>IF(LEFT(AQ22,1)&lt;&gt;"0",IF(LEFT(AQ22,1)="1",3.0,AR22),$D$5+$E$5*(BH22*BA22/($K$5*1000))+$F$5*(BH22*BA22/($K$5*1000))*MAX(MIN(AO22,$J$5),$I$5)*MAX(MIN(AO22,$J$5),$I$5)+$G$5*MAX(MIN(AO22,$J$5),$I$5)*(BH22*BA22/($K$5*1000))+$H$5*(BH22*BA22/($K$5*1000))*(BH22*BA22/($K$5*1000)))</f>
        <v>0</v>
      </c>
      <c r="R22">
        <f>I22*(1000-(1000*0.61365*exp(17.502*V22/(240.97+V22))/(BA22+BB22)+AV22)/2)/(1000*0.61365*exp(17.502*V22/(240.97+V22))/(BA22+BB22)-AV22)</f>
        <v>0</v>
      </c>
      <c r="S22">
        <f>1/((AP22+1)/(P22/1.6)+1/(Q22/1.37)) + AP22/((AP22+1)/(P22/1.6) + AP22/(Q22/1.37))</f>
        <v>0</v>
      </c>
      <c r="T22">
        <f>(AL22*AN22)</f>
        <v>0</v>
      </c>
      <c r="U22">
        <f>(BC22+(T22+2*0.95*5.67E-8*(((BC22+$B$7)+273)^4-(BC22+273)^4)-44100*I22)/(1.84*29.3*Q22+8*0.95*5.67E-8*(BC22+273)^3))</f>
        <v>0</v>
      </c>
      <c r="V22">
        <f>($C$7*BD22+$D$7*BE22+$E$7*U22)</f>
        <v>0</v>
      </c>
      <c r="W22">
        <f>0.61365*exp(17.502*V22/(240.97+V22))</f>
        <v>0</v>
      </c>
      <c r="X22">
        <f>(Y22/Z22*100)</f>
        <v>0</v>
      </c>
      <c r="Y22">
        <f>AV22*(BA22+BB22)/1000</f>
        <v>0</v>
      </c>
      <c r="Z22">
        <f>0.61365*exp(17.502*BC22/(240.97+BC22))</f>
        <v>0</v>
      </c>
      <c r="AA22">
        <f>(W22-AV22*(BA22+BB22)/1000)</f>
        <v>0</v>
      </c>
      <c r="AB22">
        <f>(-I22*44100)</f>
        <v>0</v>
      </c>
      <c r="AC22">
        <f>2*29.3*Q22*0.92*(BC22-V22)</f>
        <v>0</v>
      </c>
      <c r="AD22">
        <f>2*0.95*5.67E-8*(((BC22+$B$7)+273)^4-(V22+273)^4)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MAX(0,($B$13+$C$13*BH22)/(1+$D$13*BH22)*BA22/(BC22+273)*$E$13)</f>
        <v>0</v>
      </c>
      <c r="AK22">
        <f>$B$11*BI22+$C$11*BJ22</f>
        <v>0</v>
      </c>
      <c r="AL22">
        <f>AK22*AM22</f>
        <v>0</v>
      </c>
      <c r="AM22">
        <f>($B$11*$D$9+$C$11*$D$9)/($B$11+$C$11)</f>
        <v>0</v>
      </c>
      <c r="AN22">
        <f>($B$11*$K$9+$C$11*$K$9)/($B$11+$C$11)</f>
        <v>0</v>
      </c>
      <c r="AO22">
        <v>6</v>
      </c>
      <c r="AP22">
        <v>0.5</v>
      </c>
      <c r="AQ22" t="s">
        <v>235</v>
      </c>
      <c r="AR22">
        <v>2</v>
      </c>
      <c r="AS22">
        <v>1608134632.6</v>
      </c>
      <c r="AT22">
        <v>199.200032258064</v>
      </c>
      <c r="AU22">
        <v>206.14235483871</v>
      </c>
      <c r="AV22">
        <v>21.747635483871</v>
      </c>
      <c r="AW22">
        <v>19.5998032258065</v>
      </c>
      <c r="AX22">
        <v>199.239322580645</v>
      </c>
      <c r="AY22">
        <v>21.4781967741936</v>
      </c>
      <c r="AZ22">
        <v>500.024258064516</v>
      </c>
      <c r="BA22">
        <v>102.500838709677</v>
      </c>
      <c r="BB22">
        <v>0.100013180645161</v>
      </c>
      <c r="BC22">
        <v>27.9988451612903</v>
      </c>
      <c r="BD22">
        <v>29.0065451612903</v>
      </c>
      <c r="BE22">
        <v>999.9</v>
      </c>
      <c r="BF22">
        <v>0</v>
      </c>
      <c r="BG22">
        <v>0</v>
      </c>
      <c r="BH22">
        <v>9990.66774193549</v>
      </c>
      <c r="BI22">
        <v>0</v>
      </c>
      <c r="BJ22">
        <v>387.570483870968</v>
      </c>
      <c r="BK22">
        <v>1608134181.6</v>
      </c>
      <c r="BL22" t="s">
        <v>236</v>
      </c>
      <c r="BM22">
        <v>1608134180.6</v>
      </c>
      <c r="BN22">
        <v>1608134181.6</v>
      </c>
      <c r="BO22">
        <v>1</v>
      </c>
      <c r="BP22">
        <v>-0.765</v>
      </c>
      <c r="BQ22">
        <v>-0.093</v>
      </c>
      <c r="BR22">
        <v>-0.167</v>
      </c>
      <c r="BS22">
        <v>0.259</v>
      </c>
      <c r="BT22">
        <v>408</v>
      </c>
      <c r="BU22">
        <v>22</v>
      </c>
      <c r="BV22">
        <v>0.28</v>
      </c>
      <c r="BW22">
        <v>0.08</v>
      </c>
      <c r="BX22">
        <v>5.42289051532078</v>
      </c>
      <c r="BY22">
        <v>-0.0679189173499212</v>
      </c>
      <c r="BZ22">
        <v>0.0320324874243533</v>
      </c>
      <c r="CA22">
        <v>1</v>
      </c>
      <c r="CB22">
        <v>-6.94396129032258</v>
      </c>
      <c r="CC22">
        <v>0.108689032258064</v>
      </c>
      <c r="CD22">
        <v>0.0469930711256344</v>
      </c>
      <c r="CE22">
        <v>1</v>
      </c>
      <c r="CF22">
        <v>2.14865</v>
      </c>
      <c r="CG22">
        <v>-0.142876451612907</v>
      </c>
      <c r="CH22">
        <v>0.0583504728675867</v>
      </c>
      <c r="CI22">
        <v>1</v>
      </c>
      <c r="CJ22">
        <v>3</v>
      </c>
      <c r="CK22">
        <v>3</v>
      </c>
      <c r="CL22" t="s">
        <v>243</v>
      </c>
      <c r="CM22">
        <v>100</v>
      </c>
      <c r="CN22">
        <v>100</v>
      </c>
      <c r="CO22">
        <v>-0.04</v>
      </c>
      <c r="CP22">
        <v>0.2706</v>
      </c>
      <c r="CQ22">
        <v>0.00674367336197601</v>
      </c>
      <c r="CR22">
        <v>-1.60436505785889e-05</v>
      </c>
      <c r="CS22">
        <v>-1.15305589960158e-06</v>
      </c>
      <c r="CT22">
        <v>3.65813499827708e-10</v>
      </c>
      <c r="CU22">
        <v>-0.148864795078996</v>
      </c>
      <c r="CV22">
        <v>-0.0148585495900011</v>
      </c>
      <c r="CW22">
        <v>0.00206202478538563</v>
      </c>
      <c r="CX22">
        <v>-2.15789431663115e-05</v>
      </c>
      <c r="CY22">
        <v>18</v>
      </c>
      <c r="CZ22">
        <v>2225</v>
      </c>
      <c r="DA22">
        <v>1</v>
      </c>
      <c r="DB22">
        <v>25</v>
      </c>
      <c r="DC22">
        <v>7.7</v>
      </c>
      <c r="DD22">
        <v>7.7</v>
      </c>
      <c r="DE22">
        <v>2</v>
      </c>
      <c r="DF22">
        <v>512.23</v>
      </c>
      <c r="DG22">
        <v>489.47</v>
      </c>
      <c r="DH22">
        <v>23.25</v>
      </c>
      <c r="DI22">
        <v>36.6177</v>
      </c>
      <c r="DJ22">
        <v>30.0021</v>
      </c>
      <c r="DK22">
        <v>36.605</v>
      </c>
      <c r="DL22">
        <v>36.6382</v>
      </c>
      <c r="DM22">
        <v>11.394</v>
      </c>
      <c r="DN22">
        <v>30.9571</v>
      </c>
      <c r="DO22">
        <v>46.4064</v>
      </c>
      <c r="DP22">
        <v>23.2513</v>
      </c>
      <c r="DQ22">
        <v>206.538</v>
      </c>
      <c r="DR22">
        <v>19.4395</v>
      </c>
      <c r="DS22">
        <v>97.1598</v>
      </c>
      <c r="DT22">
        <v>101.533</v>
      </c>
    </row>
    <row r="23" spans="1:124">
      <c r="A23">
        <v>7</v>
      </c>
      <c r="B23">
        <v>1608134726.6</v>
      </c>
      <c r="C23">
        <v>563</v>
      </c>
      <c r="D23" t="s">
        <v>250</v>
      </c>
      <c r="E23" t="s">
        <v>251</v>
      </c>
      <c r="F23" t="s">
        <v>233</v>
      </c>
      <c r="G23" t="s">
        <v>234</v>
      </c>
      <c r="H23">
        <v>1608134718.6</v>
      </c>
      <c r="I23">
        <f>(J23)/1000</f>
        <v>0</v>
      </c>
      <c r="J23">
        <f>1000*AZ23*AH23*(AV23-AW23)/(100*AO23*(1000-AH23*AV23))</f>
        <v>0</v>
      </c>
      <c r="K23">
        <f>AZ23*AH23*(AU23-AT23*(1000-AH23*AW23)/(1000-AH23*AV23))/(100*AO23)</f>
        <v>0</v>
      </c>
      <c r="L23">
        <f>AT23 - IF(AH23&gt;1, K23*AO23*100.0/(AJ23*BH23), 0)</f>
        <v>0</v>
      </c>
      <c r="M23">
        <f>((S23-I23/2)*L23-K23)/(S23+I23/2)</f>
        <v>0</v>
      </c>
      <c r="N23">
        <f>M23*(BA23+BB23)/1000.0</f>
        <v>0</v>
      </c>
      <c r="O23">
        <f>(AT23 - IF(AH23&gt;1, K23*AO23*100.0/(AJ23*BH23), 0))*(BA23+BB23)/1000.0</f>
        <v>0</v>
      </c>
      <c r="P23">
        <f>2.0/((1/R23-1/Q23)+SIGN(R23)*SQRT((1/R23-1/Q23)*(1/R23-1/Q23) + 4*AP23/((AP23+1)*(AP23+1))*(2*1/R23*1/Q23-1/Q23*1/Q23)))</f>
        <v>0</v>
      </c>
      <c r="Q23">
        <f>IF(LEFT(AQ23,1)&lt;&gt;"0",IF(LEFT(AQ23,1)="1",3.0,AR23),$D$5+$E$5*(BH23*BA23/($K$5*1000))+$F$5*(BH23*BA23/($K$5*1000))*MAX(MIN(AO23,$J$5),$I$5)*MAX(MIN(AO23,$J$5),$I$5)+$G$5*MAX(MIN(AO23,$J$5),$I$5)*(BH23*BA23/($K$5*1000))+$H$5*(BH23*BA23/($K$5*1000))*(BH23*BA23/($K$5*1000)))</f>
        <v>0</v>
      </c>
      <c r="R23">
        <f>I23*(1000-(1000*0.61365*exp(17.502*V23/(240.97+V23))/(BA23+BB23)+AV23)/2)/(1000*0.61365*exp(17.502*V23/(240.97+V23))/(BA23+BB23)-AV23)</f>
        <v>0</v>
      </c>
      <c r="S23">
        <f>1/((AP23+1)/(P23/1.6)+1/(Q23/1.37)) + AP23/((AP23+1)/(P23/1.6) + AP23/(Q23/1.37))</f>
        <v>0</v>
      </c>
      <c r="T23">
        <f>(AL23*AN23)</f>
        <v>0</v>
      </c>
      <c r="U23">
        <f>(BC23+(T23+2*0.95*5.67E-8*(((BC23+$B$7)+273)^4-(BC23+273)^4)-44100*I23)/(1.84*29.3*Q23+8*0.95*5.67E-8*(BC23+273)^3))</f>
        <v>0</v>
      </c>
      <c r="V23">
        <f>($C$7*BD23+$D$7*BE23+$E$7*U23)</f>
        <v>0</v>
      </c>
      <c r="W23">
        <f>0.61365*exp(17.502*V23/(240.97+V23))</f>
        <v>0</v>
      </c>
      <c r="X23">
        <f>(Y23/Z23*100)</f>
        <v>0</v>
      </c>
      <c r="Y23">
        <f>AV23*(BA23+BB23)/1000</f>
        <v>0</v>
      </c>
      <c r="Z23">
        <f>0.61365*exp(17.502*BC23/(240.97+BC23))</f>
        <v>0</v>
      </c>
      <c r="AA23">
        <f>(W23-AV23*(BA23+BB23)/1000)</f>
        <v>0</v>
      </c>
      <c r="AB23">
        <f>(-I23*44100)</f>
        <v>0</v>
      </c>
      <c r="AC23">
        <f>2*29.3*Q23*0.92*(BC23-V23)</f>
        <v>0</v>
      </c>
      <c r="AD23">
        <f>2*0.95*5.67E-8*(((BC23+$B$7)+273)^4-(V23+273)^4)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MAX(0,($B$13+$C$13*BH23)/(1+$D$13*BH23)*BA23/(BC23+273)*$E$13)</f>
        <v>0</v>
      </c>
      <c r="AK23">
        <f>$B$11*BI23+$C$11*BJ23</f>
        <v>0</v>
      </c>
      <c r="AL23">
        <f>AK23*AM23</f>
        <v>0</v>
      </c>
      <c r="AM23">
        <f>($B$11*$D$9+$C$11*$D$9)/($B$11+$C$11)</f>
        <v>0</v>
      </c>
      <c r="AN23">
        <f>($B$11*$K$9+$C$11*$K$9)/($B$11+$C$11)</f>
        <v>0</v>
      </c>
      <c r="AO23">
        <v>6</v>
      </c>
      <c r="AP23">
        <v>0.5</v>
      </c>
      <c r="AQ23" t="s">
        <v>235</v>
      </c>
      <c r="AR23">
        <v>2</v>
      </c>
      <c r="AS23">
        <v>1608134718.6</v>
      </c>
      <c r="AT23">
        <v>249.421322580645</v>
      </c>
      <c r="AU23">
        <v>258.779290322581</v>
      </c>
      <c r="AV23">
        <v>21.5806032258065</v>
      </c>
      <c r="AW23">
        <v>19.2506838709677</v>
      </c>
      <c r="AX23">
        <v>249.484709677419</v>
      </c>
      <c r="AY23">
        <v>21.3181774193548</v>
      </c>
      <c r="AZ23">
        <v>500.02764516129</v>
      </c>
      <c r="BA23">
        <v>102.494225806452</v>
      </c>
      <c r="BB23">
        <v>0.0999750903225806</v>
      </c>
      <c r="BC23">
        <v>27.9866516129032</v>
      </c>
      <c r="BD23">
        <v>29.0230677419355</v>
      </c>
      <c r="BE23">
        <v>999.9</v>
      </c>
      <c r="BF23">
        <v>0</v>
      </c>
      <c r="BG23">
        <v>0</v>
      </c>
      <c r="BH23">
        <v>9999.41129032258</v>
      </c>
      <c r="BI23">
        <v>0</v>
      </c>
      <c r="BJ23">
        <v>369.607225806452</v>
      </c>
      <c r="BK23">
        <v>1608134181.6</v>
      </c>
      <c r="BL23" t="s">
        <v>236</v>
      </c>
      <c r="BM23">
        <v>1608134180.6</v>
      </c>
      <c r="BN23">
        <v>1608134181.6</v>
      </c>
      <c r="BO23">
        <v>1</v>
      </c>
      <c r="BP23">
        <v>-0.765</v>
      </c>
      <c r="BQ23">
        <v>-0.093</v>
      </c>
      <c r="BR23">
        <v>-0.167</v>
      </c>
      <c r="BS23">
        <v>0.259</v>
      </c>
      <c r="BT23">
        <v>408</v>
      </c>
      <c r="BU23">
        <v>22</v>
      </c>
      <c r="BV23">
        <v>0.28</v>
      </c>
      <c r="BW23">
        <v>0.08</v>
      </c>
      <c r="BX23">
        <v>7.3092108869787</v>
      </c>
      <c r="BY23">
        <v>-0.177705312933261</v>
      </c>
      <c r="BZ23">
        <v>0.0286796289809778</v>
      </c>
      <c r="CA23">
        <v>1</v>
      </c>
      <c r="CB23">
        <v>-9.36292225806452</v>
      </c>
      <c r="CC23">
        <v>0.178622903225827</v>
      </c>
      <c r="CD23">
        <v>0.0360170826593193</v>
      </c>
      <c r="CE23">
        <v>1</v>
      </c>
      <c r="CF23">
        <v>2.33043838709677</v>
      </c>
      <c r="CG23">
        <v>0.197832580645167</v>
      </c>
      <c r="CH23">
        <v>0.0215766705101081</v>
      </c>
      <c r="CI23">
        <v>1</v>
      </c>
      <c r="CJ23">
        <v>3</v>
      </c>
      <c r="CK23">
        <v>3</v>
      </c>
      <c r="CL23" t="s">
        <v>243</v>
      </c>
      <c r="CM23">
        <v>100</v>
      </c>
      <c r="CN23">
        <v>100</v>
      </c>
      <c r="CO23">
        <v>-0.063</v>
      </c>
      <c r="CP23">
        <v>0.2615</v>
      </c>
      <c r="CQ23">
        <v>0.00674367336197601</v>
      </c>
      <c r="CR23">
        <v>-1.60436505785889e-05</v>
      </c>
      <c r="CS23">
        <v>-1.15305589960158e-06</v>
      </c>
      <c r="CT23">
        <v>3.65813499827708e-10</v>
      </c>
      <c r="CU23">
        <v>-0.148864795078996</v>
      </c>
      <c r="CV23">
        <v>-0.0148585495900011</v>
      </c>
      <c r="CW23">
        <v>0.00206202478538563</v>
      </c>
      <c r="CX23">
        <v>-2.15789431663115e-05</v>
      </c>
      <c r="CY23">
        <v>18</v>
      </c>
      <c r="CZ23">
        <v>2225</v>
      </c>
      <c r="DA23">
        <v>1</v>
      </c>
      <c r="DB23">
        <v>25</v>
      </c>
      <c r="DC23">
        <v>9.1</v>
      </c>
      <c r="DD23">
        <v>9.1</v>
      </c>
      <c r="DE23">
        <v>2</v>
      </c>
      <c r="DF23">
        <v>512.378</v>
      </c>
      <c r="DG23">
        <v>488.88</v>
      </c>
      <c r="DH23">
        <v>23.3831</v>
      </c>
      <c r="DI23">
        <v>36.6143</v>
      </c>
      <c r="DJ23">
        <v>30</v>
      </c>
      <c r="DK23">
        <v>36.6138</v>
      </c>
      <c r="DL23">
        <v>36.6485</v>
      </c>
      <c r="DM23">
        <v>13.4634</v>
      </c>
      <c r="DN23">
        <v>29.2685</v>
      </c>
      <c r="DO23">
        <v>43.3621</v>
      </c>
      <c r="DP23">
        <v>23.3914</v>
      </c>
      <c r="DQ23">
        <v>258.901</v>
      </c>
      <c r="DR23">
        <v>19.6229</v>
      </c>
      <c r="DS23">
        <v>97.1635</v>
      </c>
      <c r="DT23">
        <v>101.527</v>
      </c>
    </row>
    <row r="24" spans="1:124">
      <c r="A24">
        <v>8</v>
      </c>
      <c r="B24">
        <v>1608134833.6</v>
      </c>
      <c r="C24">
        <v>670</v>
      </c>
      <c r="D24" t="s">
        <v>252</v>
      </c>
      <c r="E24" t="s">
        <v>253</v>
      </c>
      <c r="F24" t="s">
        <v>233</v>
      </c>
      <c r="G24" t="s">
        <v>234</v>
      </c>
      <c r="H24">
        <v>1608134825.6</v>
      </c>
      <c r="I24">
        <f>(J24)/1000</f>
        <v>0</v>
      </c>
      <c r="J24">
        <f>1000*AZ24*AH24*(AV24-AW24)/(100*AO24*(1000-AH24*AV24))</f>
        <v>0</v>
      </c>
      <c r="K24">
        <f>AZ24*AH24*(AU24-AT24*(1000-AH24*AW24)/(1000-AH24*AV24))/(100*AO24)</f>
        <v>0</v>
      </c>
      <c r="L24">
        <f>AT24 - IF(AH24&gt;1, K24*AO24*100.0/(AJ24*BH24), 0)</f>
        <v>0</v>
      </c>
      <c r="M24">
        <f>((S24-I24/2)*L24-K24)/(S24+I24/2)</f>
        <v>0</v>
      </c>
      <c r="N24">
        <f>M24*(BA24+BB24)/1000.0</f>
        <v>0</v>
      </c>
      <c r="O24">
        <f>(AT24 - IF(AH24&gt;1, K24*AO24*100.0/(AJ24*BH24), 0))*(BA24+BB24)/1000.0</f>
        <v>0</v>
      </c>
      <c r="P24">
        <f>2.0/((1/R24-1/Q24)+SIGN(R24)*SQRT((1/R24-1/Q24)*(1/R24-1/Q24) + 4*AP24/((AP24+1)*(AP24+1))*(2*1/R24*1/Q24-1/Q24*1/Q24)))</f>
        <v>0</v>
      </c>
      <c r="Q24">
        <f>IF(LEFT(AQ24,1)&lt;&gt;"0",IF(LEFT(AQ24,1)="1",3.0,AR24),$D$5+$E$5*(BH24*BA24/($K$5*1000))+$F$5*(BH24*BA24/($K$5*1000))*MAX(MIN(AO24,$J$5),$I$5)*MAX(MIN(AO24,$J$5),$I$5)+$G$5*MAX(MIN(AO24,$J$5),$I$5)*(BH24*BA24/($K$5*1000))+$H$5*(BH24*BA24/($K$5*1000))*(BH24*BA24/($K$5*1000)))</f>
        <v>0</v>
      </c>
      <c r="R24">
        <f>I24*(1000-(1000*0.61365*exp(17.502*V24/(240.97+V24))/(BA24+BB24)+AV24)/2)/(1000*0.61365*exp(17.502*V24/(240.97+V24))/(BA24+BB24)-AV24)</f>
        <v>0</v>
      </c>
      <c r="S24">
        <f>1/((AP24+1)/(P24/1.6)+1/(Q24/1.37)) + AP24/((AP24+1)/(P24/1.6) + AP24/(Q24/1.37))</f>
        <v>0</v>
      </c>
      <c r="T24">
        <f>(AL24*AN24)</f>
        <v>0</v>
      </c>
      <c r="U24">
        <f>(BC24+(T24+2*0.95*5.67E-8*(((BC24+$B$7)+273)^4-(BC24+273)^4)-44100*I24)/(1.84*29.3*Q24+8*0.95*5.67E-8*(BC24+273)^3))</f>
        <v>0</v>
      </c>
      <c r="V24">
        <f>($C$7*BD24+$D$7*BE24+$E$7*U24)</f>
        <v>0</v>
      </c>
      <c r="W24">
        <f>0.61365*exp(17.502*V24/(240.97+V24))</f>
        <v>0</v>
      </c>
      <c r="X24">
        <f>(Y24/Z24*100)</f>
        <v>0</v>
      </c>
      <c r="Y24">
        <f>AV24*(BA24+BB24)/1000</f>
        <v>0</v>
      </c>
      <c r="Z24">
        <f>0.61365*exp(17.502*BC24/(240.97+BC24))</f>
        <v>0</v>
      </c>
      <c r="AA24">
        <f>(W24-AV24*(BA24+BB24)/1000)</f>
        <v>0</v>
      </c>
      <c r="AB24">
        <f>(-I24*44100)</f>
        <v>0</v>
      </c>
      <c r="AC24">
        <f>2*29.3*Q24*0.92*(BC24-V24)</f>
        <v>0</v>
      </c>
      <c r="AD24">
        <f>2*0.95*5.67E-8*(((BC24+$B$7)+273)^4-(V24+273)^4)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MAX(0,($B$13+$C$13*BH24)/(1+$D$13*BH24)*BA24/(BC24+273)*$E$13)</f>
        <v>0</v>
      </c>
      <c r="AK24">
        <f>$B$11*BI24+$C$11*BJ24</f>
        <v>0</v>
      </c>
      <c r="AL24">
        <f>AK24*AM24</f>
        <v>0</v>
      </c>
      <c r="AM24">
        <f>($B$11*$D$9+$C$11*$D$9)/($B$11+$C$11)</f>
        <v>0</v>
      </c>
      <c r="AN24">
        <f>($B$11*$K$9+$C$11*$K$9)/($B$11+$C$11)</f>
        <v>0</v>
      </c>
      <c r="AO24">
        <v>6</v>
      </c>
      <c r="AP24">
        <v>0.5</v>
      </c>
      <c r="AQ24" t="s">
        <v>235</v>
      </c>
      <c r="AR24">
        <v>2</v>
      </c>
      <c r="AS24">
        <v>1608134825.6</v>
      </c>
      <c r="AT24">
        <v>399.583516129032</v>
      </c>
      <c r="AU24">
        <v>415.37064516129</v>
      </c>
      <c r="AV24">
        <v>21.3634548387097</v>
      </c>
      <c r="AW24">
        <v>19.0766806451613</v>
      </c>
      <c r="AX24">
        <v>399.534516129032</v>
      </c>
      <c r="AY24">
        <v>21.1544548387097</v>
      </c>
      <c r="AZ24">
        <v>500.029838709677</v>
      </c>
      <c r="BA24">
        <v>102.490903225806</v>
      </c>
      <c r="BB24">
        <v>0.0999962516129032</v>
      </c>
      <c r="BC24">
        <v>27.9948967741936</v>
      </c>
      <c r="BD24">
        <v>28.8961387096774</v>
      </c>
      <c r="BE24">
        <v>999.9</v>
      </c>
      <c r="BF24">
        <v>0</v>
      </c>
      <c r="BG24">
        <v>0</v>
      </c>
      <c r="BH24">
        <v>10004.3332258065</v>
      </c>
      <c r="BI24">
        <v>0</v>
      </c>
      <c r="BJ24">
        <v>373.231129032258</v>
      </c>
      <c r="BK24">
        <v>1608134854.6</v>
      </c>
      <c r="BL24" t="s">
        <v>254</v>
      </c>
      <c r="BM24">
        <v>1608134851.6</v>
      </c>
      <c r="BN24">
        <v>1608134854.6</v>
      </c>
      <c r="BO24">
        <v>2</v>
      </c>
      <c r="BP24">
        <v>0.222</v>
      </c>
      <c r="BQ24">
        <v>0.05</v>
      </c>
      <c r="BR24">
        <v>0.049</v>
      </c>
      <c r="BS24">
        <v>0.209</v>
      </c>
      <c r="BT24">
        <v>416</v>
      </c>
      <c r="BU24">
        <v>19</v>
      </c>
      <c r="BV24">
        <v>0.11</v>
      </c>
      <c r="BW24">
        <v>0.04</v>
      </c>
      <c r="BX24">
        <v>12.535058501783</v>
      </c>
      <c r="BY24">
        <v>-0.0585727888339357</v>
      </c>
      <c r="BZ24">
        <v>0.0619869236073606</v>
      </c>
      <c r="CA24">
        <v>1</v>
      </c>
      <c r="CB24">
        <v>-15.9964419354839</v>
      </c>
      <c r="CC24">
        <v>0.00690967741940606</v>
      </c>
      <c r="CD24">
        <v>0.0733814416821492</v>
      </c>
      <c r="CE24">
        <v>1</v>
      </c>
      <c r="CF24">
        <v>2.33364419354839</v>
      </c>
      <c r="CG24">
        <v>-0.0435469354838717</v>
      </c>
      <c r="CH24">
        <v>0.00854418412805765</v>
      </c>
      <c r="CI24">
        <v>1</v>
      </c>
      <c r="CJ24">
        <v>3</v>
      </c>
      <c r="CK24">
        <v>3</v>
      </c>
      <c r="CL24" t="s">
        <v>243</v>
      </c>
      <c r="CM24">
        <v>100</v>
      </c>
      <c r="CN24">
        <v>100</v>
      </c>
      <c r="CO24">
        <v>0.049</v>
      </c>
      <c r="CP24">
        <v>0.209</v>
      </c>
      <c r="CQ24">
        <v>0.00674367336197601</v>
      </c>
      <c r="CR24">
        <v>-1.60436505785889e-05</v>
      </c>
      <c r="CS24">
        <v>-1.15305589960158e-06</v>
      </c>
      <c r="CT24">
        <v>3.65813499827708e-10</v>
      </c>
      <c r="CU24">
        <v>-0.148864795078996</v>
      </c>
      <c r="CV24">
        <v>-0.0148585495900011</v>
      </c>
      <c r="CW24">
        <v>0.00206202478538563</v>
      </c>
      <c r="CX24">
        <v>-2.15789431663115e-05</v>
      </c>
      <c r="CY24">
        <v>18</v>
      </c>
      <c r="CZ24">
        <v>2225</v>
      </c>
      <c r="DA24">
        <v>1</v>
      </c>
      <c r="DB24">
        <v>25</v>
      </c>
      <c r="DC24">
        <v>10.9</v>
      </c>
      <c r="DD24">
        <v>10.9</v>
      </c>
      <c r="DE24">
        <v>2</v>
      </c>
      <c r="DF24">
        <v>512.56</v>
      </c>
      <c r="DG24">
        <v>487.928</v>
      </c>
      <c r="DH24">
        <v>23.4183</v>
      </c>
      <c r="DI24">
        <v>36.5618</v>
      </c>
      <c r="DJ24">
        <v>29.9998</v>
      </c>
      <c r="DK24">
        <v>36.5919</v>
      </c>
      <c r="DL24">
        <v>36.6314</v>
      </c>
      <c r="DM24">
        <v>19.4276</v>
      </c>
      <c r="DN24">
        <v>28.0924</v>
      </c>
      <c r="DO24">
        <v>39.9638</v>
      </c>
      <c r="DP24">
        <v>23.4191</v>
      </c>
      <c r="DQ24">
        <v>415.62</v>
      </c>
      <c r="DR24">
        <v>19.1622</v>
      </c>
      <c r="DS24">
        <v>97.1791</v>
      </c>
      <c r="DT24">
        <v>101.531</v>
      </c>
    </row>
    <row r="25" spans="1:124">
      <c r="A25">
        <v>9</v>
      </c>
      <c r="B25">
        <v>1608134975.6</v>
      </c>
      <c r="C25">
        <v>812</v>
      </c>
      <c r="D25" t="s">
        <v>255</v>
      </c>
      <c r="E25" t="s">
        <v>256</v>
      </c>
      <c r="F25" t="s">
        <v>233</v>
      </c>
      <c r="G25" t="s">
        <v>234</v>
      </c>
      <c r="H25">
        <v>1608134967.85</v>
      </c>
      <c r="I25">
        <f>(J25)/1000</f>
        <v>0</v>
      </c>
      <c r="J25">
        <f>1000*AZ25*AH25*(AV25-AW25)/(100*AO25*(1000-AH25*AV25))</f>
        <v>0</v>
      </c>
      <c r="K25">
        <f>AZ25*AH25*(AU25-AT25*(1000-AH25*AW25)/(1000-AH25*AV25))/(100*AO25)</f>
        <v>0</v>
      </c>
      <c r="L25">
        <f>AT25 - IF(AH25&gt;1, K25*AO25*100.0/(AJ25*BH25), 0)</f>
        <v>0</v>
      </c>
      <c r="M25">
        <f>((S25-I25/2)*L25-K25)/(S25+I25/2)</f>
        <v>0</v>
      </c>
      <c r="N25">
        <f>M25*(BA25+BB25)/1000.0</f>
        <v>0</v>
      </c>
      <c r="O25">
        <f>(AT25 - IF(AH25&gt;1, K25*AO25*100.0/(AJ25*BH25), 0))*(BA25+BB25)/1000.0</f>
        <v>0</v>
      </c>
      <c r="P25">
        <f>2.0/((1/R25-1/Q25)+SIGN(R25)*SQRT((1/R25-1/Q25)*(1/R25-1/Q25) + 4*AP25/((AP25+1)*(AP25+1))*(2*1/R25*1/Q25-1/Q25*1/Q25)))</f>
        <v>0</v>
      </c>
      <c r="Q25">
        <f>IF(LEFT(AQ25,1)&lt;&gt;"0",IF(LEFT(AQ25,1)="1",3.0,AR25),$D$5+$E$5*(BH25*BA25/($K$5*1000))+$F$5*(BH25*BA25/($K$5*1000))*MAX(MIN(AO25,$J$5),$I$5)*MAX(MIN(AO25,$J$5),$I$5)+$G$5*MAX(MIN(AO25,$J$5),$I$5)*(BH25*BA25/($K$5*1000))+$H$5*(BH25*BA25/($K$5*1000))*(BH25*BA25/($K$5*1000)))</f>
        <v>0</v>
      </c>
      <c r="R25">
        <f>I25*(1000-(1000*0.61365*exp(17.502*V25/(240.97+V25))/(BA25+BB25)+AV25)/2)/(1000*0.61365*exp(17.502*V25/(240.97+V25))/(BA25+BB25)-AV25)</f>
        <v>0</v>
      </c>
      <c r="S25">
        <f>1/((AP25+1)/(P25/1.6)+1/(Q25/1.37)) + AP25/((AP25+1)/(P25/1.6) + AP25/(Q25/1.37))</f>
        <v>0</v>
      </c>
      <c r="T25">
        <f>(AL25*AN25)</f>
        <v>0</v>
      </c>
      <c r="U25">
        <f>(BC25+(T25+2*0.95*5.67E-8*(((BC25+$B$7)+273)^4-(BC25+273)^4)-44100*I25)/(1.84*29.3*Q25+8*0.95*5.67E-8*(BC25+273)^3))</f>
        <v>0</v>
      </c>
      <c r="V25">
        <f>($C$7*BD25+$D$7*BE25+$E$7*U25)</f>
        <v>0</v>
      </c>
      <c r="W25">
        <f>0.61365*exp(17.502*V25/(240.97+V25))</f>
        <v>0</v>
      </c>
      <c r="X25">
        <f>(Y25/Z25*100)</f>
        <v>0</v>
      </c>
      <c r="Y25">
        <f>AV25*(BA25+BB25)/1000</f>
        <v>0</v>
      </c>
      <c r="Z25">
        <f>0.61365*exp(17.502*BC25/(240.97+BC25))</f>
        <v>0</v>
      </c>
      <c r="AA25">
        <f>(W25-AV25*(BA25+BB25)/1000)</f>
        <v>0</v>
      </c>
      <c r="AB25">
        <f>(-I25*44100)</f>
        <v>0</v>
      </c>
      <c r="AC25">
        <f>2*29.3*Q25*0.92*(BC25-V25)</f>
        <v>0</v>
      </c>
      <c r="AD25">
        <f>2*0.95*5.67E-8*(((BC25+$B$7)+273)^4-(V25+273)^4)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MAX(0,($B$13+$C$13*BH25)/(1+$D$13*BH25)*BA25/(BC25+273)*$E$13)</f>
        <v>0</v>
      </c>
      <c r="AK25">
        <f>$B$11*BI25+$C$11*BJ25</f>
        <v>0</v>
      </c>
      <c r="AL25">
        <f>AK25*AM25</f>
        <v>0</v>
      </c>
      <c r="AM25">
        <f>($B$11*$D$9+$C$11*$D$9)/($B$11+$C$11)</f>
        <v>0</v>
      </c>
      <c r="AN25">
        <f>($B$11*$K$9+$C$11*$K$9)/($B$11+$C$11)</f>
        <v>0</v>
      </c>
      <c r="AO25">
        <v>6</v>
      </c>
      <c r="AP25">
        <v>0.5</v>
      </c>
      <c r="AQ25" t="s">
        <v>235</v>
      </c>
      <c r="AR25">
        <v>2</v>
      </c>
      <c r="AS25">
        <v>1608134967.85</v>
      </c>
      <c r="AT25">
        <v>499.815366666667</v>
      </c>
      <c r="AU25">
        <v>519.209433333333</v>
      </c>
      <c r="AV25">
        <v>21.6794033333333</v>
      </c>
      <c r="AW25">
        <v>19.3839033333333</v>
      </c>
      <c r="AX25">
        <v>499.837366666667</v>
      </c>
      <c r="AY25">
        <v>21.36527</v>
      </c>
      <c r="AZ25">
        <v>500.032733333333</v>
      </c>
      <c r="BA25">
        <v>102.491066666667</v>
      </c>
      <c r="BB25">
        <v>0.10004342</v>
      </c>
      <c r="BC25">
        <v>27.9999733333333</v>
      </c>
      <c r="BD25">
        <v>28.90324</v>
      </c>
      <c r="BE25">
        <v>999.9</v>
      </c>
      <c r="BF25">
        <v>0</v>
      </c>
      <c r="BG25">
        <v>0</v>
      </c>
      <c r="BH25">
        <v>9996.653</v>
      </c>
      <c r="BI25">
        <v>0</v>
      </c>
      <c r="BJ25">
        <v>372.3535</v>
      </c>
      <c r="BK25">
        <v>1608134854.6</v>
      </c>
      <c r="BL25" t="s">
        <v>254</v>
      </c>
      <c r="BM25">
        <v>1608134851.6</v>
      </c>
      <c r="BN25">
        <v>1608134854.6</v>
      </c>
      <c r="BO25">
        <v>2</v>
      </c>
      <c r="BP25">
        <v>0.222</v>
      </c>
      <c r="BQ25">
        <v>0.05</v>
      </c>
      <c r="BR25">
        <v>0.049</v>
      </c>
      <c r="BS25">
        <v>0.209</v>
      </c>
      <c r="BT25">
        <v>416</v>
      </c>
      <c r="BU25">
        <v>19</v>
      </c>
      <c r="BV25">
        <v>0.11</v>
      </c>
      <c r="BW25">
        <v>0.04</v>
      </c>
      <c r="BX25">
        <v>15.1934396715491</v>
      </c>
      <c r="BY25">
        <v>-0.623482148860504</v>
      </c>
      <c r="BZ25">
        <v>0.0561202730869333</v>
      </c>
      <c r="CA25">
        <v>0</v>
      </c>
      <c r="CB25">
        <v>-19.3938838709677</v>
      </c>
      <c r="CC25">
        <v>0.19214516129035</v>
      </c>
      <c r="CD25">
        <v>0.0447647117412104</v>
      </c>
      <c r="CE25">
        <v>1</v>
      </c>
      <c r="CF25">
        <v>2.28453290322581</v>
      </c>
      <c r="CG25">
        <v>1.14845370967741</v>
      </c>
      <c r="CH25">
        <v>0.091867127723073</v>
      </c>
      <c r="CI25">
        <v>0</v>
      </c>
      <c r="CJ25">
        <v>1</v>
      </c>
      <c r="CK25">
        <v>3</v>
      </c>
      <c r="CL25" t="s">
        <v>257</v>
      </c>
      <c r="CM25">
        <v>100</v>
      </c>
      <c r="CN25">
        <v>100</v>
      </c>
      <c r="CO25">
        <v>-0.022</v>
      </c>
      <c r="CP25">
        <v>0.3134</v>
      </c>
      <c r="CQ25">
        <v>0.228454010619455</v>
      </c>
      <c r="CR25">
        <v>-1.60436505785889e-05</v>
      </c>
      <c r="CS25">
        <v>-1.15305589960158e-06</v>
      </c>
      <c r="CT25">
        <v>3.65813499827708e-10</v>
      </c>
      <c r="CU25">
        <v>-0.0992026890558799</v>
      </c>
      <c r="CV25">
        <v>-0.0148585495900011</v>
      </c>
      <c r="CW25">
        <v>0.00206202478538563</v>
      </c>
      <c r="CX25">
        <v>-2.15789431663115e-05</v>
      </c>
      <c r="CY25">
        <v>18</v>
      </c>
      <c r="CZ25">
        <v>2225</v>
      </c>
      <c r="DA25">
        <v>1</v>
      </c>
      <c r="DB25">
        <v>25</v>
      </c>
      <c r="DC25">
        <v>2.1</v>
      </c>
      <c r="DD25">
        <v>2</v>
      </c>
      <c r="DE25">
        <v>2</v>
      </c>
      <c r="DF25">
        <v>512.521</v>
      </c>
      <c r="DG25">
        <v>487.763</v>
      </c>
      <c r="DH25">
        <v>23.487</v>
      </c>
      <c r="DI25">
        <v>36.4443</v>
      </c>
      <c r="DJ25">
        <v>30.0011</v>
      </c>
      <c r="DK25">
        <v>36.5162</v>
      </c>
      <c r="DL25">
        <v>36.5596</v>
      </c>
      <c r="DM25">
        <v>23.2271</v>
      </c>
      <c r="DN25">
        <v>25.3319</v>
      </c>
      <c r="DO25">
        <v>37.3099</v>
      </c>
      <c r="DP25">
        <v>23.4601</v>
      </c>
      <c r="DQ25">
        <v>519.13</v>
      </c>
      <c r="DR25">
        <v>19.1761</v>
      </c>
      <c r="DS25">
        <v>97.2076</v>
      </c>
      <c r="DT25">
        <v>101.547</v>
      </c>
    </row>
    <row r="26" spans="1:124">
      <c r="A26">
        <v>10</v>
      </c>
      <c r="B26">
        <v>1608135096.1</v>
      </c>
      <c r="C26">
        <v>932.5</v>
      </c>
      <c r="D26" t="s">
        <v>258</v>
      </c>
      <c r="E26" t="s">
        <v>259</v>
      </c>
      <c r="F26" t="s">
        <v>233</v>
      </c>
      <c r="G26" t="s">
        <v>234</v>
      </c>
      <c r="H26">
        <v>1608135088.35</v>
      </c>
      <c r="I26">
        <f>(J26)/1000</f>
        <v>0</v>
      </c>
      <c r="J26">
        <f>1000*AZ26*AH26*(AV26-AW26)/(100*AO26*(1000-AH26*AV26))</f>
        <v>0</v>
      </c>
      <c r="K26">
        <f>AZ26*AH26*(AU26-AT26*(1000-AH26*AW26)/(1000-AH26*AV26))/(100*AO26)</f>
        <v>0</v>
      </c>
      <c r="L26">
        <f>AT26 - IF(AH26&gt;1, K26*AO26*100.0/(AJ26*BH26), 0)</f>
        <v>0</v>
      </c>
      <c r="M26">
        <f>((S26-I26/2)*L26-K26)/(S26+I26/2)</f>
        <v>0</v>
      </c>
      <c r="N26">
        <f>M26*(BA26+BB26)/1000.0</f>
        <v>0</v>
      </c>
      <c r="O26">
        <f>(AT26 - IF(AH26&gt;1, K26*AO26*100.0/(AJ26*BH26), 0))*(BA26+BB26)/1000.0</f>
        <v>0</v>
      </c>
      <c r="P26">
        <f>2.0/((1/R26-1/Q26)+SIGN(R26)*SQRT((1/R26-1/Q26)*(1/R26-1/Q26) + 4*AP26/((AP26+1)*(AP26+1))*(2*1/R26*1/Q26-1/Q26*1/Q26)))</f>
        <v>0</v>
      </c>
      <c r="Q26">
        <f>IF(LEFT(AQ26,1)&lt;&gt;"0",IF(LEFT(AQ26,1)="1",3.0,AR26),$D$5+$E$5*(BH26*BA26/($K$5*1000))+$F$5*(BH26*BA26/($K$5*1000))*MAX(MIN(AO26,$J$5),$I$5)*MAX(MIN(AO26,$J$5),$I$5)+$G$5*MAX(MIN(AO26,$J$5),$I$5)*(BH26*BA26/($K$5*1000))+$H$5*(BH26*BA26/($K$5*1000))*(BH26*BA26/($K$5*1000)))</f>
        <v>0</v>
      </c>
      <c r="R26">
        <f>I26*(1000-(1000*0.61365*exp(17.502*V26/(240.97+V26))/(BA26+BB26)+AV26)/2)/(1000*0.61365*exp(17.502*V26/(240.97+V26))/(BA26+BB26)-AV26)</f>
        <v>0</v>
      </c>
      <c r="S26">
        <f>1/((AP26+1)/(P26/1.6)+1/(Q26/1.37)) + AP26/((AP26+1)/(P26/1.6) + AP26/(Q26/1.37))</f>
        <v>0</v>
      </c>
      <c r="T26">
        <f>(AL26*AN26)</f>
        <v>0</v>
      </c>
      <c r="U26">
        <f>(BC26+(T26+2*0.95*5.67E-8*(((BC26+$B$7)+273)^4-(BC26+273)^4)-44100*I26)/(1.84*29.3*Q26+8*0.95*5.67E-8*(BC26+273)^3))</f>
        <v>0</v>
      </c>
      <c r="V26">
        <f>($C$7*BD26+$D$7*BE26+$E$7*U26)</f>
        <v>0</v>
      </c>
      <c r="W26">
        <f>0.61365*exp(17.502*V26/(240.97+V26))</f>
        <v>0</v>
      </c>
      <c r="X26">
        <f>(Y26/Z26*100)</f>
        <v>0</v>
      </c>
      <c r="Y26">
        <f>AV26*(BA26+BB26)/1000</f>
        <v>0</v>
      </c>
      <c r="Z26">
        <f>0.61365*exp(17.502*BC26/(240.97+BC26))</f>
        <v>0</v>
      </c>
      <c r="AA26">
        <f>(W26-AV26*(BA26+BB26)/1000)</f>
        <v>0</v>
      </c>
      <c r="AB26">
        <f>(-I26*44100)</f>
        <v>0</v>
      </c>
      <c r="AC26">
        <f>2*29.3*Q26*0.92*(BC26-V26)</f>
        <v>0</v>
      </c>
      <c r="AD26">
        <f>2*0.95*5.67E-8*(((BC26+$B$7)+273)^4-(V26+273)^4)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MAX(0,($B$13+$C$13*BH26)/(1+$D$13*BH26)*BA26/(BC26+273)*$E$13)</f>
        <v>0</v>
      </c>
      <c r="AK26">
        <f>$B$11*BI26+$C$11*BJ26</f>
        <v>0</v>
      </c>
      <c r="AL26">
        <f>AK26*AM26</f>
        <v>0</v>
      </c>
      <c r="AM26">
        <f>($B$11*$D$9+$C$11*$D$9)/($B$11+$C$11)</f>
        <v>0</v>
      </c>
      <c r="AN26">
        <f>($B$11*$K$9+$C$11*$K$9)/($B$11+$C$11)</f>
        <v>0</v>
      </c>
      <c r="AO26">
        <v>6</v>
      </c>
      <c r="AP26">
        <v>0.5</v>
      </c>
      <c r="AQ26" t="s">
        <v>235</v>
      </c>
      <c r="AR26">
        <v>2</v>
      </c>
      <c r="AS26">
        <v>1608135088.35</v>
      </c>
      <c r="AT26">
        <v>599.8886</v>
      </c>
      <c r="AU26">
        <v>622.1011</v>
      </c>
      <c r="AV26">
        <v>21.4913533333333</v>
      </c>
      <c r="AW26">
        <v>19.1226</v>
      </c>
      <c r="AX26">
        <v>600.005833333333</v>
      </c>
      <c r="AY26">
        <v>21.1850666666667</v>
      </c>
      <c r="AZ26">
        <v>500.0439</v>
      </c>
      <c r="BA26">
        <v>102.493833333333</v>
      </c>
      <c r="BB26">
        <v>0.10000834</v>
      </c>
      <c r="BC26">
        <v>27.9993566666667</v>
      </c>
      <c r="BD26">
        <v>28.89805</v>
      </c>
      <c r="BE26">
        <v>999.9</v>
      </c>
      <c r="BF26">
        <v>0</v>
      </c>
      <c r="BG26">
        <v>0</v>
      </c>
      <c r="BH26">
        <v>9996.94266666667</v>
      </c>
      <c r="BI26">
        <v>0</v>
      </c>
      <c r="BJ26">
        <v>382.3987</v>
      </c>
      <c r="BK26">
        <v>1608134854.6</v>
      </c>
      <c r="BL26" t="s">
        <v>254</v>
      </c>
      <c r="BM26">
        <v>1608134851.6</v>
      </c>
      <c r="BN26">
        <v>1608134854.6</v>
      </c>
      <c r="BO26">
        <v>2</v>
      </c>
      <c r="BP26">
        <v>0.222</v>
      </c>
      <c r="BQ26">
        <v>0.05</v>
      </c>
      <c r="BR26">
        <v>0.049</v>
      </c>
      <c r="BS26">
        <v>0.209</v>
      </c>
      <c r="BT26">
        <v>416</v>
      </c>
      <c r="BU26">
        <v>19</v>
      </c>
      <c r="BV26">
        <v>0.11</v>
      </c>
      <c r="BW26">
        <v>0.04</v>
      </c>
      <c r="BX26">
        <v>17.3089763710943</v>
      </c>
      <c r="BY26">
        <v>-0.719620834271343</v>
      </c>
      <c r="BZ26">
        <v>0.0576624894681641</v>
      </c>
      <c r="CA26">
        <v>0</v>
      </c>
      <c r="CB26">
        <v>-22.2175677419355</v>
      </c>
      <c r="CC26">
        <v>0.936556451612938</v>
      </c>
      <c r="CD26">
        <v>0.0753156771029896</v>
      </c>
      <c r="CE26">
        <v>0</v>
      </c>
      <c r="CF26">
        <v>2.36857225806452</v>
      </c>
      <c r="CG26">
        <v>-0.14003612903226</v>
      </c>
      <c r="CH26">
        <v>0.0269264972878291</v>
      </c>
      <c r="CI26">
        <v>1</v>
      </c>
      <c r="CJ26">
        <v>1</v>
      </c>
      <c r="CK26">
        <v>3</v>
      </c>
      <c r="CL26" t="s">
        <v>257</v>
      </c>
      <c r="CM26">
        <v>100</v>
      </c>
      <c r="CN26">
        <v>100</v>
      </c>
      <c r="CO26">
        <v>-0.117</v>
      </c>
      <c r="CP26">
        <v>0.3055</v>
      </c>
      <c r="CQ26">
        <v>0.228454010619455</v>
      </c>
      <c r="CR26">
        <v>-1.60436505785889e-05</v>
      </c>
      <c r="CS26">
        <v>-1.15305589960158e-06</v>
      </c>
      <c r="CT26">
        <v>3.65813499827708e-10</v>
      </c>
      <c r="CU26">
        <v>-0.0992026890558799</v>
      </c>
      <c r="CV26">
        <v>-0.0148585495900011</v>
      </c>
      <c r="CW26">
        <v>0.00206202478538563</v>
      </c>
      <c r="CX26">
        <v>-2.15789431663115e-05</v>
      </c>
      <c r="CY26">
        <v>18</v>
      </c>
      <c r="CZ26">
        <v>2225</v>
      </c>
      <c r="DA26">
        <v>1</v>
      </c>
      <c r="DB26">
        <v>25</v>
      </c>
      <c r="DC26">
        <v>4.1</v>
      </c>
      <c r="DD26">
        <v>4</v>
      </c>
      <c r="DE26">
        <v>2</v>
      </c>
      <c r="DF26">
        <v>512.406</v>
      </c>
      <c r="DG26">
        <v>487.274</v>
      </c>
      <c r="DH26">
        <v>23.5236</v>
      </c>
      <c r="DI26">
        <v>36.3212</v>
      </c>
      <c r="DJ26">
        <v>29.9996</v>
      </c>
      <c r="DK26">
        <v>36.416</v>
      </c>
      <c r="DL26">
        <v>36.4631</v>
      </c>
      <c r="DM26">
        <v>26.8959</v>
      </c>
      <c r="DN26">
        <v>23.5955</v>
      </c>
      <c r="DO26">
        <v>34.6875</v>
      </c>
      <c r="DP26">
        <v>23.5298</v>
      </c>
      <c r="DQ26">
        <v>622.156</v>
      </c>
      <c r="DR26">
        <v>19.2024</v>
      </c>
      <c r="DS26">
        <v>97.2358</v>
      </c>
      <c r="DT26">
        <v>101.566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2020-12-16T10:12:31Z</dcterms:created>
  <dcterms:modified xsi:type="dcterms:W3CDTF">2020-12-16T10:12:31Z</dcterms:modified>
</cp:coreProperties>
</file>