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"/>
    </mc:Choice>
  </mc:AlternateContent>
  <xr:revisionPtr revIDLastSave="0" documentId="13_ncr:1_{7AFCE6F3-52A0-6A45-9098-7ADF36536C31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 s="1"/>
  <c r="Y28" i="1"/>
  <c r="X28" i="1"/>
  <c r="P28" i="1"/>
  <c r="BO27" i="1"/>
  <c r="BN27" i="1"/>
  <c r="BL27" i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 s="1"/>
  <c r="J27" i="1" s="1"/>
  <c r="AX27" i="1" s="1"/>
  <c r="Y27" i="1"/>
  <c r="X27" i="1"/>
  <c r="W27" i="1" s="1"/>
  <c r="P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 s="1"/>
  <c r="AH26" i="1"/>
  <c r="Y26" i="1"/>
  <c r="X26" i="1"/>
  <c r="W26" i="1" s="1"/>
  <c r="P26" i="1"/>
  <c r="BO25" i="1"/>
  <c r="BN25" i="1"/>
  <c r="BL25" i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 s="1"/>
  <c r="P25" i="1"/>
  <c r="BO24" i="1"/>
  <c r="BN24" i="1"/>
  <c r="BL24" i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I24" i="1" s="1"/>
  <c r="AA24" i="1" s="1"/>
  <c r="Y24" i="1"/>
  <c r="X24" i="1"/>
  <c r="W24" i="1" s="1"/>
  <c r="P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B23" i="1"/>
  <c r="AZ23" i="1"/>
  <c r="AU23" i="1"/>
  <c r="AN23" i="1"/>
  <c r="AO23" i="1" s="1"/>
  <c r="AI23" i="1"/>
  <c r="AG23" i="1" s="1"/>
  <c r="AH23" i="1" s="1"/>
  <c r="Y23" i="1"/>
  <c r="W23" i="1" s="1"/>
  <c r="X23" i="1"/>
  <c r="P23" i="1"/>
  <c r="BO22" i="1"/>
  <c r="BN22" i="1"/>
  <c r="BL22" i="1"/>
  <c r="BI22" i="1"/>
  <c r="BH22" i="1"/>
  <c r="BG22" i="1"/>
  <c r="BF22" i="1"/>
  <c r="BJ22" i="1" s="1"/>
  <c r="BK22" i="1" s="1"/>
  <c r="BE22" i="1"/>
  <c r="AZ22" i="1" s="1"/>
  <c r="BB22" i="1"/>
  <c r="AU22" i="1"/>
  <c r="AN22" i="1"/>
  <c r="AO22" i="1" s="1"/>
  <c r="AI22" i="1"/>
  <c r="AG22" i="1" s="1"/>
  <c r="Y22" i="1"/>
  <c r="X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 s="1"/>
  <c r="J21" i="1" s="1"/>
  <c r="AX21" i="1" s="1"/>
  <c r="Y21" i="1"/>
  <c r="X21" i="1"/>
  <c r="P21" i="1"/>
  <c r="BO20" i="1"/>
  <c r="BN20" i="1"/>
  <c r="BL20" i="1"/>
  <c r="BM20" i="1" s="1"/>
  <c r="AW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 s="1"/>
  <c r="J20" i="1" s="1"/>
  <c r="AX20" i="1" s="1"/>
  <c r="Y20" i="1"/>
  <c r="W20" i="1" s="1"/>
  <c r="X20" i="1"/>
  <c r="P20" i="1"/>
  <c r="BO19" i="1"/>
  <c r="BN19" i="1"/>
  <c r="BL19" i="1"/>
  <c r="BM19" i="1" s="1"/>
  <c r="BJ19" i="1"/>
  <c r="BK19" i="1" s="1"/>
  <c r="BI19" i="1"/>
  <c r="BH19" i="1"/>
  <c r="BG19" i="1"/>
  <c r="BF19" i="1"/>
  <c r="BE19" i="1"/>
  <c r="BB19" i="1"/>
  <c r="AZ19" i="1"/>
  <c r="AU19" i="1"/>
  <c r="AN19" i="1"/>
  <c r="AO19" i="1" s="1"/>
  <c r="AI19" i="1"/>
  <c r="AG19" i="1" s="1"/>
  <c r="I19" i="1" s="1"/>
  <c r="Y19" i="1"/>
  <c r="X19" i="1"/>
  <c r="W19" i="1" s="1"/>
  <c r="P19" i="1"/>
  <c r="BO18" i="1"/>
  <c r="BN18" i="1"/>
  <c r="BL18" i="1"/>
  <c r="BM18" i="1" s="1"/>
  <c r="BJ18" i="1"/>
  <c r="BK18" i="1" s="1"/>
  <c r="BI18" i="1"/>
  <c r="BH18" i="1"/>
  <c r="BG18" i="1"/>
  <c r="BF18" i="1"/>
  <c r="BE18" i="1"/>
  <c r="AZ18" i="1" s="1"/>
  <c r="BB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 s="1"/>
  <c r="Y17" i="1"/>
  <c r="X17" i="1"/>
  <c r="W17" i="1" s="1"/>
  <c r="P17" i="1"/>
  <c r="W28" i="1" l="1"/>
  <c r="K24" i="1"/>
  <c r="BM27" i="1"/>
  <c r="AW27" i="1" s="1"/>
  <c r="I17" i="1"/>
  <c r="AA17" i="1" s="1"/>
  <c r="J17" i="1"/>
  <c r="AX17" i="1" s="1"/>
  <c r="BM28" i="1"/>
  <c r="S28" i="1" s="1"/>
  <c r="W22" i="1"/>
  <c r="BM24" i="1"/>
  <c r="AW24" i="1" s="1"/>
  <c r="BM25" i="1"/>
  <c r="AW25" i="1" s="1"/>
  <c r="AY25" i="1" s="1"/>
  <c r="K18" i="1"/>
  <c r="N18" i="1"/>
  <c r="K28" i="1"/>
  <c r="N28" i="1"/>
  <c r="AW23" i="1"/>
  <c r="AY23" i="1" s="1"/>
  <c r="S23" i="1"/>
  <c r="N24" i="1"/>
  <c r="W21" i="1"/>
  <c r="N17" i="1"/>
  <c r="BM17" i="1"/>
  <c r="AW17" i="1" s="1"/>
  <c r="N25" i="1"/>
  <c r="K27" i="1"/>
  <c r="K17" i="1"/>
  <c r="K20" i="1"/>
  <c r="AY20" i="1"/>
  <c r="J24" i="1"/>
  <c r="AX24" i="1" s="1"/>
  <c r="AA19" i="1"/>
  <c r="S18" i="1"/>
  <c r="AH19" i="1"/>
  <c r="AY24" i="1"/>
  <c r="N26" i="1"/>
  <c r="I26" i="1"/>
  <c r="K26" i="1"/>
  <c r="J26" i="1"/>
  <c r="AX26" i="1" s="1"/>
  <c r="S27" i="1"/>
  <c r="AW21" i="1"/>
  <c r="AY21" i="1" s="1"/>
  <c r="S21" i="1"/>
  <c r="N23" i="1"/>
  <c r="K23" i="1"/>
  <c r="I23" i="1"/>
  <c r="J23" i="1"/>
  <c r="AX23" i="1" s="1"/>
  <c r="AW19" i="1"/>
  <c r="AY19" i="1" s="1"/>
  <c r="S19" i="1"/>
  <c r="BA20" i="1"/>
  <c r="I21" i="1"/>
  <c r="N19" i="1"/>
  <c r="J19" i="1"/>
  <c r="AX19" i="1" s="1"/>
  <c r="K19" i="1"/>
  <c r="AY27" i="1"/>
  <c r="K22" i="1"/>
  <c r="J22" i="1"/>
  <c r="AX22" i="1" s="1"/>
  <c r="I22" i="1"/>
  <c r="AH22" i="1"/>
  <c r="N22" i="1"/>
  <c r="AH21" i="1"/>
  <c r="N21" i="1"/>
  <c r="K21" i="1"/>
  <c r="AW26" i="1"/>
  <c r="AY26" i="1" s="1"/>
  <c r="S26" i="1"/>
  <c r="S20" i="1"/>
  <c r="AW18" i="1"/>
  <c r="AY18" i="1" s="1"/>
  <c r="BM22" i="1"/>
  <c r="BA27" i="1"/>
  <c r="AH28" i="1"/>
  <c r="AH18" i="1"/>
  <c r="N20" i="1"/>
  <c r="AH25" i="1"/>
  <c r="N27" i="1"/>
  <c r="I28" i="1"/>
  <c r="I25" i="1"/>
  <c r="J28" i="1"/>
  <c r="AX28" i="1" s="1"/>
  <c r="I18" i="1"/>
  <c r="AH20" i="1"/>
  <c r="J25" i="1"/>
  <c r="AX25" i="1" s="1"/>
  <c r="AH27" i="1"/>
  <c r="J18" i="1"/>
  <c r="AX18" i="1" s="1"/>
  <c r="I20" i="1"/>
  <c r="AH24" i="1"/>
  <c r="I27" i="1"/>
  <c r="AH17" i="1"/>
  <c r="AW28" i="1" l="1"/>
  <c r="AY28" i="1" s="1"/>
  <c r="AY17" i="1"/>
  <c r="BA17" i="1"/>
  <c r="BA24" i="1"/>
  <c r="S24" i="1"/>
  <c r="T24" i="1" s="1"/>
  <c r="U24" i="1" s="1"/>
  <c r="V24" i="1" s="1"/>
  <c r="Z24" i="1" s="1"/>
  <c r="S25" i="1"/>
  <c r="T25" i="1" s="1"/>
  <c r="U25" i="1" s="1"/>
  <c r="BA23" i="1"/>
  <c r="S17" i="1"/>
  <c r="T17" i="1" s="1"/>
  <c r="U17" i="1" s="1"/>
  <c r="BA25" i="1"/>
  <c r="BA21" i="1"/>
  <c r="BA28" i="1"/>
  <c r="T19" i="1"/>
  <c r="U19" i="1" s="1"/>
  <c r="AA23" i="1"/>
  <c r="AA27" i="1"/>
  <c r="T23" i="1"/>
  <c r="U23" i="1" s="1"/>
  <c r="Q23" i="1" s="1"/>
  <c r="O23" i="1" s="1"/>
  <c r="R23" i="1" s="1"/>
  <c r="L23" i="1" s="1"/>
  <c r="M23" i="1" s="1"/>
  <c r="AA26" i="1"/>
  <c r="AA20" i="1"/>
  <c r="AA18" i="1"/>
  <c r="T20" i="1"/>
  <c r="U20" i="1" s="1"/>
  <c r="Q20" i="1" s="1"/>
  <c r="O20" i="1" s="1"/>
  <c r="R20" i="1" s="1"/>
  <c r="L20" i="1" s="1"/>
  <c r="M20" i="1" s="1"/>
  <c r="T21" i="1"/>
  <c r="U21" i="1" s="1"/>
  <c r="Q21" i="1" s="1"/>
  <c r="O21" i="1" s="1"/>
  <c r="R21" i="1" s="1"/>
  <c r="L21" i="1" s="1"/>
  <c r="M21" i="1" s="1"/>
  <c r="BA18" i="1"/>
  <c r="AA25" i="1"/>
  <c r="T26" i="1"/>
  <c r="U26" i="1" s="1"/>
  <c r="Q26" i="1" s="1"/>
  <c r="O26" i="1" s="1"/>
  <c r="R26" i="1" s="1"/>
  <c r="L26" i="1" s="1"/>
  <c r="M26" i="1" s="1"/>
  <c r="AA28" i="1"/>
  <c r="S22" i="1"/>
  <c r="AW22" i="1"/>
  <c r="AY22" i="1" s="1"/>
  <c r="AA21" i="1"/>
  <c r="T27" i="1"/>
  <c r="U27" i="1" s="1"/>
  <c r="Q27" i="1" s="1"/>
  <c r="O27" i="1" s="1"/>
  <c r="R27" i="1" s="1"/>
  <c r="L27" i="1" s="1"/>
  <c r="M27" i="1" s="1"/>
  <c r="AA22" i="1"/>
  <c r="BA19" i="1"/>
  <c r="T28" i="1"/>
  <c r="U28" i="1" s="1"/>
  <c r="Q28" i="1" s="1"/>
  <c r="O28" i="1" s="1"/>
  <c r="R28" i="1" s="1"/>
  <c r="L28" i="1" s="1"/>
  <c r="M28" i="1" s="1"/>
  <c r="BA26" i="1"/>
  <c r="T18" i="1"/>
  <c r="U18" i="1" s="1"/>
  <c r="Q18" i="1" s="1"/>
  <c r="O18" i="1" s="1"/>
  <c r="R18" i="1" s="1"/>
  <c r="L18" i="1" s="1"/>
  <c r="M18" i="1" s="1"/>
  <c r="Q24" i="1" l="1"/>
  <c r="O24" i="1" s="1"/>
  <c r="R24" i="1" s="1"/>
  <c r="L24" i="1" s="1"/>
  <c r="M24" i="1" s="1"/>
  <c r="AC24" i="1"/>
  <c r="AB24" i="1"/>
  <c r="AD24" i="1"/>
  <c r="V25" i="1"/>
  <c r="Z25" i="1" s="1"/>
  <c r="AC25" i="1"/>
  <c r="AB25" i="1"/>
  <c r="V23" i="1"/>
  <c r="Z23" i="1" s="1"/>
  <c r="AC23" i="1"/>
  <c r="AB23" i="1"/>
  <c r="Q25" i="1"/>
  <c r="O25" i="1" s="1"/>
  <c r="R25" i="1" s="1"/>
  <c r="L25" i="1" s="1"/>
  <c r="M25" i="1" s="1"/>
  <c r="V18" i="1"/>
  <c r="Z18" i="1" s="1"/>
  <c r="AC18" i="1"/>
  <c r="AB18" i="1"/>
  <c r="AC20" i="1"/>
  <c r="AD20" i="1" s="1"/>
  <c r="V20" i="1"/>
  <c r="Z20" i="1" s="1"/>
  <c r="AB20" i="1"/>
  <c r="AB27" i="1"/>
  <c r="V27" i="1"/>
  <c r="Z27" i="1" s="1"/>
  <c r="AC27" i="1"/>
  <c r="AC28" i="1"/>
  <c r="V28" i="1"/>
  <c r="Z28" i="1" s="1"/>
  <c r="AB28" i="1"/>
  <c r="V26" i="1"/>
  <c r="Z26" i="1" s="1"/>
  <c r="AC26" i="1"/>
  <c r="AB26" i="1"/>
  <c r="BA22" i="1"/>
  <c r="T22" i="1"/>
  <c r="U22" i="1" s="1"/>
  <c r="V19" i="1"/>
  <c r="Z19" i="1" s="1"/>
  <c r="AC19" i="1"/>
  <c r="Q19" i="1"/>
  <c r="O19" i="1" s="1"/>
  <c r="R19" i="1" s="1"/>
  <c r="L19" i="1" s="1"/>
  <c r="M19" i="1" s="1"/>
  <c r="AB19" i="1"/>
  <c r="AC21" i="1"/>
  <c r="V21" i="1"/>
  <c r="Z21" i="1" s="1"/>
  <c r="AB21" i="1"/>
  <c r="V17" i="1"/>
  <c r="Z17" i="1" s="1"/>
  <c r="AB17" i="1"/>
  <c r="AC17" i="1"/>
  <c r="Q17" i="1"/>
  <c r="O17" i="1" s="1"/>
  <c r="R17" i="1" s="1"/>
  <c r="L17" i="1" s="1"/>
  <c r="M17" i="1" s="1"/>
  <c r="AD27" i="1" l="1"/>
  <c r="AD17" i="1"/>
  <c r="AD23" i="1"/>
  <c r="AD28" i="1"/>
  <c r="V22" i="1"/>
  <c r="Z22" i="1" s="1"/>
  <c r="AC22" i="1"/>
  <c r="AB22" i="1"/>
  <c r="Q22" i="1"/>
  <c r="O22" i="1" s="1"/>
  <c r="R22" i="1" s="1"/>
  <c r="L22" i="1" s="1"/>
  <c r="M22" i="1" s="1"/>
  <c r="AD25" i="1"/>
  <c r="AD21" i="1"/>
  <c r="AD26" i="1"/>
  <c r="AD19" i="1"/>
  <c r="AD18" i="1"/>
  <c r="AD22" i="1" l="1"/>
</calcChain>
</file>

<file path=xl/sharedStrings.xml><?xml version="1.0" encoding="utf-8"?>
<sst xmlns="http://schemas.openxmlformats.org/spreadsheetml/2006/main" count="671" uniqueCount="344">
  <si>
    <t>File opened</t>
  </si>
  <si>
    <t>2020-12-17 11:09:38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</si>
  <si>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</si>
  <si>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</si>
  <si>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</si>
  <si>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</si>
  <si>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</si>
  <si>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</si>
  <si>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</si>
  <si>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</si>
  <si>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</si>
  <si>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</si>
  <si>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</si>
  <si>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</si>
  <si>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</si>
  <si>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</si>
  <si>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</si>
  <si>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</si>
  <si>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</si>
  <si>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</si>
  <si>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</si>
  <si>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</si>
  <si>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</si>
  <si>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11:09:38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</si>
  <si>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</si>
  <si>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</si>
  <si>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</si>
  <si>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</si>
  <si>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</si>
  <si>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</si>
  <si>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</si>
  <si>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</si>
  <si>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</si>
  <si>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</si>
  <si>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</si>
  <si>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</si>
  <si>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</si>
  <si>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</si>
  <si>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</si>
  <si>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</si>
  <si>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</si>
  <si>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</si>
  <si>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</si>
  <si>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</si>
  <si>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</si>
  <si>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</si>
  <si>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</si>
  <si>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</si>
  <si>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</si>
  <si>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</si>
  <si>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</si>
  <si>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</si>
  <si>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</si>
  <si>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</si>
  <si>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</si>
  <si>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</si>
  <si>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</si>
  <si>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</si>
  <si>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</si>
  <si>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</si>
  <si>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</si>
  <si>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</si>
  <si>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</si>
  <si>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</si>
  <si>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</si>
  <si>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</si>
  <si>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</si>
  <si>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</si>
  <si>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</si>
  <si>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</si>
  <si>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</si>
  <si>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</si>
  <si>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</si>
  <si>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</si>
  <si>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</si>
  <si>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</si>
  <si>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</si>
  <si>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</si>
  <si>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</si>
  <si>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</si>
  <si>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</si>
  <si>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</si>
  <si>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</si>
  <si>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</si>
  <si>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</si>
  <si>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</si>
  <si>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</si>
  <si>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</si>
  <si>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</si>
  <si>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</si>
  <si>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</si>
  <si>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</si>
  <si>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</si>
  <si>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</si>
  <si>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</si>
  <si>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</si>
  <si>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</si>
  <si>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</si>
  <si>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</si>
  <si>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</si>
  <si>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</si>
  <si>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</si>
  <si>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</si>
  <si>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</si>
  <si>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</si>
  <si>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</si>
  <si>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</si>
  <si>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</si>
  <si>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</si>
  <si>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</si>
  <si>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</si>
  <si>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</si>
  <si>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</si>
  <si>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</si>
  <si>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</si>
  <si>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</si>
  <si>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</si>
  <si>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</si>
  <si>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</si>
  <si>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</si>
  <si>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</si>
  <si>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</si>
  <si>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</si>
  <si>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</si>
  <si>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</si>
  <si>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</si>
  <si>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</si>
  <si>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</si>
  <si>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</si>
  <si>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</si>
  <si>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</si>
  <si>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</si>
  <si>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</si>
  <si>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</si>
  <si>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</si>
  <si>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</si>
  <si>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</si>
  <si>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</si>
  <si>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</si>
  <si>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</si>
  <si>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</si>
  <si>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</si>
  <si>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</si>
  <si>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</si>
  <si>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</si>
  <si>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</si>
  <si>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</si>
  <si>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</si>
  <si>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</si>
  <si>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</si>
  <si>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</si>
  <si>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</si>
  <si>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</si>
  <si>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</si>
  <si>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</si>
  <si>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</si>
  <si>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</si>
  <si>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</si>
  <si>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</si>
  <si>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</si>
  <si>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</si>
  <si>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</si>
  <si>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</si>
  <si>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</si>
  <si>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</si>
  <si>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</si>
  <si>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</si>
  <si>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</si>
  <si>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</si>
  <si>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</si>
  <si>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</si>
  <si>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</si>
  <si>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</si>
  <si>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</si>
  <si>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</si>
  <si>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</si>
  <si>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</si>
  <si>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</si>
  <si>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</si>
  <si>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</si>
  <si>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</si>
  <si>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</si>
  <si>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</si>
  <si>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</si>
  <si>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</si>
  <si>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</si>
  <si>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</si>
  <si>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</si>
  <si>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</si>
  <si>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</si>
  <si>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</si>
  <si>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</si>
  <si>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</si>
  <si>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</si>
  <si>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</si>
  <si>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</si>
  <si>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</si>
  <si>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</si>
  <si>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</si>
  <si>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</si>
  <si>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</si>
  <si>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</si>
  <si>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</si>
  <si>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</si>
  <si>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</si>
  <si>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</si>
  <si>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</si>
  <si>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</si>
  <si>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</si>
  <si>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</si>
  <si>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</si>
  <si>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</si>
  <si>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</si>
  <si>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</si>
  <si>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</si>
  <si>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</si>
  <si>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</si>
  <si>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</si>
  <si>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</si>
  <si>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</si>
  <si>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</si>
  <si>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</si>
  <si>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</si>
  <si>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</si>
  <si>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</si>
  <si>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</si>
  <si>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</si>
  <si>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</si>
  <si>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</si>
  <si>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</si>
  <si>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</si>
  <si>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</si>
  <si>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</si>
  <si>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</si>
  <si>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</si>
  <si>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</si>
  <si>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</si>
  <si>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</si>
  <si>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</si>
  <si>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</si>
  <si>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</si>
  <si>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</si>
  <si>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</si>
  <si>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</si>
  <si>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</si>
  <si>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</si>
  <si>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</si>
  <si>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</si>
  <si>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</si>
  <si>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</si>
  <si>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</si>
  <si>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</si>
  <si>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</si>
  <si>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</si>
  <si>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</si>
  <si>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</si>
  <si>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</si>
  <si>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</si>
  <si>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</si>
  <si>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</si>
  <si>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</si>
  <si>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</si>
  <si>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</si>
  <si>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</si>
  <si>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</si>
  <si>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</si>
  <si>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</si>
  <si>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</si>
  <si>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</si>
  <si>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</si>
  <si>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</si>
  <si>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</si>
  <si>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</si>
  <si>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</si>
  <si>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</si>
  <si>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</si>
  <si>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</si>
  <si>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</si>
  <si>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</si>
  <si>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</si>
  <si>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</si>
  <si>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</si>
  <si>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</si>
  <si>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</si>
  <si>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</si>
  <si>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</si>
  <si>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</si>
  <si>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</si>
  <si>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</si>
  <si>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RECT-4143-20200907-06_33_50</t>
  </si>
  <si>
    <t>0: Broadleaf</t>
  </si>
  <si>
    <t>11:16:52</t>
  </si>
  <si>
    <t>1/3</t>
  </si>
  <si>
    <t>20201217 11:20:04</t>
  </si>
  <si>
    <t>11:20:04</t>
  </si>
  <si>
    <t>RECT-491-20201217-11_20_00</t>
  </si>
  <si>
    <t>DARK-492-20201217-11_20_02</t>
  </si>
  <si>
    <t>3/3</t>
  </si>
  <si>
    <t>20201217 11:21:33</t>
  </si>
  <si>
    <t>11:21:33</t>
  </si>
  <si>
    <t>RECT-493-20201217-11_21_29</t>
  </si>
  <si>
    <t>DARK-494-20201217-11_21_31</t>
  </si>
  <si>
    <t>20201217 11:23:20</t>
  </si>
  <si>
    <t>11:23:20</t>
  </si>
  <si>
    <t>RECT-495-20201217-11_23_16</t>
  </si>
  <si>
    <t>DARK-496-20201217-11_23_18</t>
  </si>
  <si>
    <t>20201217 11:24:32</t>
  </si>
  <si>
    <t>11:24:32</t>
  </si>
  <si>
    <t>RECT-497-20201217-11_24_28</t>
  </si>
  <si>
    <t>DARK-498-20201217-11_24_30</t>
  </si>
  <si>
    <t>20201217 11:28:23</t>
  </si>
  <si>
    <t>11:28:23</t>
  </si>
  <si>
    <t>RECT-501-20201217-11_28_20</t>
  </si>
  <si>
    <t>DARK-502-20201217-11_28_22</t>
  </si>
  <si>
    <t>11:28:44</t>
  </si>
  <si>
    <t>20201217 11:29:54</t>
  </si>
  <si>
    <t>11:29:54</t>
  </si>
  <si>
    <t>RECT-503-20201217-11_29_50</t>
  </si>
  <si>
    <t>DARK-504-20201217-11_29_52</t>
  </si>
  <si>
    <t>20201217 11:31:37</t>
  </si>
  <si>
    <t>11:31:37</t>
  </si>
  <si>
    <t>RECT-505-20201217-11_31_33</t>
  </si>
  <si>
    <t>DARK-506-20201217-11_31_35</t>
  </si>
  <si>
    <t>20201217 11:33:13</t>
  </si>
  <si>
    <t>11:33:13</t>
  </si>
  <si>
    <t>RECT-507-20201217-11_33_09</t>
  </si>
  <si>
    <t>DARK-508-20201217-11_33_11</t>
  </si>
  <si>
    <t>20201217 11:34:43</t>
  </si>
  <si>
    <t>11:34:43</t>
  </si>
  <si>
    <t>RECT-509-20201217-11_34_39</t>
  </si>
  <si>
    <t>DARK-510-20201217-11_34_41</t>
  </si>
  <si>
    <t>20201217 11:36:17</t>
  </si>
  <si>
    <t>11:36:17</t>
  </si>
  <si>
    <t>RECT-511-20201217-11_36_13</t>
  </si>
  <si>
    <t>DARK-512-20201217-11_36_15</t>
  </si>
  <si>
    <t>20201217 11:37:59</t>
  </si>
  <si>
    <t>11:37:59</t>
  </si>
  <si>
    <t>RECT-513-20201217-11_37_55</t>
  </si>
  <si>
    <t>DARK-514-20201217-11_37_57</t>
  </si>
  <si>
    <t>20201217 11:39:50</t>
  </si>
  <si>
    <t>11:39:50</t>
  </si>
  <si>
    <t>RECT-515-20201217-11_39_46</t>
  </si>
  <si>
    <t>DARK-516-20201217-11_39_48</t>
  </si>
  <si>
    <t>11:40:24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</si>
</sst>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>
      <selection activeCell="A17" sqref="A17:XFD17"/>
    </sheetView>
  </sheetViews>
  <sheetFormatPr baseColWidth="10" defaultColWidth="8.83203125" defaultRowHeight="15" x14ac:dyDescent="0.2"/>
  <sheetData>
    <row r="2" spans="1:174" x14ac:dyDescent="0.2">
      <c r="A2" t="s">
        <v>25</v>
      </c>
      <c r="B2" t="s">
        <v>26</v>
      </c>
      <c r="C2" t="s">
        <v>28</v>
      </c>
    </row>
    <row r="3" spans="1:174" x14ac:dyDescent="0.2">
      <c r="B3" t="s">
        <v>27</v>
      </c>
      <c r="C3">
        <v>21</v>
      </c>
    </row>
    <row r="4" spans="1:174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">
      <c r="B7">
        <v>0</v>
      </c>
      <c r="C7">
        <v>1</v>
      </c>
      <c r="D7">
        <v>0</v>
      </c>
      <c r="E7">
        <v>0</v>
      </c>
    </row>
    <row r="8" spans="1:174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">
      <c r="A17">
        <v>3</v>
      </c>
      <c r="B17">
        <v>1608232804.0999999</v>
      </c>
      <c r="C17">
        <v>215.5</v>
      </c>
      <c r="D17" t="s">
        <v>293</v>
      </c>
      <c r="E17" t="s">
        <v>294</v>
      </c>
      <c r="F17" t="s">
        <v>287</v>
      </c>
      <c r="G17" t="s">
        <v>288</v>
      </c>
      <c r="H17">
        <v>1608232796.0999999</v>
      </c>
      <c r="I17">
        <f t="shared" ref="I17:I28" si="0">CA17*AG17*(BW17-BX17)/(100*BP17*(1000-AG17*BW17))</f>
        <v>1.5681736012464594E-4</v>
      </c>
      <c r="J17">
        <f t="shared" ref="J17:J28" si="1">CA17*AG17*(BV17-BU17*(1000-AG17*BX17)/(1000-AG17*BW17))/(100*BP17)</f>
        <v>6.8314931611451357E-2</v>
      </c>
      <c r="K17">
        <f t="shared" ref="K17:K28" si="2">BU17 - IF(AG17&gt;1, J17*BP17*100/(AI17*CI17), 0)</f>
        <v>79.412745161290303</v>
      </c>
      <c r="L17">
        <f t="shared" ref="L17:L28" si="3">((R17-I17/2)*K17-J17)/(R17+I17/2)</f>
        <v>64.622079684989956</v>
      </c>
      <c r="M17">
        <f t="shared" ref="M17:M28" si="4">L17*(CB17+CC17)/1000</f>
        <v>6.5778029667615252</v>
      </c>
      <c r="N17">
        <f t="shared" ref="N17:N28" si="5">(BU17 - IF(AG17&gt;1, J17*BP17*100/(AI17*CI17), 0))*(CB17+CC17)/1000</f>
        <v>8.0833268329794006</v>
      </c>
      <c r="O17">
        <f t="shared" ref="O17:O28" si="6">2/((1/Q17-1/P17)+SIGN(Q17)*SQRT((1/Q17-1/P17)*(1/Q17-1/P17) + 4*BQ17/((BQ17+1)*(BQ17+1))*(2*1/Q17*1/P17-1/P17*1/P17)))</f>
        <v>8.6236890998775753E-3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2.9604241902686179</v>
      </c>
      <c r="Q17">
        <f t="shared" ref="Q17:Q28" si="8">I17*(1000-(1000*0.61365*EXP(17.502*U17/(240.97+U17))/(CB17+CC17)+BW17)/2)/(1000*0.61365*EXP(17.502*U17/(240.97+U17))/(CB17+CC17)-BW17)</f>
        <v>8.6097574868431188E-3</v>
      </c>
      <c r="R17">
        <f t="shared" ref="R17:R28" si="9">1/((BQ17+1)/(O17/1.6)+1/(P17/1.37)) + BQ17/((BQ17+1)/(O17/1.6) + BQ17/(P17/1.37))</f>
        <v>5.3823482275503999E-3</v>
      </c>
      <c r="S17">
        <f t="shared" ref="S17:S28" si="10">(BM17*BO17)</f>
        <v>231.290022781402</v>
      </c>
      <c r="T17">
        <f t="shared" ref="T17:T28" si="11">(CD17+(S17+2*0.95*0.0000000567*(((CD17+$B$7)+273)^4-(CD17+273)^4)-44100*I17)/(1.84*29.3*P17+8*0.95*0.0000000567*(CD17+273)^3))</f>
        <v>29.270181348507041</v>
      </c>
      <c r="U17">
        <f t="shared" ref="U17:U28" si="12">($C$7*CE17+$D$7*CF17+$E$7*T17)</f>
        <v>28.1342258064516</v>
      </c>
      <c r="V17">
        <f t="shared" ref="V17:V28" si="13">0.61365*EXP(17.502*U17/(240.97+U17))</f>
        <v>3.8246354875311996</v>
      </c>
      <c r="W17">
        <f t="shared" ref="W17:W28" si="14">(X17/Y17*100)</f>
        <v>53.455908791134533</v>
      </c>
      <c r="X17">
        <f t="shared" ref="X17:X28" si="15">BW17*(CB17+CC17)/1000</f>
        <v>2.0239261693925603</v>
      </c>
      <c r="Y17">
        <f t="shared" ref="Y17:Y28" si="16">0.61365*EXP(17.502*CD17/(240.97+CD17))</f>
        <v>3.7861598748616188</v>
      </c>
      <c r="Z17">
        <f t="shared" ref="Z17:Z28" si="17">(V17-BW17*(CB17+CC17)/1000)</f>
        <v>1.8007093181386393</v>
      </c>
      <c r="AA17">
        <f t="shared" ref="AA17:AA28" si="18">(-I17*44100)</f>
        <v>-6.9156455814968858</v>
      </c>
      <c r="AB17">
        <f t="shared" ref="AB17:AB28" si="19">2*29.3*P17*0.92*(CD17-U17)</f>
        <v>-27.691014482089766</v>
      </c>
      <c r="AC17">
        <f t="shared" ref="AC17:AC28" si="20">2*0.95*0.0000000567*(((CD17+$B$7)+273)^4-(U17+273)^4)</f>
        <v>-2.0398636395208758</v>
      </c>
      <c r="AD17">
        <f t="shared" ref="AD17:AD28" si="21">S17+AC17+AA17+AB17</f>
        <v>194.64349907829447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53639.90294527544</v>
      </c>
      <c r="AJ17" t="s">
        <v>289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295</v>
      </c>
      <c r="AR17">
        <v>15347.8</v>
      </c>
      <c r="AS17">
        <v>675.02965384615402</v>
      </c>
      <c r="AT17">
        <v>734.84</v>
      </c>
      <c r="AU17">
        <f t="shared" ref="AU17:AU28" si="27">1-AS17/AT17</f>
        <v>8.1392338677597875E-2</v>
      </c>
      <c r="AV17">
        <v>0.5</v>
      </c>
      <c r="AW17">
        <f t="shared" ref="AW17:AW28" si="28">BM17</f>
        <v>1180.1818167567508</v>
      </c>
      <c r="AX17">
        <f t="shared" ref="AX17:AX28" si="29">J17</f>
        <v>6.8314931611451357E-2</v>
      </c>
      <c r="AY17">
        <f t="shared" ref="AY17:AY28" si="30">AU17*AV17*AW17</f>
        <v>48.02887906530411</v>
      </c>
      <c r="AZ17">
        <f t="shared" ref="AZ17:AZ28" si="31">BE17/AT17</f>
        <v>0.30840727233139192</v>
      </c>
      <c r="BA17">
        <f t="shared" ref="BA17:BA28" si="32">(AX17-AP17)/AW17</f>
        <v>5.4742616964148266E-4</v>
      </c>
      <c r="BB17">
        <f t="shared" ref="BB17:BB28" si="33">(AM17-AT17)/AT17</f>
        <v>3.4391704316585918</v>
      </c>
      <c r="BC17" t="s">
        <v>296</v>
      </c>
      <c r="BD17">
        <v>508.21</v>
      </c>
      <c r="BE17">
        <f t="shared" ref="BE17:BE28" si="34">AT17-BD17</f>
        <v>226.63000000000005</v>
      </c>
      <c r="BF17">
        <f t="shared" ref="BF17:BF28" si="35">(AT17-AS17)/(AT17-BD17)</f>
        <v>0.26391186583349951</v>
      </c>
      <c r="BG17">
        <f t="shared" ref="BG17:BG28" si="36">(AM17-AT17)/(AM17-BD17)</f>
        <v>0.91770490255531301</v>
      </c>
      <c r="BH17">
        <f t="shared" ref="BH17:BH28" si="37">(AT17-AS17)/(AT17-AL17)</f>
        <v>3.0888864611472751</v>
      </c>
      <c r="BI17">
        <f t="shared" ref="BI17:BI28" si="38">(AM17-AT17)/(AM17-AL17)</f>
        <v>0.99239650768565291</v>
      </c>
      <c r="BJ17">
        <f t="shared" ref="BJ17:BJ28" si="39">(BF17*BD17/AS17)</f>
        <v>0.19869149239747425</v>
      </c>
      <c r="BK17">
        <f t="shared" ref="BK17:BK28" si="40">(1-BJ17)</f>
        <v>0.8013085076025257</v>
      </c>
      <c r="BL17">
        <f t="shared" ref="BL17:BL28" si="41">$B$11*CJ17+$C$11*CK17+$F$11*CL17*(1-CO17)</f>
        <v>1399.9964516129</v>
      </c>
      <c r="BM17">
        <f t="shared" ref="BM17:BM28" si="42">BL17*BN17</f>
        <v>1180.1818167567508</v>
      </c>
      <c r="BN17">
        <f t="shared" ref="BN17:BN28" si="43">($B$11*$D$9+$C$11*$D$9+$F$11*((CY17+CQ17)/MAX(CY17+CQ17+CZ17, 0.1)*$I$9+CZ17/MAX(CY17+CQ17+CZ17, 0.1)*$J$9))/($B$11+$C$11+$F$11)</f>
        <v>0.8429891485775507</v>
      </c>
      <c r="BO17">
        <f t="shared" ref="BO17:BO28" si="44">($B$11*$K$9+$C$11*$K$9+$F$11*((CY17+CQ17)/MAX(CY17+CQ17+CZ17, 0.1)*$P$9+CZ17/MAX(CY17+CQ17+CZ17, 0.1)*$Q$9))/($B$11+$C$11+$F$11)</f>
        <v>0.19597829715510146</v>
      </c>
      <c r="BP17">
        <v>6</v>
      </c>
      <c r="BQ17">
        <v>0.5</v>
      </c>
      <c r="BR17" t="s">
        <v>290</v>
      </c>
      <c r="BS17">
        <v>2</v>
      </c>
      <c r="BT17">
        <v>1608232796.0999999</v>
      </c>
      <c r="BU17">
        <v>79.412745161290303</v>
      </c>
      <c r="BV17">
        <v>79.509619354838705</v>
      </c>
      <c r="BW17">
        <v>19.8835870967742</v>
      </c>
      <c r="BX17">
        <v>19.699238709677399</v>
      </c>
      <c r="BY17">
        <v>80.403038709677404</v>
      </c>
      <c r="BZ17">
        <v>19.9024419354839</v>
      </c>
      <c r="CA17">
        <v>500.24609677419397</v>
      </c>
      <c r="CB17">
        <v>101.688806451613</v>
      </c>
      <c r="CC17">
        <v>9.9978416129032299E-2</v>
      </c>
      <c r="CD17">
        <v>27.960725806451599</v>
      </c>
      <c r="CE17">
        <v>28.1342258064516</v>
      </c>
      <c r="CF17">
        <v>999.9</v>
      </c>
      <c r="CG17">
        <v>0</v>
      </c>
      <c r="CH17">
        <v>0</v>
      </c>
      <c r="CI17">
        <v>10008.0509677419</v>
      </c>
      <c r="CJ17">
        <v>0</v>
      </c>
      <c r="CK17">
        <v>496.651096774194</v>
      </c>
      <c r="CL17">
        <v>1399.9964516129</v>
      </c>
      <c r="CM17">
        <v>0.90000383870967804</v>
      </c>
      <c r="CN17">
        <v>9.9995938709677407E-2</v>
      </c>
      <c r="CO17">
        <v>0</v>
      </c>
      <c r="CP17">
        <v>675.040387096774</v>
      </c>
      <c r="CQ17">
        <v>4.99979</v>
      </c>
      <c r="CR17">
        <v>9503.6403225806407</v>
      </c>
      <c r="CS17">
        <v>11904.658064516099</v>
      </c>
      <c r="CT17">
        <v>47.455290322580602</v>
      </c>
      <c r="CU17">
        <v>50.072161290322597</v>
      </c>
      <c r="CV17">
        <v>48.493870967741898</v>
      </c>
      <c r="CW17">
        <v>49.162999999999997</v>
      </c>
      <c r="CX17">
        <v>48.717483870967698</v>
      </c>
      <c r="CY17">
        <v>1255.50322580645</v>
      </c>
      <c r="CZ17">
        <v>139.49322580645199</v>
      </c>
      <c r="DA17">
        <v>0</v>
      </c>
      <c r="DB17">
        <v>69.700000047683702</v>
      </c>
      <c r="DC17">
        <v>0</v>
      </c>
      <c r="DD17">
        <v>675.02965384615402</v>
      </c>
      <c r="DE17">
        <v>-3.4776410368706498</v>
      </c>
      <c r="DF17">
        <v>-62.419829070385198</v>
      </c>
      <c r="DG17">
        <v>9503.3684615384609</v>
      </c>
      <c r="DH17">
        <v>15</v>
      </c>
      <c r="DI17">
        <v>1608232612.5999999</v>
      </c>
      <c r="DJ17" t="s">
        <v>291</v>
      </c>
      <c r="DK17">
        <v>1608232612.5999999</v>
      </c>
      <c r="DL17">
        <v>1608232605.0999999</v>
      </c>
      <c r="DM17">
        <v>13</v>
      </c>
      <c r="DN17">
        <v>-0.32600000000000001</v>
      </c>
      <c r="DO17">
        <v>-2.3E-2</v>
      </c>
      <c r="DP17">
        <v>-0.83299999999999996</v>
      </c>
      <c r="DQ17">
        <v>-2.1999999999999999E-2</v>
      </c>
      <c r="DR17">
        <v>401</v>
      </c>
      <c r="DS17">
        <v>20</v>
      </c>
      <c r="DT17">
        <v>0.28999999999999998</v>
      </c>
      <c r="DU17">
        <v>0.17</v>
      </c>
      <c r="DV17">
        <v>7.4355819080000704E-2</v>
      </c>
      <c r="DW17">
        <v>-0.29752135837553301</v>
      </c>
      <c r="DX17">
        <v>4.0891013430459901E-2</v>
      </c>
      <c r="DY17">
        <v>1</v>
      </c>
      <c r="DZ17">
        <v>-9.6460229999999994E-2</v>
      </c>
      <c r="EA17">
        <v>0.18763601779755301</v>
      </c>
      <c r="EB17">
        <v>3.8583005393395202E-2</v>
      </c>
      <c r="EC17">
        <v>1</v>
      </c>
      <c r="ED17">
        <v>0.18444196666666701</v>
      </c>
      <c r="EE17">
        <v>-5.1000694104560401E-2</v>
      </c>
      <c r="EF17">
        <v>3.9777200796715399E-3</v>
      </c>
      <c r="EG17">
        <v>1</v>
      </c>
      <c r="EH17">
        <v>3</v>
      </c>
      <c r="EI17">
        <v>3</v>
      </c>
      <c r="EJ17" t="s">
        <v>297</v>
      </c>
      <c r="EK17">
        <v>100</v>
      </c>
      <c r="EL17">
        <v>100</v>
      </c>
      <c r="EM17">
        <v>-0.99</v>
      </c>
      <c r="EN17">
        <v>-1.9099999999999999E-2</v>
      </c>
      <c r="EO17">
        <v>-1.05110667704164</v>
      </c>
      <c r="EP17">
        <v>8.1547674161403102E-4</v>
      </c>
      <c r="EQ17">
        <v>-7.5071724955183801E-7</v>
      </c>
      <c r="ER17">
        <v>1.8443278439785599E-10</v>
      </c>
      <c r="ES17">
        <v>-0.16744112468441899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3.2</v>
      </c>
      <c r="FB17">
        <v>3.3</v>
      </c>
      <c r="FC17">
        <v>2</v>
      </c>
      <c r="FD17">
        <v>500.91899999999998</v>
      </c>
      <c r="FE17">
        <v>445.57</v>
      </c>
      <c r="FF17">
        <v>22.516100000000002</v>
      </c>
      <c r="FG17">
        <v>34.148200000000003</v>
      </c>
      <c r="FH17">
        <v>30</v>
      </c>
      <c r="FI17">
        <v>33.994700000000002</v>
      </c>
      <c r="FJ17">
        <v>33.942900000000002</v>
      </c>
      <c r="FK17">
        <v>6.3648300000000004</v>
      </c>
      <c r="FL17">
        <v>42.311</v>
      </c>
      <c r="FM17">
        <v>0</v>
      </c>
      <c r="FN17">
        <v>22.531199999999998</v>
      </c>
      <c r="FO17">
        <v>79.684799999999996</v>
      </c>
      <c r="FP17">
        <v>19.674700000000001</v>
      </c>
      <c r="FQ17">
        <v>100.773</v>
      </c>
      <c r="FR17">
        <v>100.499</v>
      </c>
    </row>
    <row r="18" spans="1:174" x14ac:dyDescent="0.2">
      <c r="A18">
        <v>4</v>
      </c>
      <c r="B18">
        <v>1608232893.0999999</v>
      </c>
      <c r="C18">
        <v>304.5</v>
      </c>
      <c r="D18" t="s">
        <v>298</v>
      </c>
      <c r="E18" t="s">
        <v>299</v>
      </c>
      <c r="F18" t="s">
        <v>287</v>
      </c>
      <c r="G18" t="s">
        <v>288</v>
      </c>
      <c r="H18">
        <v>1608232885.3499999</v>
      </c>
      <c r="I18">
        <f t="shared" si="0"/>
        <v>1.0601834422532327E-4</v>
      </c>
      <c r="J18">
        <f t="shared" si="1"/>
        <v>0.11902422366354583</v>
      </c>
      <c r="K18">
        <f t="shared" si="2"/>
        <v>99.827606666666696</v>
      </c>
      <c r="L18">
        <f t="shared" si="3"/>
        <v>64.371235120496848</v>
      </c>
      <c r="M18">
        <f t="shared" si="4"/>
        <v>6.5525444422982506</v>
      </c>
      <c r="N18">
        <f t="shared" si="5"/>
        <v>10.161756691900397</v>
      </c>
      <c r="O18">
        <f t="shared" si="6"/>
        <v>5.7692003636657099E-3</v>
      </c>
      <c r="P18">
        <f t="shared" si="7"/>
        <v>2.9565939988208334</v>
      </c>
      <c r="Q18">
        <f t="shared" si="8"/>
        <v>5.7629535448193462E-3</v>
      </c>
      <c r="R18">
        <f t="shared" si="9"/>
        <v>3.6024066411369442E-3</v>
      </c>
      <c r="S18">
        <f t="shared" si="10"/>
        <v>231.29229636164473</v>
      </c>
      <c r="T18">
        <f t="shared" si="11"/>
        <v>29.31655654511291</v>
      </c>
      <c r="U18">
        <f t="shared" si="12"/>
        <v>28.194430000000001</v>
      </c>
      <c r="V18">
        <f t="shared" si="13"/>
        <v>3.8380659410728448</v>
      </c>
      <c r="W18">
        <f t="shared" si="14"/>
        <v>53.235295434171704</v>
      </c>
      <c r="X18">
        <f t="shared" si="15"/>
        <v>2.0193047265742212</v>
      </c>
      <c r="Y18">
        <f t="shared" si="16"/>
        <v>3.7931690058359866</v>
      </c>
      <c r="Z18">
        <f t="shared" si="17"/>
        <v>1.8187612144986236</v>
      </c>
      <c r="AA18">
        <f t="shared" si="18"/>
        <v>-4.6754089803367558</v>
      </c>
      <c r="AB18">
        <f t="shared" si="19"/>
        <v>-32.195314325948068</v>
      </c>
      <c r="AC18">
        <f t="shared" si="20"/>
        <v>-2.375834084122197</v>
      </c>
      <c r="AD18">
        <f t="shared" si="21"/>
        <v>192.04573897123771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53522.701437415322</v>
      </c>
      <c r="AJ18" t="s">
        <v>289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15350.3</v>
      </c>
      <c r="AS18">
        <v>671.887230769231</v>
      </c>
      <c r="AT18">
        <v>730.23</v>
      </c>
      <c r="AU18">
        <f t="shared" si="27"/>
        <v>7.9896428838542644E-2</v>
      </c>
      <c r="AV18">
        <v>0.5</v>
      </c>
      <c r="AW18">
        <f t="shared" si="28"/>
        <v>1180.1894806277899</v>
      </c>
      <c r="AX18">
        <f t="shared" si="29"/>
        <v>0.11902422366354583</v>
      </c>
      <c r="AY18">
        <f t="shared" si="30"/>
        <v>47.146462427487407</v>
      </c>
      <c r="AZ18">
        <f t="shared" si="31"/>
        <v>0.3037125289292415</v>
      </c>
      <c r="BA18">
        <f t="shared" si="32"/>
        <v>5.9038969158505645E-4</v>
      </c>
      <c r="BB18">
        <f t="shared" si="33"/>
        <v>3.4671952672445667</v>
      </c>
      <c r="BC18" t="s">
        <v>301</v>
      </c>
      <c r="BD18">
        <v>508.45</v>
      </c>
      <c r="BE18">
        <f t="shared" si="34"/>
        <v>221.78000000000003</v>
      </c>
      <c r="BF18">
        <f t="shared" si="35"/>
        <v>0.26306596280444139</v>
      </c>
      <c r="BG18">
        <f t="shared" si="36"/>
        <v>0.91945904133816081</v>
      </c>
      <c r="BH18">
        <f t="shared" si="37"/>
        <v>3.9546170290421307</v>
      </c>
      <c r="BI18">
        <f t="shared" si="38"/>
        <v>0.99420676231142291</v>
      </c>
      <c r="BJ18">
        <f t="shared" si="39"/>
        <v>0.19907490820265125</v>
      </c>
      <c r="BK18">
        <f t="shared" si="40"/>
        <v>0.80092509179734872</v>
      </c>
      <c r="BL18">
        <f t="shared" si="41"/>
        <v>1400.0050000000001</v>
      </c>
      <c r="BM18">
        <f t="shared" si="42"/>
        <v>1180.1894806277899</v>
      </c>
      <c r="BN18">
        <f t="shared" si="43"/>
        <v>0.84298947548600889</v>
      </c>
      <c r="BO18">
        <f t="shared" si="44"/>
        <v>0.19597895097201776</v>
      </c>
      <c r="BP18">
        <v>6</v>
      </c>
      <c r="BQ18">
        <v>0.5</v>
      </c>
      <c r="BR18" t="s">
        <v>290</v>
      </c>
      <c r="BS18">
        <v>2</v>
      </c>
      <c r="BT18">
        <v>1608232885.3499999</v>
      </c>
      <c r="BU18">
        <v>99.827606666666696</v>
      </c>
      <c r="BV18">
        <v>99.983063333333305</v>
      </c>
      <c r="BW18">
        <v>19.837353333333301</v>
      </c>
      <c r="BX18">
        <v>19.712713333333301</v>
      </c>
      <c r="BY18">
        <v>100.80396666666699</v>
      </c>
      <c r="BZ18">
        <v>19.8571566666667</v>
      </c>
      <c r="CA18">
        <v>500.23373333333302</v>
      </c>
      <c r="CB18">
        <v>101.69306666666699</v>
      </c>
      <c r="CC18">
        <v>9.9984686666666697E-2</v>
      </c>
      <c r="CD18">
        <v>27.992446666666702</v>
      </c>
      <c r="CE18">
        <v>28.194430000000001</v>
      </c>
      <c r="CF18">
        <v>999.9</v>
      </c>
      <c r="CG18">
        <v>0</v>
      </c>
      <c r="CH18">
        <v>0</v>
      </c>
      <c r="CI18">
        <v>9985.9156666666695</v>
      </c>
      <c r="CJ18">
        <v>0</v>
      </c>
      <c r="CK18">
        <v>379.296333333333</v>
      </c>
      <c r="CL18">
        <v>1400.0050000000001</v>
      </c>
      <c r="CM18">
        <v>0.89999499999999999</v>
      </c>
      <c r="CN18">
        <v>0.100004933333333</v>
      </c>
      <c r="CO18">
        <v>0</v>
      </c>
      <c r="CP18">
        <v>671.89263333333304</v>
      </c>
      <c r="CQ18">
        <v>4.99979</v>
      </c>
      <c r="CR18">
        <v>9457.3196666666699</v>
      </c>
      <c r="CS18">
        <v>11904.7</v>
      </c>
      <c r="CT18">
        <v>47.186999999999998</v>
      </c>
      <c r="CU18">
        <v>49.801666666666598</v>
      </c>
      <c r="CV18">
        <v>48.222700000000003</v>
      </c>
      <c r="CW18">
        <v>48.922533333333298</v>
      </c>
      <c r="CX18">
        <v>48.472700000000003</v>
      </c>
      <c r="CY18">
        <v>1255.4956666666701</v>
      </c>
      <c r="CZ18">
        <v>139.50933333333299</v>
      </c>
      <c r="DA18">
        <v>0</v>
      </c>
      <c r="DB18">
        <v>88.599999904632597</v>
      </c>
      <c r="DC18">
        <v>0</v>
      </c>
      <c r="DD18">
        <v>671.887230769231</v>
      </c>
      <c r="DE18">
        <v>-2.8696068415613998</v>
      </c>
      <c r="DF18">
        <v>-40.760683794566603</v>
      </c>
      <c r="DG18">
        <v>9457.0557692307702</v>
      </c>
      <c r="DH18">
        <v>15</v>
      </c>
      <c r="DI18">
        <v>1608232612.5999999</v>
      </c>
      <c r="DJ18" t="s">
        <v>291</v>
      </c>
      <c r="DK18">
        <v>1608232612.5999999</v>
      </c>
      <c r="DL18">
        <v>1608232605.0999999</v>
      </c>
      <c r="DM18">
        <v>13</v>
      </c>
      <c r="DN18">
        <v>-0.32600000000000001</v>
      </c>
      <c r="DO18">
        <v>-2.3E-2</v>
      </c>
      <c r="DP18">
        <v>-0.83299999999999996</v>
      </c>
      <c r="DQ18">
        <v>-2.1999999999999999E-2</v>
      </c>
      <c r="DR18">
        <v>401</v>
      </c>
      <c r="DS18">
        <v>20</v>
      </c>
      <c r="DT18">
        <v>0.28999999999999998</v>
      </c>
      <c r="DU18">
        <v>0.17</v>
      </c>
      <c r="DV18">
        <v>0.11906002300771699</v>
      </c>
      <c r="DW18">
        <v>-0.17934834457260199</v>
      </c>
      <c r="DX18">
        <v>1.9487550923744001E-2</v>
      </c>
      <c r="DY18">
        <v>1</v>
      </c>
      <c r="DZ18">
        <v>-0.1559403</v>
      </c>
      <c r="EA18">
        <v>0.190693561735261</v>
      </c>
      <c r="EB18">
        <v>2.48860406923909E-2</v>
      </c>
      <c r="EC18">
        <v>1</v>
      </c>
      <c r="ED18">
        <v>0.12582073333333299</v>
      </c>
      <c r="EE18">
        <v>-0.17361936373748599</v>
      </c>
      <c r="EF18">
        <v>1.4626503860990001E-2</v>
      </c>
      <c r="EG18">
        <v>1</v>
      </c>
      <c r="EH18">
        <v>3</v>
      </c>
      <c r="EI18">
        <v>3</v>
      </c>
      <c r="EJ18" t="s">
        <v>297</v>
      </c>
      <c r="EK18">
        <v>100</v>
      </c>
      <c r="EL18">
        <v>100</v>
      </c>
      <c r="EM18">
        <v>-0.97599999999999998</v>
      </c>
      <c r="EN18">
        <v>-1.9199999999999998E-2</v>
      </c>
      <c r="EO18">
        <v>-1.05110667704164</v>
      </c>
      <c r="EP18">
        <v>8.1547674161403102E-4</v>
      </c>
      <c r="EQ18">
        <v>-7.5071724955183801E-7</v>
      </c>
      <c r="ER18">
        <v>1.8443278439785599E-10</v>
      </c>
      <c r="ES18">
        <v>-0.16744112468441899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4.7</v>
      </c>
      <c r="FB18">
        <v>4.8</v>
      </c>
      <c r="FC18">
        <v>2</v>
      </c>
      <c r="FD18">
        <v>500.53699999999998</v>
      </c>
      <c r="FE18">
        <v>446.11500000000001</v>
      </c>
      <c r="FF18">
        <v>22.718800000000002</v>
      </c>
      <c r="FG18">
        <v>34.174500000000002</v>
      </c>
      <c r="FH18">
        <v>30.000499999999999</v>
      </c>
      <c r="FI18">
        <v>34.034500000000001</v>
      </c>
      <c r="FJ18">
        <v>33.984699999999997</v>
      </c>
      <c r="FK18">
        <v>7.25326</v>
      </c>
      <c r="FL18">
        <v>41.698099999999997</v>
      </c>
      <c r="FM18">
        <v>0</v>
      </c>
      <c r="FN18">
        <v>22.713699999999999</v>
      </c>
      <c r="FO18">
        <v>100.01900000000001</v>
      </c>
      <c r="FP18">
        <v>19.8157</v>
      </c>
      <c r="FQ18">
        <v>100.767</v>
      </c>
      <c r="FR18">
        <v>100.494</v>
      </c>
    </row>
    <row r="19" spans="1:174" x14ac:dyDescent="0.2">
      <c r="A19">
        <v>5</v>
      </c>
      <c r="B19">
        <v>1608233000.0999999</v>
      </c>
      <c r="C19">
        <v>411.5</v>
      </c>
      <c r="D19" t="s">
        <v>302</v>
      </c>
      <c r="E19" t="s">
        <v>303</v>
      </c>
      <c r="F19" t="s">
        <v>287</v>
      </c>
      <c r="G19" t="s">
        <v>288</v>
      </c>
      <c r="H19">
        <v>1608232992.3499999</v>
      </c>
      <c r="I19">
        <f t="shared" si="0"/>
        <v>1.4892992701900451E-4</v>
      </c>
      <c r="J19">
        <f t="shared" si="1"/>
        <v>0.31773101704236406</v>
      </c>
      <c r="K19">
        <f t="shared" si="2"/>
        <v>149.868066666667</v>
      </c>
      <c r="L19">
        <f t="shared" si="3"/>
        <v>84.67012367771369</v>
      </c>
      <c r="M19">
        <f t="shared" si="4"/>
        <v>8.6186978712426363</v>
      </c>
      <c r="N19">
        <f t="shared" si="5"/>
        <v>15.255293497194177</v>
      </c>
      <c r="O19">
        <f t="shared" si="6"/>
        <v>8.236811299304472E-3</v>
      </c>
      <c r="P19">
        <f t="shared" si="7"/>
        <v>2.9605459218163599</v>
      </c>
      <c r="Q19">
        <f t="shared" si="8"/>
        <v>8.2241011803377336E-3</v>
      </c>
      <c r="R19">
        <f t="shared" si="9"/>
        <v>5.1412035328282715E-3</v>
      </c>
      <c r="S19">
        <f t="shared" si="10"/>
        <v>231.29225823646544</v>
      </c>
      <c r="T19">
        <f t="shared" si="11"/>
        <v>29.254903829286036</v>
      </c>
      <c r="U19">
        <f t="shared" si="12"/>
        <v>28.144543333333299</v>
      </c>
      <c r="V19">
        <f t="shared" si="13"/>
        <v>3.8269342236033803</v>
      </c>
      <c r="W19">
        <f t="shared" si="14"/>
        <v>53.847233371640577</v>
      </c>
      <c r="X19">
        <f t="shared" si="15"/>
        <v>2.0366881998814206</v>
      </c>
      <c r="Y19">
        <f t="shared" si="16"/>
        <v>3.7823451129321559</v>
      </c>
      <c r="Z19">
        <f t="shared" si="17"/>
        <v>1.7902460237219597</v>
      </c>
      <c r="AA19">
        <f t="shared" si="18"/>
        <v>-6.5678097815380987</v>
      </c>
      <c r="AB19">
        <f t="shared" si="19"/>
        <v>-32.097892224137233</v>
      </c>
      <c r="AC19">
        <f t="shared" si="20"/>
        <v>-2.3643178460770251</v>
      </c>
      <c r="AD19">
        <f t="shared" si="21"/>
        <v>190.26223838471307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53646.593388181995</v>
      </c>
      <c r="AJ19" t="s">
        <v>289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15354.5</v>
      </c>
      <c r="AS19">
        <v>668.81844000000001</v>
      </c>
      <c r="AT19">
        <v>727.57</v>
      </c>
      <c r="AU19">
        <f t="shared" si="27"/>
        <v>8.0750388278791108E-2</v>
      </c>
      <c r="AV19">
        <v>0.5</v>
      </c>
      <c r="AW19">
        <f t="shared" si="28"/>
        <v>1180.1892086348057</v>
      </c>
      <c r="AX19">
        <f t="shared" si="29"/>
        <v>0.31773101704236406</v>
      </c>
      <c r="AY19">
        <f t="shared" si="30"/>
        <v>47.650368419849883</v>
      </c>
      <c r="AZ19">
        <f t="shared" si="31"/>
        <v>0.30691204969968533</v>
      </c>
      <c r="BA19">
        <f t="shared" si="32"/>
        <v>7.587584179781136E-4</v>
      </c>
      <c r="BB19">
        <f t="shared" si="33"/>
        <v>3.4835273581923385</v>
      </c>
      <c r="BC19" t="s">
        <v>305</v>
      </c>
      <c r="BD19">
        <v>504.27</v>
      </c>
      <c r="BE19">
        <f t="shared" si="34"/>
        <v>223.30000000000007</v>
      </c>
      <c r="BF19">
        <f t="shared" si="35"/>
        <v>0.26310595611285276</v>
      </c>
      <c r="BG19">
        <f t="shared" si="36"/>
        <v>0.91902995492800443</v>
      </c>
      <c r="BH19">
        <f t="shared" si="37"/>
        <v>4.858280516506519</v>
      </c>
      <c r="BI19">
        <f t="shared" si="38"/>
        <v>0.99525129101089105</v>
      </c>
      <c r="BJ19">
        <f t="shared" si="39"/>
        <v>0.19837437569608318</v>
      </c>
      <c r="BK19">
        <f t="shared" si="40"/>
        <v>0.80162562430391682</v>
      </c>
      <c r="BL19">
        <f t="shared" si="41"/>
        <v>1400.0046666666699</v>
      </c>
      <c r="BM19">
        <f t="shared" si="42"/>
        <v>1180.1892086348057</v>
      </c>
      <c r="BN19">
        <f t="shared" si="43"/>
        <v>0.84298948191706247</v>
      </c>
      <c r="BO19">
        <f t="shared" si="44"/>
        <v>0.19597896383412522</v>
      </c>
      <c r="BP19">
        <v>6</v>
      </c>
      <c r="BQ19">
        <v>0.5</v>
      </c>
      <c r="BR19" t="s">
        <v>290</v>
      </c>
      <c r="BS19">
        <v>2</v>
      </c>
      <c r="BT19">
        <v>1608232992.3499999</v>
      </c>
      <c r="BU19">
        <v>149.868066666667</v>
      </c>
      <c r="BV19">
        <v>150.275933333333</v>
      </c>
      <c r="BW19">
        <v>20.008433333333301</v>
      </c>
      <c r="BX19">
        <v>19.833376666666702</v>
      </c>
      <c r="BY19">
        <v>150.81253333333299</v>
      </c>
      <c r="BZ19">
        <v>20.02467</v>
      </c>
      <c r="CA19">
        <v>500.23826666666702</v>
      </c>
      <c r="CB19">
        <v>101.691533333333</v>
      </c>
      <c r="CC19">
        <v>9.9954583333333305E-2</v>
      </c>
      <c r="CD19">
        <v>27.943439999999999</v>
      </c>
      <c r="CE19">
        <v>28.144543333333299</v>
      </c>
      <c r="CF19">
        <v>999.9</v>
      </c>
      <c r="CG19">
        <v>0</v>
      </c>
      <c r="CH19">
        <v>0</v>
      </c>
      <c r="CI19">
        <v>10008.473333333301</v>
      </c>
      <c r="CJ19">
        <v>0</v>
      </c>
      <c r="CK19">
        <v>475.66640000000001</v>
      </c>
      <c r="CL19">
        <v>1400.0046666666699</v>
      </c>
      <c r="CM19">
        <v>0.89999373333333299</v>
      </c>
      <c r="CN19">
        <v>0.10000626999999999</v>
      </c>
      <c r="CO19">
        <v>0</v>
      </c>
      <c r="CP19">
        <v>668.84803333333298</v>
      </c>
      <c r="CQ19">
        <v>4.99979</v>
      </c>
      <c r="CR19">
        <v>9407.6483333333399</v>
      </c>
      <c r="CS19">
        <v>11904.68</v>
      </c>
      <c r="CT19">
        <v>46.783066666666699</v>
      </c>
      <c r="CU19">
        <v>49.424666666666702</v>
      </c>
      <c r="CV19">
        <v>47.858199999999997</v>
      </c>
      <c r="CW19">
        <v>48.512333333333302</v>
      </c>
      <c r="CX19">
        <v>48.129066666666702</v>
      </c>
      <c r="CY19">
        <v>1255.4956666666701</v>
      </c>
      <c r="CZ19">
        <v>139.50966666666699</v>
      </c>
      <c r="DA19">
        <v>0</v>
      </c>
      <c r="DB19">
        <v>106.299999952316</v>
      </c>
      <c r="DC19">
        <v>0</v>
      </c>
      <c r="DD19">
        <v>668.81844000000001</v>
      </c>
      <c r="DE19">
        <v>-2.11007693068415</v>
      </c>
      <c r="DF19">
        <v>-30.359999896502899</v>
      </c>
      <c r="DG19">
        <v>9407.4480000000003</v>
      </c>
      <c r="DH19">
        <v>15</v>
      </c>
      <c r="DI19">
        <v>1608232612.5999999</v>
      </c>
      <c r="DJ19" t="s">
        <v>291</v>
      </c>
      <c r="DK19">
        <v>1608232612.5999999</v>
      </c>
      <c r="DL19">
        <v>1608232605.0999999</v>
      </c>
      <c r="DM19">
        <v>13</v>
      </c>
      <c r="DN19">
        <v>-0.32600000000000001</v>
      </c>
      <c r="DO19">
        <v>-2.3E-2</v>
      </c>
      <c r="DP19">
        <v>-0.83299999999999996</v>
      </c>
      <c r="DQ19">
        <v>-2.1999999999999999E-2</v>
      </c>
      <c r="DR19">
        <v>401</v>
      </c>
      <c r="DS19">
        <v>20</v>
      </c>
      <c r="DT19">
        <v>0.28999999999999998</v>
      </c>
      <c r="DU19">
        <v>0.17</v>
      </c>
      <c r="DV19">
        <v>0.32071788359113101</v>
      </c>
      <c r="DW19">
        <v>-0.16978229348306101</v>
      </c>
      <c r="DX19">
        <v>3.4532982560098603E-2</v>
      </c>
      <c r="DY19">
        <v>1</v>
      </c>
      <c r="DZ19">
        <v>-0.410293033333333</v>
      </c>
      <c r="EA19">
        <v>0.17457602669632899</v>
      </c>
      <c r="EB19">
        <v>4.09415789570809E-2</v>
      </c>
      <c r="EC19">
        <v>1</v>
      </c>
      <c r="ED19">
        <v>0.17499529999999999</v>
      </c>
      <c r="EE19">
        <v>5.8837374860955397E-3</v>
      </c>
      <c r="EF19">
        <v>7.1967220084332003E-4</v>
      </c>
      <c r="EG19">
        <v>1</v>
      </c>
      <c r="EH19">
        <v>3</v>
      </c>
      <c r="EI19">
        <v>3</v>
      </c>
      <c r="EJ19" t="s">
        <v>297</v>
      </c>
      <c r="EK19">
        <v>100</v>
      </c>
      <c r="EL19">
        <v>100</v>
      </c>
      <c r="EM19">
        <v>-0.94499999999999995</v>
      </c>
      <c r="EN19">
        <v>-1.61E-2</v>
      </c>
      <c r="EO19">
        <v>-1.05110667704164</v>
      </c>
      <c r="EP19">
        <v>8.1547674161403102E-4</v>
      </c>
      <c r="EQ19">
        <v>-7.5071724955183801E-7</v>
      </c>
      <c r="ER19">
        <v>1.8443278439785599E-10</v>
      </c>
      <c r="ES19">
        <v>-0.16744112468441899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6.5</v>
      </c>
      <c r="FB19">
        <v>6.6</v>
      </c>
      <c r="FC19">
        <v>2</v>
      </c>
      <c r="FD19">
        <v>500.91300000000001</v>
      </c>
      <c r="FE19">
        <v>446.57400000000001</v>
      </c>
      <c r="FF19">
        <v>22.721499999999999</v>
      </c>
      <c r="FG19">
        <v>34.1477</v>
      </c>
      <c r="FH19">
        <v>29.9986</v>
      </c>
      <c r="FI19">
        <v>34.026299999999999</v>
      </c>
      <c r="FJ19">
        <v>33.968600000000002</v>
      </c>
      <c r="FK19">
        <v>9.4761399999999991</v>
      </c>
      <c r="FL19">
        <v>41.640900000000002</v>
      </c>
      <c r="FM19">
        <v>0</v>
      </c>
      <c r="FN19">
        <v>22.7409</v>
      </c>
      <c r="FO19">
        <v>150.34899999999999</v>
      </c>
      <c r="FP19">
        <v>19.89</v>
      </c>
      <c r="FQ19">
        <v>100.776</v>
      </c>
      <c r="FR19">
        <v>100.502</v>
      </c>
    </row>
    <row r="20" spans="1:174" x14ac:dyDescent="0.2">
      <c r="A20">
        <v>6</v>
      </c>
      <c r="B20">
        <v>1608233072.0999999</v>
      </c>
      <c r="C20">
        <v>483.5</v>
      </c>
      <c r="D20" t="s">
        <v>306</v>
      </c>
      <c r="E20" t="s">
        <v>307</v>
      </c>
      <c r="F20" t="s">
        <v>287</v>
      </c>
      <c r="G20" t="s">
        <v>288</v>
      </c>
      <c r="H20">
        <v>1608233064.3499999</v>
      </c>
      <c r="I20">
        <f t="shared" si="0"/>
        <v>2.0743623441179203E-4</v>
      </c>
      <c r="J20">
        <f t="shared" si="1"/>
        <v>0.61072384446411132</v>
      </c>
      <c r="K20">
        <f t="shared" si="2"/>
        <v>199.134166666667</v>
      </c>
      <c r="L20">
        <f t="shared" si="3"/>
        <v>109.33569129792492</v>
      </c>
      <c r="M20">
        <f t="shared" si="4"/>
        <v>11.128831489409329</v>
      </c>
      <c r="N20">
        <f t="shared" si="5"/>
        <v>20.269049916908049</v>
      </c>
      <c r="O20">
        <f t="shared" si="6"/>
        <v>1.1472853278176166E-2</v>
      </c>
      <c r="P20">
        <f t="shared" si="7"/>
        <v>2.9591297891575739</v>
      </c>
      <c r="Q20">
        <f t="shared" si="8"/>
        <v>1.1448198711939221E-2</v>
      </c>
      <c r="R20">
        <f t="shared" si="9"/>
        <v>7.1573348512628809E-3</v>
      </c>
      <c r="S20">
        <f t="shared" si="10"/>
        <v>231.29415641275591</v>
      </c>
      <c r="T20">
        <f t="shared" si="11"/>
        <v>29.197956500068212</v>
      </c>
      <c r="U20">
        <f t="shared" si="12"/>
        <v>28.0890633333333</v>
      </c>
      <c r="V20">
        <f t="shared" si="13"/>
        <v>3.8145874980768184</v>
      </c>
      <c r="W20">
        <f t="shared" si="14"/>
        <v>53.62242032155693</v>
      </c>
      <c r="X20">
        <f t="shared" si="15"/>
        <v>2.0231613063733991</v>
      </c>
      <c r="Y20">
        <f t="shared" si="16"/>
        <v>3.7729764793180385</v>
      </c>
      <c r="Z20">
        <f t="shared" si="17"/>
        <v>1.7914261917034193</v>
      </c>
      <c r="AA20">
        <f t="shared" si="18"/>
        <v>-9.1479379375600285</v>
      </c>
      <c r="AB20">
        <f t="shared" si="19"/>
        <v>-30.014464341022997</v>
      </c>
      <c r="AC20">
        <f t="shared" si="20"/>
        <v>-2.2108315236650653</v>
      </c>
      <c r="AD20">
        <f t="shared" si="21"/>
        <v>189.92092261050783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53612.750894934885</v>
      </c>
      <c r="AJ20" t="s">
        <v>289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15358.3</v>
      </c>
      <c r="AS20">
        <v>667.81356000000005</v>
      </c>
      <c r="AT20">
        <v>726.85</v>
      </c>
      <c r="AU20">
        <f t="shared" si="27"/>
        <v>8.1222315470867446E-2</v>
      </c>
      <c r="AV20">
        <v>0.5</v>
      </c>
      <c r="AW20">
        <f t="shared" si="28"/>
        <v>1180.200286641945</v>
      </c>
      <c r="AX20">
        <f t="shared" si="29"/>
        <v>0.61072384446411132</v>
      </c>
      <c r="AY20">
        <f t="shared" si="30"/>
        <v>47.929300000220124</v>
      </c>
      <c r="AZ20">
        <f t="shared" si="31"/>
        <v>0.31179748228657905</v>
      </c>
      <c r="BA20">
        <f t="shared" si="32"/>
        <v>1.0070081644039616E-3</v>
      </c>
      <c r="BB20">
        <f t="shared" si="33"/>
        <v>3.4879686317672145</v>
      </c>
      <c r="BC20" t="s">
        <v>309</v>
      </c>
      <c r="BD20">
        <v>500.22</v>
      </c>
      <c r="BE20">
        <f t="shared" si="34"/>
        <v>226.63</v>
      </c>
      <c r="BF20">
        <f t="shared" si="35"/>
        <v>0.26049702157701971</v>
      </c>
      <c r="BG20">
        <f t="shared" si="36"/>
        <v>0.91794298045520062</v>
      </c>
      <c r="BH20">
        <f t="shared" si="37"/>
        <v>5.190894284747988</v>
      </c>
      <c r="BI20">
        <f t="shared" si="38"/>
        <v>0.99553402058367946</v>
      </c>
      <c r="BJ20">
        <f t="shared" si="39"/>
        <v>0.19512305220824927</v>
      </c>
      <c r="BK20">
        <f t="shared" si="40"/>
        <v>0.80487694779175079</v>
      </c>
      <c r="BL20">
        <f t="shared" si="41"/>
        <v>1400.018</v>
      </c>
      <c r="BM20">
        <f t="shared" si="42"/>
        <v>1180.200286641945</v>
      </c>
      <c r="BN20">
        <f t="shared" si="43"/>
        <v>0.8429893663095368</v>
      </c>
      <c r="BO20">
        <f t="shared" si="44"/>
        <v>0.19597873261907373</v>
      </c>
      <c r="BP20">
        <v>6</v>
      </c>
      <c r="BQ20">
        <v>0.5</v>
      </c>
      <c r="BR20" t="s">
        <v>290</v>
      </c>
      <c r="BS20">
        <v>2</v>
      </c>
      <c r="BT20">
        <v>1608233064.3499999</v>
      </c>
      <c r="BU20">
        <v>199.134166666667</v>
      </c>
      <c r="BV20">
        <v>199.916233333333</v>
      </c>
      <c r="BW20">
        <v>19.876636666666698</v>
      </c>
      <c r="BX20">
        <v>19.6327766666667</v>
      </c>
      <c r="BY20">
        <v>200.05066666666701</v>
      </c>
      <c r="BZ20">
        <v>19.895633333333301</v>
      </c>
      <c r="CA20">
        <v>500.23726666666698</v>
      </c>
      <c r="CB20">
        <v>101.685933333333</v>
      </c>
      <c r="CC20">
        <v>9.9964366666666707E-2</v>
      </c>
      <c r="CD20">
        <v>27.900923333333299</v>
      </c>
      <c r="CE20">
        <v>28.0890633333333</v>
      </c>
      <c r="CF20">
        <v>999.9</v>
      </c>
      <c r="CG20">
        <v>0</v>
      </c>
      <c r="CH20">
        <v>0</v>
      </c>
      <c r="CI20">
        <v>10000.990666666699</v>
      </c>
      <c r="CJ20">
        <v>0</v>
      </c>
      <c r="CK20">
        <v>473.29626666666701</v>
      </c>
      <c r="CL20">
        <v>1400.018</v>
      </c>
      <c r="CM20">
        <v>0.89999770000000001</v>
      </c>
      <c r="CN20">
        <v>0.100002566666667</v>
      </c>
      <c r="CO20">
        <v>0</v>
      </c>
      <c r="CP20">
        <v>667.81996666666703</v>
      </c>
      <c r="CQ20">
        <v>4.99979</v>
      </c>
      <c r="CR20">
        <v>9374.7189999999991</v>
      </c>
      <c r="CS20">
        <v>11904.813333333301</v>
      </c>
      <c r="CT20">
        <v>46.387300000000003</v>
      </c>
      <c r="CU20">
        <v>49.0247666666667</v>
      </c>
      <c r="CV20">
        <v>47.468433333333302</v>
      </c>
      <c r="CW20">
        <v>48.043399999999998</v>
      </c>
      <c r="CX20">
        <v>47.758099999999999</v>
      </c>
      <c r="CY20">
        <v>1255.5136666666699</v>
      </c>
      <c r="CZ20">
        <v>139.505666666667</v>
      </c>
      <c r="DA20">
        <v>0</v>
      </c>
      <c r="DB20">
        <v>71</v>
      </c>
      <c r="DC20">
        <v>0</v>
      </c>
      <c r="DD20">
        <v>667.81356000000005</v>
      </c>
      <c r="DE20">
        <v>-3.1504615359925001</v>
      </c>
      <c r="DF20">
        <v>-58.4984616835617</v>
      </c>
      <c r="DG20">
        <v>9374.4979999999996</v>
      </c>
      <c r="DH20">
        <v>15</v>
      </c>
      <c r="DI20">
        <v>1608232612.5999999</v>
      </c>
      <c r="DJ20" t="s">
        <v>291</v>
      </c>
      <c r="DK20">
        <v>1608232612.5999999</v>
      </c>
      <c r="DL20">
        <v>1608232605.0999999</v>
      </c>
      <c r="DM20">
        <v>13</v>
      </c>
      <c r="DN20">
        <v>-0.32600000000000001</v>
      </c>
      <c r="DO20">
        <v>-2.3E-2</v>
      </c>
      <c r="DP20">
        <v>-0.83299999999999996</v>
      </c>
      <c r="DQ20">
        <v>-2.1999999999999999E-2</v>
      </c>
      <c r="DR20">
        <v>401</v>
      </c>
      <c r="DS20">
        <v>20</v>
      </c>
      <c r="DT20">
        <v>0.28999999999999998</v>
      </c>
      <c r="DU20">
        <v>0.17</v>
      </c>
      <c r="DV20">
        <v>0.618424731854058</v>
      </c>
      <c r="DW20">
        <v>-0.12580318399951501</v>
      </c>
      <c r="DX20">
        <v>4.8014346449591599E-2</v>
      </c>
      <c r="DY20">
        <v>1</v>
      </c>
      <c r="DZ20">
        <v>-0.78676250000000003</v>
      </c>
      <c r="EA20">
        <v>5.9976587319244899E-2</v>
      </c>
      <c r="EB20">
        <v>5.27423068688695E-2</v>
      </c>
      <c r="EC20">
        <v>1</v>
      </c>
      <c r="ED20">
        <v>0.24412056666666701</v>
      </c>
      <c r="EE20">
        <v>-3.0058331479421399E-2</v>
      </c>
      <c r="EF20">
        <v>2.3139821907026199E-3</v>
      </c>
      <c r="EG20">
        <v>1</v>
      </c>
      <c r="EH20">
        <v>3</v>
      </c>
      <c r="EI20">
        <v>3</v>
      </c>
      <c r="EJ20" t="s">
        <v>297</v>
      </c>
      <c r="EK20">
        <v>100</v>
      </c>
      <c r="EL20">
        <v>100</v>
      </c>
      <c r="EM20">
        <v>-0.91700000000000004</v>
      </c>
      <c r="EN20">
        <v>-1.9E-2</v>
      </c>
      <c r="EO20">
        <v>-1.05110667704164</v>
      </c>
      <c r="EP20">
        <v>8.1547674161403102E-4</v>
      </c>
      <c r="EQ20">
        <v>-7.5071724955183801E-7</v>
      </c>
      <c r="ER20">
        <v>1.8443278439785599E-10</v>
      </c>
      <c r="ES20">
        <v>-0.16744112468441899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7.7</v>
      </c>
      <c r="FB20">
        <v>7.8</v>
      </c>
      <c r="FC20">
        <v>2</v>
      </c>
      <c r="FD20">
        <v>500.92</v>
      </c>
      <c r="FE20">
        <v>447.75400000000002</v>
      </c>
      <c r="FF20">
        <v>23.276499999999999</v>
      </c>
      <c r="FG20">
        <v>33.930599999999998</v>
      </c>
      <c r="FH20">
        <v>29.998200000000001</v>
      </c>
      <c r="FI20">
        <v>33.876899999999999</v>
      </c>
      <c r="FJ20">
        <v>33.819000000000003</v>
      </c>
      <c r="FK20">
        <v>11.672800000000001</v>
      </c>
      <c r="FL20">
        <v>42.518300000000004</v>
      </c>
      <c r="FM20">
        <v>0</v>
      </c>
      <c r="FN20">
        <v>23.3337</v>
      </c>
      <c r="FO20">
        <v>200.30199999999999</v>
      </c>
      <c r="FP20">
        <v>19.547599999999999</v>
      </c>
      <c r="FQ20">
        <v>100.82599999999999</v>
      </c>
      <c r="FR20">
        <v>100.544</v>
      </c>
    </row>
    <row r="21" spans="1:174" x14ac:dyDescent="0.2">
      <c r="A21">
        <v>8</v>
      </c>
      <c r="B21">
        <v>1608233303.5999999</v>
      </c>
      <c r="C21">
        <v>715</v>
      </c>
      <c r="D21" t="s">
        <v>310</v>
      </c>
      <c r="E21" t="s">
        <v>311</v>
      </c>
      <c r="F21" t="s">
        <v>287</v>
      </c>
      <c r="G21" t="s">
        <v>288</v>
      </c>
      <c r="H21">
        <v>1608233295.5999999</v>
      </c>
      <c r="I21">
        <f t="shared" si="0"/>
        <v>2.0481846702287057E-4</v>
      </c>
      <c r="J21">
        <f t="shared" si="1"/>
        <v>1.4162288006988109</v>
      </c>
      <c r="K21">
        <f t="shared" si="2"/>
        <v>399.79054838709698</v>
      </c>
      <c r="L21">
        <f t="shared" si="3"/>
        <v>187.93060901901433</v>
      </c>
      <c r="M21">
        <f t="shared" si="4"/>
        <v>19.128403436159633</v>
      </c>
      <c r="N21">
        <f t="shared" si="5"/>
        <v>40.692439296773372</v>
      </c>
      <c r="O21">
        <f t="shared" si="6"/>
        <v>1.1170154686816265E-2</v>
      </c>
      <c r="P21">
        <f t="shared" si="7"/>
        <v>2.959070589147049</v>
      </c>
      <c r="Q21">
        <f t="shared" si="8"/>
        <v>1.1146782028041726E-2</v>
      </c>
      <c r="R21">
        <f t="shared" si="9"/>
        <v>6.9688345911499442E-3</v>
      </c>
      <c r="S21">
        <f t="shared" si="10"/>
        <v>231.29728268167946</v>
      </c>
      <c r="T21">
        <f t="shared" si="11"/>
        <v>29.289662395436622</v>
      </c>
      <c r="U21">
        <f t="shared" si="12"/>
        <v>28.197600000000001</v>
      </c>
      <c r="V21">
        <f t="shared" si="13"/>
        <v>3.8387742487886927</v>
      </c>
      <c r="W21">
        <f t="shared" si="14"/>
        <v>53.317451401045247</v>
      </c>
      <c r="X21">
        <f t="shared" si="15"/>
        <v>2.0223676161248285</v>
      </c>
      <c r="Y21">
        <f t="shared" si="16"/>
        <v>3.7930688038948195</v>
      </c>
      <c r="Z21">
        <f t="shared" si="17"/>
        <v>1.8164066326638642</v>
      </c>
      <c r="AA21">
        <f t="shared" si="18"/>
        <v>-9.0324943957085928</v>
      </c>
      <c r="AB21">
        <f t="shared" si="19"/>
        <v>-32.800276658613804</v>
      </c>
      <c r="AC21">
        <f t="shared" si="20"/>
        <v>-2.4184838487450198</v>
      </c>
      <c r="AD21">
        <f t="shared" si="21"/>
        <v>187.04602777861206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53594.771777167553</v>
      </c>
      <c r="AJ21" t="s">
        <v>289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15366</v>
      </c>
      <c r="AS21">
        <v>663.661846153846</v>
      </c>
      <c r="AT21">
        <v>727.83</v>
      </c>
      <c r="AU21">
        <f t="shared" si="27"/>
        <v>8.8163656136946877E-2</v>
      </c>
      <c r="AV21">
        <v>0.5</v>
      </c>
      <c r="AW21">
        <f t="shared" si="28"/>
        <v>1180.2171006277524</v>
      </c>
      <c r="AX21">
        <f t="shared" si="29"/>
        <v>1.4162288006988109</v>
      </c>
      <c r="AY21">
        <f t="shared" si="30"/>
        <v>52.026127313344794</v>
      </c>
      <c r="AZ21">
        <f t="shared" si="31"/>
        <v>0.31637882472555406</v>
      </c>
      <c r="BA21">
        <f t="shared" si="32"/>
        <v>1.6894995670325794E-3</v>
      </c>
      <c r="BB21">
        <f t="shared" si="33"/>
        <v>3.4819257244136677</v>
      </c>
      <c r="BC21" t="s">
        <v>313</v>
      </c>
      <c r="BD21">
        <v>497.56</v>
      </c>
      <c r="BE21">
        <f t="shared" si="34"/>
        <v>230.27000000000004</v>
      </c>
      <c r="BF21">
        <f t="shared" si="35"/>
        <v>0.27866484494790478</v>
      </c>
      <c r="BG21">
        <f t="shared" si="36"/>
        <v>0.91670525082111909</v>
      </c>
      <c r="BH21">
        <f t="shared" si="37"/>
        <v>5.1945077526620071</v>
      </c>
      <c r="BI21">
        <f t="shared" si="38"/>
        <v>0.99514919422071757</v>
      </c>
      <c r="BJ21">
        <f t="shared" si="39"/>
        <v>0.20892037271061978</v>
      </c>
      <c r="BK21">
        <f t="shared" si="40"/>
        <v>0.79107962728938019</v>
      </c>
      <c r="BL21">
        <f t="shared" si="41"/>
        <v>1400.0380645161299</v>
      </c>
      <c r="BM21">
        <f t="shared" si="42"/>
        <v>1180.2171006277524</v>
      </c>
      <c r="BN21">
        <f t="shared" si="43"/>
        <v>0.84298929474867512</v>
      </c>
      <c r="BO21">
        <f t="shared" si="44"/>
        <v>0.19597858949735047</v>
      </c>
      <c r="BP21">
        <v>6</v>
      </c>
      <c r="BQ21">
        <v>0.5</v>
      </c>
      <c r="BR21" t="s">
        <v>290</v>
      </c>
      <c r="BS21">
        <v>2</v>
      </c>
      <c r="BT21">
        <v>1608233295.5999999</v>
      </c>
      <c r="BU21">
        <v>399.79054838709698</v>
      </c>
      <c r="BV21">
        <v>401.58745161290301</v>
      </c>
      <c r="BW21">
        <v>19.8691322580645</v>
      </c>
      <c r="BX21">
        <v>19.628345161290301</v>
      </c>
      <c r="BY21">
        <v>400.57654838709698</v>
      </c>
      <c r="BZ21">
        <v>19.885132258064498</v>
      </c>
      <c r="CA21">
        <v>500.23170967741902</v>
      </c>
      <c r="CB21">
        <v>101.684451612903</v>
      </c>
      <c r="CC21">
        <v>9.9943893548387105E-2</v>
      </c>
      <c r="CD21">
        <v>27.9919935483871</v>
      </c>
      <c r="CE21">
        <v>28.197600000000001</v>
      </c>
      <c r="CF21">
        <v>999.9</v>
      </c>
      <c r="CG21">
        <v>0</v>
      </c>
      <c r="CH21">
        <v>0</v>
      </c>
      <c r="CI21">
        <v>10000.8006451613</v>
      </c>
      <c r="CJ21">
        <v>0</v>
      </c>
      <c r="CK21">
        <v>387.936225806452</v>
      </c>
      <c r="CL21">
        <v>1400.0380645161299</v>
      </c>
      <c r="CM21">
        <v>0.90000141935483902</v>
      </c>
      <c r="CN21">
        <v>9.9998554838709702E-2</v>
      </c>
      <c r="CO21">
        <v>0</v>
      </c>
      <c r="CP21">
        <v>663.66135483871005</v>
      </c>
      <c r="CQ21">
        <v>4.99979</v>
      </c>
      <c r="CR21">
        <v>9302.7645161290293</v>
      </c>
      <c r="CS21">
        <v>11904.990322580599</v>
      </c>
      <c r="CT21">
        <v>45.561999999999998</v>
      </c>
      <c r="CU21">
        <v>48.125</v>
      </c>
      <c r="CV21">
        <v>46.5741935483871</v>
      </c>
      <c r="CW21">
        <v>47.311999999999998</v>
      </c>
      <c r="CX21">
        <v>46.945129032258002</v>
      </c>
      <c r="CY21">
        <v>1255.5338709677401</v>
      </c>
      <c r="CZ21">
        <v>139.50419354838701</v>
      </c>
      <c r="DA21">
        <v>0</v>
      </c>
      <c r="DB21">
        <v>119.60000014305101</v>
      </c>
      <c r="DC21">
        <v>0</v>
      </c>
      <c r="DD21">
        <v>663.661846153846</v>
      </c>
      <c r="DE21">
        <v>-0.18311110794055399</v>
      </c>
      <c r="DF21">
        <v>-21.681025574770899</v>
      </c>
      <c r="DG21">
        <v>9302.53346153846</v>
      </c>
      <c r="DH21">
        <v>15</v>
      </c>
      <c r="DI21">
        <v>1608233324.5999999</v>
      </c>
      <c r="DJ21" t="s">
        <v>314</v>
      </c>
      <c r="DK21">
        <v>1608233324.5999999</v>
      </c>
      <c r="DL21">
        <v>1608233321.5999999</v>
      </c>
      <c r="DM21">
        <v>14</v>
      </c>
      <c r="DN21">
        <v>4.5999999999999999E-2</v>
      </c>
      <c r="DO21">
        <v>6.0000000000000001E-3</v>
      </c>
      <c r="DP21">
        <v>-0.78600000000000003</v>
      </c>
      <c r="DQ21">
        <v>-1.6E-2</v>
      </c>
      <c r="DR21">
        <v>402</v>
      </c>
      <c r="DS21">
        <v>20</v>
      </c>
      <c r="DT21">
        <v>0.49</v>
      </c>
      <c r="DU21">
        <v>0.24</v>
      </c>
      <c r="DV21">
        <v>1.45726378761042</v>
      </c>
      <c r="DW21">
        <v>-0.41393867171982601</v>
      </c>
      <c r="DX21">
        <v>3.7448868502018201E-2</v>
      </c>
      <c r="DY21">
        <v>1</v>
      </c>
      <c r="DZ21">
        <v>-1.8418236666666701</v>
      </c>
      <c r="EA21">
        <v>0.60890989988876298</v>
      </c>
      <c r="EB21">
        <v>5.0561944548796298E-2</v>
      </c>
      <c r="EC21">
        <v>0</v>
      </c>
      <c r="ED21">
        <v>0.23681976666666699</v>
      </c>
      <c r="EE21">
        <v>-0.33501786874304701</v>
      </c>
      <c r="EF21">
        <v>2.7541282487305401E-2</v>
      </c>
      <c r="EG21">
        <v>0</v>
      </c>
      <c r="EH21">
        <v>1</v>
      </c>
      <c r="EI21">
        <v>3</v>
      </c>
      <c r="EJ21" t="s">
        <v>292</v>
      </c>
      <c r="EK21">
        <v>100</v>
      </c>
      <c r="EL21">
        <v>100</v>
      </c>
      <c r="EM21">
        <v>-0.78600000000000003</v>
      </c>
      <c r="EN21">
        <v>-1.6E-2</v>
      </c>
      <c r="EO21">
        <v>-1.05110667704164</v>
      </c>
      <c r="EP21">
        <v>8.1547674161403102E-4</v>
      </c>
      <c r="EQ21">
        <v>-7.5071724955183801E-7</v>
      </c>
      <c r="ER21">
        <v>1.8443278439785599E-10</v>
      </c>
      <c r="ES21">
        <v>-0.16744112468441899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11.5</v>
      </c>
      <c r="FB21">
        <v>11.6</v>
      </c>
      <c r="FC21">
        <v>2</v>
      </c>
      <c r="FD21">
        <v>501.45699999999999</v>
      </c>
      <c r="FE21">
        <v>449.53500000000003</v>
      </c>
      <c r="FF21">
        <v>23.162099999999999</v>
      </c>
      <c r="FG21">
        <v>33.343200000000003</v>
      </c>
      <c r="FH21">
        <v>29.9998</v>
      </c>
      <c r="FI21">
        <v>33.412999999999997</v>
      </c>
      <c r="FJ21">
        <v>33.383899999999997</v>
      </c>
      <c r="FK21">
        <v>20.071100000000001</v>
      </c>
      <c r="FL21">
        <v>41.967500000000001</v>
      </c>
      <c r="FM21">
        <v>0</v>
      </c>
      <c r="FN21">
        <v>23.164300000000001</v>
      </c>
      <c r="FO21">
        <v>401.83199999999999</v>
      </c>
      <c r="FP21">
        <v>19.854600000000001</v>
      </c>
      <c r="FQ21">
        <v>100.926</v>
      </c>
      <c r="FR21">
        <v>100.59</v>
      </c>
    </row>
    <row r="22" spans="1:174" x14ac:dyDescent="0.2">
      <c r="A22">
        <v>9</v>
      </c>
      <c r="B22">
        <v>1608233394.0999999</v>
      </c>
      <c r="C22">
        <v>805.5</v>
      </c>
      <c r="D22" t="s">
        <v>315</v>
      </c>
      <c r="E22" t="s">
        <v>316</v>
      </c>
      <c r="F22" t="s">
        <v>287</v>
      </c>
      <c r="G22" t="s">
        <v>288</v>
      </c>
      <c r="H22">
        <v>1608233386.3499999</v>
      </c>
      <c r="I22">
        <f t="shared" si="0"/>
        <v>2.2605768846600463E-4</v>
      </c>
      <c r="J22">
        <f t="shared" si="1"/>
        <v>2.5972384627289737</v>
      </c>
      <c r="K22">
        <f t="shared" si="2"/>
        <v>497.73453333333299</v>
      </c>
      <c r="L22">
        <f t="shared" si="3"/>
        <v>154.09534939856823</v>
      </c>
      <c r="M22">
        <f t="shared" si="4"/>
        <v>15.684935967654372</v>
      </c>
      <c r="N22">
        <f t="shared" si="5"/>
        <v>50.663010367892362</v>
      </c>
      <c r="O22">
        <f t="shared" si="6"/>
        <v>1.2460811531356813E-2</v>
      </c>
      <c r="P22">
        <f t="shared" si="7"/>
        <v>2.9585475476805652</v>
      </c>
      <c r="Q22">
        <f t="shared" si="8"/>
        <v>1.2431728101641107E-2</v>
      </c>
      <c r="R22">
        <f t="shared" si="9"/>
        <v>7.7724373874596634E-3</v>
      </c>
      <c r="S22">
        <f t="shared" si="10"/>
        <v>231.29091907733786</v>
      </c>
      <c r="T22">
        <f t="shared" si="11"/>
        <v>29.276279756084669</v>
      </c>
      <c r="U22">
        <f t="shared" si="12"/>
        <v>28.205653333333299</v>
      </c>
      <c r="V22">
        <f t="shared" si="13"/>
        <v>3.8405742058507264</v>
      </c>
      <c r="W22">
        <f t="shared" si="14"/>
        <v>53.89151260274442</v>
      </c>
      <c r="X22">
        <f t="shared" si="15"/>
        <v>2.0431774169208716</v>
      </c>
      <c r="Y22">
        <f t="shared" si="16"/>
        <v>3.7912786601146968</v>
      </c>
      <c r="Z22">
        <f t="shared" si="17"/>
        <v>1.7973967889298548</v>
      </c>
      <c r="AA22">
        <f t="shared" si="18"/>
        <v>-9.9691440613508036</v>
      </c>
      <c r="AB22">
        <f t="shared" si="19"/>
        <v>-35.370457854280829</v>
      </c>
      <c r="AC22">
        <f t="shared" si="20"/>
        <v>-2.6084532189123033</v>
      </c>
      <c r="AD22">
        <f t="shared" si="21"/>
        <v>183.34286394279391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53581.026159065499</v>
      </c>
      <c r="AJ22" t="s">
        <v>289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15366</v>
      </c>
      <c r="AS22">
        <v>663.59988461538501</v>
      </c>
      <c r="AT22">
        <v>730.8</v>
      </c>
      <c r="AU22">
        <f t="shared" si="27"/>
        <v>9.1954180876594127E-2</v>
      </c>
      <c r="AV22">
        <v>0.5</v>
      </c>
      <c r="AW22">
        <f t="shared" si="28"/>
        <v>1180.1832106277798</v>
      </c>
      <c r="AX22">
        <f t="shared" si="29"/>
        <v>2.5972384627289737</v>
      </c>
      <c r="AY22">
        <f t="shared" si="30"/>
        <v>54.261390208793223</v>
      </c>
      <c r="AZ22">
        <f t="shared" si="31"/>
        <v>0.31843185550082104</v>
      </c>
      <c r="BA22">
        <f t="shared" si="32"/>
        <v>2.6902483563177562E-3</v>
      </c>
      <c r="BB22">
        <f t="shared" si="33"/>
        <v>3.4637110016420358</v>
      </c>
      <c r="BC22" t="s">
        <v>318</v>
      </c>
      <c r="BD22">
        <v>498.09</v>
      </c>
      <c r="BE22">
        <f t="shared" si="34"/>
        <v>232.70999999999998</v>
      </c>
      <c r="BF22">
        <f t="shared" si="35"/>
        <v>0.2887719280848049</v>
      </c>
      <c r="BG22">
        <f t="shared" si="36"/>
        <v>0.91580649712915019</v>
      </c>
      <c r="BH22">
        <f t="shared" si="37"/>
        <v>4.3855496987951312</v>
      </c>
      <c r="BI22">
        <f t="shared" si="38"/>
        <v>0.9939829347329654</v>
      </c>
      <c r="BJ22">
        <f t="shared" si="39"/>
        <v>0.21674869600546309</v>
      </c>
      <c r="BK22">
        <f t="shared" si="40"/>
        <v>0.78325130399453691</v>
      </c>
      <c r="BL22">
        <f t="shared" si="41"/>
        <v>1399.9976666666701</v>
      </c>
      <c r="BM22">
        <f t="shared" si="42"/>
        <v>1180.1832106277798</v>
      </c>
      <c r="BN22">
        <f t="shared" si="43"/>
        <v>0.84298941257362348</v>
      </c>
      <c r="BO22">
        <f t="shared" si="44"/>
        <v>0.19597882514724668</v>
      </c>
      <c r="BP22">
        <v>6</v>
      </c>
      <c r="BQ22">
        <v>0.5</v>
      </c>
      <c r="BR22" t="s">
        <v>290</v>
      </c>
      <c r="BS22">
        <v>2</v>
      </c>
      <c r="BT22">
        <v>1608233386.3499999</v>
      </c>
      <c r="BU22">
        <v>497.73453333333299</v>
      </c>
      <c r="BV22">
        <v>500.9846</v>
      </c>
      <c r="BW22">
        <v>20.073026666666699</v>
      </c>
      <c r="BX22">
        <v>19.8073366666667</v>
      </c>
      <c r="BY22">
        <v>498.49656666666698</v>
      </c>
      <c r="BZ22">
        <v>20.082056666666698</v>
      </c>
      <c r="CA22">
        <v>500.25223333333298</v>
      </c>
      <c r="CB22">
        <v>101.6872</v>
      </c>
      <c r="CC22">
        <v>0.10001180666666699</v>
      </c>
      <c r="CD22">
        <v>27.983896666666698</v>
      </c>
      <c r="CE22">
        <v>28.205653333333299</v>
      </c>
      <c r="CF22">
        <v>999.9</v>
      </c>
      <c r="CG22">
        <v>0</v>
      </c>
      <c r="CH22">
        <v>0</v>
      </c>
      <c r="CI22">
        <v>9997.5643333333301</v>
      </c>
      <c r="CJ22">
        <v>0</v>
      </c>
      <c r="CK22">
        <v>438.35730000000001</v>
      </c>
      <c r="CL22">
        <v>1399.9976666666701</v>
      </c>
      <c r="CM22">
        <v>0.89999566666666697</v>
      </c>
      <c r="CN22">
        <v>0.10000433</v>
      </c>
      <c r="CO22">
        <v>0</v>
      </c>
      <c r="CP22">
        <v>663.582766666667</v>
      </c>
      <c r="CQ22">
        <v>4.99979</v>
      </c>
      <c r="CR22">
        <v>9279.2286666666696</v>
      </c>
      <c r="CS22">
        <v>11904.6366666667</v>
      </c>
      <c r="CT22">
        <v>45.497799999999998</v>
      </c>
      <c r="CU22">
        <v>48.020566666666703</v>
      </c>
      <c r="CV22">
        <v>46.512300000000003</v>
      </c>
      <c r="CW22">
        <v>47.285133333333299</v>
      </c>
      <c r="CX22">
        <v>46.905999999999999</v>
      </c>
      <c r="CY22">
        <v>1255.492</v>
      </c>
      <c r="CZ22">
        <v>139.505666666667</v>
      </c>
      <c r="DA22">
        <v>0</v>
      </c>
      <c r="DB22">
        <v>89.599999904632597</v>
      </c>
      <c r="DC22">
        <v>0</v>
      </c>
      <c r="DD22">
        <v>663.59988461538501</v>
      </c>
      <c r="DE22">
        <v>-1.2602735027502801</v>
      </c>
      <c r="DF22">
        <v>-9.8841026189503793</v>
      </c>
      <c r="DG22">
        <v>9279.1011538461498</v>
      </c>
      <c r="DH22">
        <v>15</v>
      </c>
      <c r="DI22">
        <v>1608233324.5999999</v>
      </c>
      <c r="DJ22" t="s">
        <v>314</v>
      </c>
      <c r="DK22">
        <v>1608233324.5999999</v>
      </c>
      <c r="DL22">
        <v>1608233321.5999999</v>
      </c>
      <c r="DM22">
        <v>14</v>
      </c>
      <c r="DN22">
        <v>4.5999999999999999E-2</v>
      </c>
      <c r="DO22">
        <v>6.0000000000000001E-3</v>
      </c>
      <c r="DP22">
        <v>-0.78600000000000003</v>
      </c>
      <c r="DQ22">
        <v>-1.6E-2</v>
      </c>
      <c r="DR22">
        <v>402</v>
      </c>
      <c r="DS22">
        <v>20</v>
      </c>
      <c r="DT22">
        <v>0.49</v>
      </c>
      <c r="DU22">
        <v>0.24</v>
      </c>
      <c r="DV22">
        <v>2.6145302024185</v>
      </c>
      <c r="DW22">
        <v>-0.33806393423861802</v>
      </c>
      <c r="DX22">
        <v>5.7515030708967199E-2</v>
      </c>
      <c r="DY22">
        <v>1</v>
      </c>
      <c r="DZ22">
        <v>-3.2556096666666701</v>
      </c>
      <c r="EA22">
        <v>0.129505761957731</v>
      </c>
      <c r="EB22">
        <v>4.7899758905679497E-2</v>
      </c>
      <c r="EC22">
        <v>1</v>
      </c>
      <c r="ED22">
        <v>0.26457190000000003</v>
      </c>
      <c r="EE22">
        <v>7.1630015572858502E-2</v>
      </c>
      <c r="EF22">
        <v>1.35170670915205E-2</v>
      </c>
      <c r="EG22">
        <v>1</v>
      </c>
      <c r="EH22">
        <v>3</v>
      </c>
      <c r="EI22">
        <v>3</v>
      </c>
      <c r="EJ22" t="s">
        <v>297</v>
      </c>
      <c r="EK22">
        <v>100</v>
      </c>
      <c r="EL22">
        <v>100</v>
      </c>
      <c r="EM22">
        <v>-0.76200000000000001</v>
      </c>
      <c r="EN22">
        <v>-9.4999999999999998E-3</v>
      </c>
      <c r="EO22">
        <v>-1.00481848206299</v>
      </c>
      <c r="EP22">
        <v>8.1547674161403102E-4</v>
      </c>
      <c r="EQ22">
        <v>-7.5071724955183801E-7</v>
      </c>
      <c r="ER22">
        <v>1.8443278439785599E-10</v>
      </c>
      <c r="ES22">
        <v>-0.161461790396417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1.2</v>
      </c>
      <c r="FB22">
        <v>1.2</v>
      </c>
      <c r="FC22">
        <v>2</v>
      </c>
      <c r="FD22">
        <v>501.39600000000002</v>
      </c>
      <c r="FE22">
        <v>449.66699999999997</v>
      </c>
      <c r="FF22">
        <v>23.139500000000002</v>
      </c>
      <c r="FG22">
        <v>33.293500000000002</v>
      </c>
      <c r="FH22">
        <v>30.0001</v>
      </c>
      <c r="FI22">
        <v>33.340400000000002</v>
      </c>
      <c r="FJ22">
        <v>33.3125</v>
      </c>
      <c r="FK22">
        <v>23.991700000000002</v>
      </c>
      <c r="FL22">
        <v>41.8703</v>
      </c>
      <c r="FM22">
        <v>0</v>
      </c>
      <c r="FN22">
        <v>23.1433</v>
      </c>
      <c r="FO22">
        <v>501.80500000000001</v>
      </c>
      <c r="FP22">
        <v>19.802099999999999</v>
      </c>
      <c r="FQ22">
        <v>100.928</v>
      </c>
      <c r="FR22">
        <v>100.59399999999999</v>
      </c>
    </row>
    <row r="23" spans="1:174" x14ac:dyDescent="0.2">
      <c r="A23">
        <v>10</v>
      </c>
      <c r="B23">
        <v>1608233497.0999999</v>
      </c>
      <c r="C23">
        <v>908.5</v>
      </c>
      <c r="D23" t="s">
        <v>319</v>
      </c>
      <c r="E23" t="s">
        <v>320</v>
      </c>
      <c r="F23" t="s">
        <v>287</v>
      </c>
      <c r="G23" t="s">
        <v>288</v>
      </c>
      <c r="H23">
        <v>1608233489.3499999</v>
      </c>
      <c r="I23">
        <f t="shared" si="0"/>
        <v>1.9886909695402013E-4</v>
      </c>
      <c r="J23">
        <f t="shared" si="1"/>
        <v>2.7649008214827435</v>
      </c>
      <c r="K23">
        <f t="shared" si="2"/>
        <v>599.56799999999998</v>
      </c>
      <c r="L23">
        <f t="shared" si="3"/>
        <v>182.11683851989457</v>
      </c>
      <c r="M23">
        <f t="shared" si="4"/>
        <v>18.537023998338977</v>
      </c>
      <c r="N23">
        <f t="shared" si="5"/>
        <v>61.027890089482199</v>
      </c>
      <c r="O23">
        <f t="shared" si="6"/>
        <v>1.0914289209389104E-2</v>
      </c>
      <c r="P23">
        <f t="shared" si="7"/>
        <v>2.9590524139067762</v>
      </c>
      <c r="Q23">
        <f t="shared" si="8"/>
        <v>1.0891973751773644E-2</v>
      </c>
      <c r="R23">
        <f t="shared" si="9"/>
        <v>6.8094847080399515E-3</v>
      </c>
      <c r="S23">
        <f t="shared" si="10"/>
        <v>231.29247350885689</v>
      </c>
      <c r="T23">
        <f t="shared" si="11"/>
        <v>29.30730898991574</v>
      </c>
      <c r="U23">
        <f t="shared" si="12"/>
        <v>28.230070000000001</v>
      </c>
      <c r="V23">
        <f t="shared" si="13"/>
        <v>3.8460359439800422</v>
      </c>
      <c r="W23">
        <f t="shared" si="14"/>
        <v>53.766828641073275</v>
      </c>
      <c r="X23">
        <f t="shared" si="15"/>
        <v>2.0413337674301721</v>
      </c>
      <c r="Y23">
        <f t="shared" si="16"/>
        <v>3.7966415706928398</v>
      </c>
      <c r="Z23">
        <f t="shared" si="17"/>
        <v>1.8047021765498701</v>
      </c>
      <c r="AA23">
        <f t="shared" si="18"/>
        <v>-8.7701271756722878</v>
      </c>
      <c r="AB23">
        <f t="shared" si="19"/>
        <v>-35.403613538154232</v>
      </c>
      <c r="AC23">
        <f t="shared" si="20"/>
        <v>-2.6110857837714021</v>
      </c>
      <c r="AD23">
        <f t="shared" si="21"/>
        <v>184.50764701125894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53591.409205934309</v>
      </c>
      <c r="AJ23" t="s">
        <v>289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15360.9</v>
      </c>
      <c r="AS23">
        <v>663.37919999999997</v>
      </c>
      <c r="AT23">
        <v>735.51</v>
      </c>
      <c r="AU23">
        <f t="shared" si="27"/>
        <v>9.806909491373339E-2</v>
      </c>
      <c r="AV23">
        <v>0.5</v>
      </c>
      <c r="AW23">
        <f t="shared" si="28"/>
        <v>1180.191588634855</v>
      </c>
      <c r="AX23">
        <f t="shared" si="29"/>
        <v>2.7649008214827435</v>
      </c>
      <c r="AY23">
        <f t="shared" si="30"/>
        <v>57.870160461110693</v>
      </c>
      <c r="AZ23">
        <f t="shared" si="31"/>
        <v>0.32227977865698626</v>
      </c>
      <c r="BA23">
        <f t="shared" si="32"/>
        <v>2.8322929374250644E-3</v>
      </c>
      <c r="BB23">
        <f t="shared" si="33"/>
        <v>3.4351266468164945</v>
      </c>
      <c r="BC23" t="s">
        <v>322</v>
      </c>
      <c r="BD23">
        <v>498.47</v>
      </c>
      <c r="BE23">
        <f t="shared" si="34"/>
        <v>237.03999999999996</v>
      </c>
      <c r="BF23">
        <f t="shared" si="35"/>
        <v>0.30429800877489044</v>
      </c>
      <c r="BG23">
        <f t="shared" si="36"/>
        <v>0.91422812914991625</v>
      </c>
      <c r="BH23">
        <f t="shared" si="37"/>
        <v>3.6005851860384563</v>
      </c>
      <c r="BI23">
        <f t="shared" si="38"/>
        <v>0.99213341211097483</v>
      </c>
      <c r="BJ23">
        <f t="shared" si="39"/>
        <v>0.22865267472061176</v>
      </c>
      <c r="BK23">
        <f t="shared" si="40"/>
        <v>0.77134732527938821</v>
      </c>
      <c r="BL23">
        <f t="shared" si="41"/>
        <v>1400.00766666667</v>
      </c>
      <c r="BM23">
        <f t="shared" si="42"/>
        <v>1180.191588634855</v>
      </c>
      <c r="BN23">
        <f t="shared" si="43"/>
        <v>0.84298937551164743</v>
      </c>
      <c r="BO23">
        <f t="shared" si="44"/>
        <v>0.19597875102329471</v>
      </c>
      <c r="BP23">
        <v>6</v>
      </c>
      <c r="BQ23">
        <v>0.5</v>
      </c>
      <c r="BR23" t="s">
        <v>290</v>
      </c>
      <c r="BS23">
        <v>2</v>
      </c>
      <c r="BT23">
        <v>1608233489.3499999</v>
      </c>
      <c r="BU23">
        <v>599.56799999999998</v>
      </c>
      <c r="BV23">
        <v>603.02723333333302</v>
      </c>
      <c r="BW23">
        <v>20.055066666666701</v>
      </c>
      <c r="BX23">
        <v>19.8213266666667</v>
      </c>
      <c r="BY23">
        <v>600.31389999999999</v>
      </c>
      <c r="BZ23">
        <v>20.0644666666667</v>
      </c>
      <c r="CA23">
        <v>500.25009999999997</v>
      </c>
      <c r="CB23">
        <v>101.686433333333</v>
      </c>
      <c r="CC23">
        <v>0.10000305</v>
      </c>
      <c r="CD23">
        <v>28.008143333333301</v>
      </c>
      <c r="CE23">
        <v>28.230070000000001</v>
      </c>
      <c r="CF23">
        <v>999.9</v>
      </c>
      <c r="CG23">
        <v>0</v>
      </c>
      <c r="CH23">
        <v>0</v>
      </c>
      <c r="CI23">
        <v>10000.5026666667</v>
      </c>
      <c r="CJ23">
        <v>0</v>
      </c>
      <c r="CK23">
        <v>740.13009999999997</v>
      </c>
      <c r="CL23">
        <v>1400.00766666667</v>
      </c>
      <c r="CM23">
        <v>0.89999606666666698</v>
      </c>
      <c r="CN23">
        <v>0.10000405</v>
      </c>
      <c r="CO23">
        <v>0</v>
      </c>
      <c r="CP23">
        <v>663.40350000000001</v>
      </c>
      <c r="CQ23">
        <v>4.99979</v>
      </c>
      <c r="CR23">
        <v>9295.3756666666595</v>
      </c>
      <c r="CS23">
        <v>11904.7133333333</v>
      </c>
      <c r="CT23">
        <v>46.160133333333299</v>
      </c>
      <c r="CU23">
        <v>48.762233333333299</v>
      </c>
      <c r="CV23">
        <v>47.197566666666702</v>
      </c>
      <c r="CW23">
        <v>48.055799999999998</v>
      </c>
      <c r="CX23">
        <v>47.535133333333299</v>
      </c>
      <c r="CY23">
        <v>1255.5033333333299</v>
      </c>
      <c r="CZ23">
        <v>139.505</v>
      </c>
      <c r="DA23">
        <v>0</v>
      </c>
      <c r="DB23">
        <v>102.299999952316</v>
      </c>
      <c r="DC23">
        <v>0</v>
      </c>
      <c r="DD23">
        <v>663.37919999999997</v>
      </c>
      <c r="DE23">
        <v>7.7999993720110405E-2</v>
      </c>
      <c r="DF23">
        <v>-0.15230770423933199</v>
      </c>
      <c r="DG23">
        <v>9295.2531999999992</v>
      </c>
      <c r="DH23">
        <v>15</v>
      </c>
      <c r="DI23">
        <v>1608233324.5999999</v>
      </c>
      <c r="DJ23" t="s">
        <v>314</v>
      </c>
      <c r="DK23">
        <v>1608233324.5999999</v>
      </c>
      <c r="DL23">
        <v>1608233321.5999999</v>
      </c>
      <c r="DM23">
        <v>14</v>
      </c>
      <c r="DN23">
        <v>4.5999999999999999E-2</v>
      </c>
      <c r="DO23">
        <v>6.0000000000000001E-3</v>
      </c>
      <c r="DP23">
        <v>-0.78600000000000003</v>
      </c>
      <c r="DQ23">
        <v>-1.6E-2</v>
      </c>
      <c r="DR23">
        <v>402</v>
      </c>
      <c r="DS23">
        <v>20</v>
      </c>
      <c r="DT23">
        <v>0.49</v>
      </c>
      <c r="DU23">
        <v>0.24</v>
      </c>
      <c r="DV23">
        <v>2.7645561815604198</v>
      </c>
      <c r="DW23">
        <v>-0.223984557896866</v>
      </c>
      <c r="DX23">
        <v>2.7727430758281001E-2</v>
      </c>
      <c r="DY23">
        <v>1</v>
      </c>
      <c r="DZ23">
        <v>-3.4592800000000001</v>
      </c>
      <c r="EA23">
        <v>0.17048436040044099</v>
      </c>
      <c r="EB23">
        <v>3.3902119304452499E-2</v>
      </c>
      <c r="EC23">
        <v>1</v>
      </c>
      <c r="ED23">
        <v>0.23368069999999999</v>
      </c>
      <c r="EE23">
        <v>1.13510389321469E-2</v>
      </c>
      <c r="EF23">
        <v>9.4045064197968199E-4</v>
      </c>
      <c r="EG23">
        <v>1</v>
      </c>
      <c r="EH23">
        <v>3</v>
      </c>
      <c r="EI23">
        <v>3</v>
      </c>
      <c r="EJ23" t="s">
        <v>297</v>
      </c>
      <c r="EK23">
        <v>100</v>
      </c>
      <c r="EL23">
        <v>100</v>
      </c>
      <c r="EM23">
        <v>-0.746</v>
      </c>
      <c r="EN23">
        <v>-9.4000000000000004E-3</v>
      </c>
      <c r="EO23">
        <v>-1.00481848206299</v>
      </c>
      <c r="EP23">
        <v>8.1547674161403102E-4</v>
      </c>
      <c r="EQ23">
        <v>-7.5071724955183801E-7</v>
      </c>
      <c r="ER23">
        <v>1.8443278439785599E-10</v>
      </c>
      <c r="ES23">
        <v>-0.161461790396417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2.9</v>
      </c>
      <c r="FB23">
        <v>2.9</v>
      </c>
      <c r="FC23">
        <v>2</v>
      </c>
      <c r="FD23">
        <v>501.21699999999998</v>
      </c>
      <c r="FE23">
        <v>449.387</v>
      </c>
      <c r="FF23">
        <v>22.996300000000002</v>
      </c>
      <c r="FG23">
        <v>33.339700000000001</v>
      </c>
      <c r="FH23">
        <v>30.000499999999999</v>
      </c>
      <c r="FI23">
        <v>33.338000000000001</v>
      </c>
      <c r="FJ23">
        <v>33.307899999999997</v>
      </c>
      <c r="FK23">
        <v>27.840900000000001</v>
      </c>
      <c r="FL23">
        <v>41.551699999999997</v>
      </c>
      <c r="FM23">
        <v>0</v>
      </c>
      <c r="FN23">
        <v>22.984100000000002</v>
      </c>
      <c r="FO23">
        <v>603.12699999999995</v>
      </c>
      <c r="FP23">
        <v>19.8779</v>
      </c>
      <c r="FQ23">
        <v>100.91</v>
      </c>
      <c r="FR23">
        <v>100.577</v>
      </c>
    </row>
    <row r="24" spans="1:174" x14ac:dyDescent="0.2">
      <c r="A24">
        <v>11</v>
      </c>
      <c r="B24">
        <v>1608233593.0999999</v>
      </c>
      <c r="C24">
        <v>1004.5</v>
      </c>
      <c r="D24" t="s">
        <v>323</v>
      </c>
      <c r="E24" t="s">
        <v>324</v>
      </c>
      <c r="F24" t="s">
        <v>287</v>
      </c>
      <c r="G24" t="s">
        <v>288</v>
      </c>
      <c r="H24">
        <v>1608233585.3499999</v>
      </c>
      <c r="I24">
        <f t="shared" si="0"/>
        <v>1.7364445094941158E-4</v>
      </c>
      <c r="J24">
        <f t="shared" si="1"/>
        <v>3.4818106181962358</v>
      </c>
      <c r="K24">
        <f t="shared" si="2"/>
        <v>699.39403333333303</v>
      </c>
      <c r="L24">
        <f t="shared" si="3"/>
        <v>101.68038643320317</v>
      </c>
      <c r="M24">
        <f t="shared" si="4"/>
        <v>10.34940103913323</v>
      </c>
      <c r="N24">
        <f t="shared" si="5"/>
        <v>71.186878701514729</v>
      </c>
      <c r="O24">
        <f t="shared" si="6"/>
        <v>9.521073753769994E-3</v>
      </c>
      <c r="P24">
        <f t="shared" si="7"/>
        <v>2.958728286122569</v>
      </c>
      <c r="Q24">
        <f t="shared" si="8"/>
        <v>9.5040851912666958E-3</v>
      </c>
      <c r="R24">
        <f t="shared" si="9"/>
        <v>5.9415770419653999E-3</v>
      </c>
      <c r="S24">
        <f t="shared" si="10"/>
        <v>231.29390043984583</v>
      </c>
      <c r="T24">
        <f t="shared" si="11"/>
        <v>29.296773854910743</v>
      </c>
      <c r="U24">
        <f t="shared" si="12"/>
        <v>28.191520000000001</v>
      </c>
      <c r="V24">
        <f t="shared" si="13"/>
        <v>3.8374158283665167</v>
      </c>
      <c r="W24">
        <f t="shared" si="14"/>
        <v>53.558553390445773</v>
      </c>
      <c r="X24">
        <f t="shared" si="15"/>
        <v>2.0313899782690963</v>
      </c>
      <c r="Y24">
        <f t="shared" si="16"/>
        <v>3.7928395180133312</v>
      </c>
      <c r="Z24">
        <f t="shared" si="17"/>
        <v>1.8060258500974204</v>
      </c>
      <c r="AA24">
        <f t="shared" si="18"/>
        <v>-7.6577202868690506</v>
      </c>
      <c r="AB24">
        <f t="shared" si="19"/>
        <v>-31.992049712722864</v>
      </c>
      <c r="AC24">
        <f t="shared" si="20"/>
        <v>-2.3590795823423001</v>
      </c>
      <c r="AD24">
        <f t="shared" si="21"/>
        <v>189.28505085791161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53584.962220986068</v>
      </c>
      <c r="AJ24" t="s">
        <v>289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15356.5</v>
      </c>
      <c r="AS24">
        <v>664.37738461538504</v>
      </c>
      <c r="AT24">
        <v>741.82</v>
      </c>
      <c r="AU24">
        <f t="shared" si="27"/>
        <v>0.10439542663262646</v>
      </c>
      <c r="AV24">
        <v>0.5</v>
      </c>
      <c r="AW24">
        <f t="shared" si="28"/>
        <v>1180.2001506277466</v>
      </c>
      <c r="AX24">
        <f t="shared" si="29"/>
        <v>3.4818106181962358</v>
      </c>
      <c r="AY24">
        <f t="shared" si="30"/>
        <v>61.603749118336808</v>
      </c>
      <c r="AZ24">
        <f t="shared" si="31"/>
        <v>0.32658866032191103</v>
      </c>
      <c r="BA24">
        <f t="shared" si="32"/>
        <v>3.4397200304144906E-3</v>
      </c>
      <c r="BB24">
        <f t="shared" si="33"/>
        <v>3.3974009867622867</v>
      </c>
      <c r="BC24" t="s">
        <v>326</v>
      </c>
      <c r="BD24">
        <v>499.55</v>
      </c>
      <c r="BE24">
        <f t="shared" si="34"/>
        <v>242.27000000000004</v>
      </c>
      <c r="BF24">
        <f t="shared" si="35"/>
        <v>0.31965416842619804</v>
      </c>
      <c r="BG24">
        <f t="shared" si="36"/>
        <v>0.91230140487162126</v>
      </c>
      <c r="BH24">
        <f t="shared" si="37"/>
        <v>2.9397710681539118</v>
      </c>
      <c r="BI24">
        <f t="shared" si="38"/>
        <v>0.98965560154945464</v>
      </c>
      <c r="BJ24">
        <f t="shared" si="39"/>
        <v>0.2403502038675647</v>
      </c>
      <c r="BK24">
        <f t="shared" si="40"/>
        <v>0.75964979613243533</v>
      </c>
      <c r="BL24">
        <f t="shared" si="41"/>
        <v>1400.018</v>
      </c>
      <c r="BM24">
        <f t="shared" si="42"/>
        <v>1180.2001506277466</v>
      </c>
      <c r="BN24">
        <f t="shared" si="43"/>
        <v>0.84298926915778694</v>
      </c>
      <c r="BO24">
        <f t="shared" si="44"/>
        <v>0.19597853831557382</v>
      </c>
      <c r="BP24">
        <v>6</v>
      </c>
      <c r="BQ24">
        <v>0.5</v>
      </c>
      <c r="BR24" t="s">
        <v>290</v>
      </c>
      <c r="BS24">
        <v>2</v>
      </c>
      <c r="BT24">
        <v>1608233585.3499999</v>
      </c>
      <c r="BU24">
        <v>699.39403333333303</v>
      </c>
      <c r="BV24">
        <v>703.71586666666701</v>
      </c>
      <c r="BW24">
        <v>19.957920000000001</v>
      </c>
      <c r="BX24">
        <v>19.753803333333298</v>
      </c>
      <c r="BY24">
        <v>700.13253333333296</v>
      </c>
      <c r="BZ24">
        <v>19.969366666666701</v>
      </c>
      <c r="CA24">
        <v>500.24</v>
      </c>
      <c r="CB24">
        <v>101.6837</v>
      </c>
      <c r="CC24">
        <v>9.9951716666666704E-2</v>
      </c>
      <c r="CD24">
        <v>27.990956666666701</v>
      </c>
      <c r="CE24">
        <v>28.191520000000001</v>
      </c>
      <c r="CF24">
        <v>999.9</v>
      </c>
      <c r="CG24">
        <v>0</v>
      </c>
      <c r="CH24">
        <v>0</v>
      </c>
      <c r="CI24">
        <v>9998.9333333333307</v>
      </c>
      <c r="CJ24">
        <v>0</v>
      </c>
      <c r="CK24">
        <v>818.42690000000005</v>
      </c>
      <c r="CL24">
        <v>1400.018</v>
      </c>
      <c r="CM24">
        <v>0.90000080000000005</v>
      </c>
      <c r="CN24">
        <v>9.9999199999999996E-2</v>
      </c>
      <c r="CO24">
        <v>0</v>
      </c>
      <c r="CP24">
        <v>664.38696666666704</v>
      </c>
      <c r="CQ24">
        <v>4.99979</v>
      </c>
      <c r="CR24">
        <v>9318.6046666666698</v>
      </c>
      <c r="CS24">
        <v>11904.833333333299</v>
      </c>
      <c r="CT24">
        <v>46.678733333333298</v>
      </c>
      <c r="CU24">
        <v>49.299599999999998</v>
      </c>
      <c r="CV24">
        <v>47.720599999999997</v>
      </c>
      <c r="CW24">
        <v>48.541333333333299</v>
      </c>
      <c r="CX24">
        <v>47.995800000000003</v>
      </c>
      <c r="CY24">
        <v>1255.5170000000001</v>
      </c>
      <c r="CZ24">
        <v>139.501</v>
      </c>
      <c r="DA24">
        <v>0</v>
      </c>
      <c r="DB24">
        <v>95.700000047683702</v>
      </c>
      <c r="DC24">
        <v>0</v>
      </c>
      <c r="DD24">
        <v>664.37738461538504</v>
      </c>
      <c r="DE24">
        <v>-1.0282393241435199</v>
      </c>
      <c r="DF24">
        <v>-5.3894017292341001</v>
      </c>
      <c r="DG24">
        <v>9318.5661538461609</v>
      </c>
      <c r="DH24">
        <v>15</v>
      </c>
      <c r="DI24">
        <v>1608233324.5999999</v>
      </c>
      <c r="DJ24" t="s">
        <v>314</v>
      </c>
      <c r="DK24">
        <v>1608233324.5999999</v>
      </c>
      <c r="DL24">
        <v>1608233321.5999999</v>
      </c>
      <c r="DM24">
        <v>14</v>
      </c>
      <c r="DN24">
        <v>4.5999999999999999E-2</v>
      </c>
      <c r="DO24">
        <v>6.0000000000000001E-3</v>
      </c>
      <c r="DP24">
        <v>-0.78600000000000003</v>
      </c>
      <c r="DQ24">
        <v>-1.6E-2</v>
      </c>
      <c r="DR24">
        <v>402</v>
      </c>
      <c r="DS24">
        <v>20</v>
      </c>
      <c r="DT24">
        <v>0.49</v>
      </c>
      <c r="DU24">
        <v>0.24</v>
      </c>
      <c r="DV24">
        <v>3.4857534458061199</v>
      </c>
      <c r="DW24">
        <v>1.7735202280590199E-2</v>
      </c>
      <c r="DX24">
        <v>5.52716061085037E-2</v>
      </c>
      <c r="DY24">
        <v>1</v>
      </c>
      <c r="DZ24">
        <v>-4.3250669999999998</v>
      </c>
      <c r="EA24">
        <v>-1.2909010011115E-2</v>
      </c>
      <c r="EB24">
        <v>6.8231523171722694E-2</v>
      </c>
      <c r="EC24">
        <v>1</v>
      </c>
      <c r="ED24">
        <v>0.20598939999999999</v>
      </c>
      <c r="EE24">
        <v>-0.18001436262513901</v>
      </c>
      <c r="EF24">
        <v>2.7292578901721001E-2</v>
      </c>
      <c r="EG24">
        <v>1</v>
      </c>
      <c r="EH24">
        <v>3</v>
      </c>
      <c r="EI24">
        <v>3</v>
      </c>
      <c r="EJ24" t="s">
        <v>297</v>
      </c>
      <c r="EK24">
        <v>100</v>
      </c>
      <c r="EL24">
        <v>100</v>
      </c>
      <c r="EM24">
        <v>-0.73899999999999999</v>
      </c>
      <c r="EN24">
        <v>-1.0800000000000001E-2</v>
      </c>
      <c r="EO24">
        <v>-1.00481848206299</v>
      </c>
      <c r="EP24">
        <v>8.1547674161403102E-4</v>
      </c>
      <c r="EQ24">
        <v>-7.5071724955183801E-7</v>
      </c>
      <c r="ER24">
        <v>1.8443278439785599E-10</v>
      </c>
      <c r="ES24">
        <v>-0.161461790396417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4.5</v>
      </c>
      <c r="FB24">
        <v>4.5</v>
      </c>
      <c r="FC24">
        <v>2</v>
      </c>
      <c r="FD24">
        <v>500.99799999999999</v>
      </c>
      <c r="FE24">
        <v>448.88299999999998</v>
      </c>
      <c r="FF24">
        <v>22.898499999999999</v>
      </c>
      <c r="FG24">
        <v>33.427900000000001</v>
      </c>
      <c r="FH24">
        <v>30.000299999999999</v>
      </c>
      <c r="FI24">
        <v>33.375300000000003</v>
      </c>
      <c r="FJ24">
        <v>33.337400000000002</v>
      </c>
      <c r="FK24">
        <v>31.577500000000001</v>
      </c>
      <c r="FL24">
        <v>41.528199999999998</v>
      </c>
      <c r="FM24">
        <v>0</v>
      </c>
      <c r="FN24">
        <v>22.9025</v>
      </c>
      <c r="FO24">
        <v>703.97699999999998</v>
      </c>
      <c r="FP24">
        <v>19.741700000000002</v>
      </c>
      <c r="FQ24">
        <v>100.89100000000001</v>
      </c>
      <c r="FR24">
        <v>100.56100000000001</v>
      </c>
    </row>
    <row r="25" spans="1:174" x14ac:dyDescent="0.2">
      <c r="A25">
        <v>12</v>
      </c>
      <c r="B25">
        <v>1608233683.0999999</v>
      </c>
      <c r="C25">
        <v>1094.5</v>
      </c>
      <c r="D25" t="s">
        <v>327</v>
      </c>
      <c r="E25" t="s">
        <v>328</v>
      </c>
      <c r="F25" t="s">
        <v>287</v>
      </c>
      <c r="G25" t="s">
        <v>288</v>
      </c>
      <c r="H25">
        <v>1608233675.3499999</v>
      </c>
      <c r="I25">
        <f t="shared" si="0"/>
        <v>2.3410674059870013E-4</v>
      </c>
      <c r="J25">
        <f t="shared" si="1"/>
        <v>4.2223810295376945</v>
      </c>
      <c r="K25">
        <f t="shared" si="2"/>
        <v>799.12586666666698</v>
      </c>
      <c r="L25">
        <f t="shared" si="3"/>
        <v>254.94465293199644</v>
      </c>
      <c r="M25">
        <f t="shared" si="4"/>
        <v>25.947860387693034</v>
      </c>
      <c r="N25">
        <f t="shared" si="5"/>
        <v>81.333756884055362</v>
      </c>
      <c r="O25">
        <f t="shared" si="6"/>
        <v>1.2803696068994244E-2</v>
      </c>
      <c r="P25">
        <f t="shared" si="7"/>
        <v>2.9591193824245523</v>
      </c>
      <c r="Q25">
        <f t="shared" si="8"/>
        <v>1.2772998085581418E-2</v>
      </c>
      <c r="R25">
        <f t="shared" si="9"/>
        <v>7.9858757096102073E-3</v>
      </c>
      <c r="S25">
        <f t="shared" si="10"/>
        <v>231.28870470634155</v>
      </c>
      <c r="T25">
        <f t="shared" si="11"/>
        <v>29.287310034973341</v>
      </c>
      <c r="U25">
        <f t="shared" si="12"/>
        <v>28.1869333333333</v>
      </c>
      <c r="V25">
        <f t="shared" si="13"/>
        <v>3.8363913325817993</v>
      </c>
      <c r="W25">
        <f t="shared" si="14"/>
        <v>53.362106997683831</v>
      </c>
      <c r="X25">
        <f t="shared" si="15"/>
        <v>2.0246825797527723</v>
      </c>
      <c r="Y25">
        <f t="shared" si="16"/>
        <v>3.7942328248782475</v>
      </c>
      <c r="Z25">
        <f t="shared" si="17"/>
        <v>1.811708752829027</v>
      </c>
      <c r="AA25">
        <f t="shared" si="18"/>
        <v>-10.324107260402675</v>
      </c>
      <c r="AB25">
        <f t="shared" si="19"/>
        <v>-30.259506359984108</v>
      </c>
      <c r="AC25">
        <f t="shared" si="20"/>
        <v>-2.2310467136703176</v>
      </c>
      <c r="AD25">
        <f t="shared" si="21"/>
        <v>188.47404437228445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53595.12722080401</v>
      </c>
      <c r="AJ25" t="s">
        <v>289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15352.8</v>
      </c>
      <c r="AS25">
        <v>666.46472000000006</v>
      </c>
      <c r="AT25">
        <v>748.96</v>
      </c>
      <c r="AU25">
        <f t="shared" si="27"/>
        <v>0.11014644306772059</v>
      </c>
      <c r="AV25">
        <v>0.5</v>
      </c>
      <c r="AW25">
        <f t="shared" si="28"/>
        <v>1180.1757406277072</v>
      </c>
      <c r="AX25">
        <f t="shared" si="29"/>
        <v>4.2223810295376945</v>
      </c>
      <c r="AY25">
        <f t="shared" si="30"/>
        <v>64.996080012477364</v>
      </c>
      <c r="AZ25">
        <f t="shared" si="31"/>
        <v>0.33311525315103607</v>
      </c>
      <c r="BA25">
        <f t="shared" si="32"/>
        <v>4.067299762322554E-3</v>
      </c>
      <c r="BB25">
        <f t="shared" si="33"/>
        <v>3.355479598376415</v>
      </c>
      <c r="BC25" t="s">
        <v>330</v>
      </c>
      <c r="BD25">
        <v>499.47</v>
      </c>
      <c r="BE25">
        <f t="shared" si="34"/>
        <v>249.49</v>
      </c>
      <c r="BF25">
        <f t="shared" si="35"/>
        <v>0.33065565754138432</v>
      </c>
      <c r="BG25">
        <f t="shared" si="36"/>
        <v>0.90969047386348423</v>
      </c>
      <c r="BH25">
        <f t="shared" si="37"/>
        <v>2.4637902959014766</v>
      </c>
      <c r="BI25">
        <f t="shared" si="38"/>
        <v>0.98685186661930335</v>
      </c>
      <c r="BJ25">
        <f t="shared" si="39"/>
        <v>0.24780393667679093</v>
      </c>
      <c r="BK25">
        <f t="shared" si="40"/>
        <v>0.7521960633232091</v>
      </c>
      <c r="BL25">
        <f t="shared" si="41"/>
        <v>1399.98933333333</v>
      </c>
      <c r="BM25">
        <f t="shared" si="42"/>
        <v>1180.1757406277072</v>
      </c>
      <c r="BN25">
        <f t="shared" si="43"/>
        <v>0.84298909465099015</v>
      </c>
      <c r="BO25">
        <f t="shared" si="44"/>
        <v>0.19597818930198024</v>
      </c>
      <c r="BP25">
        <v>6</v>
      </c>
      <c r="BQ25">
        <v>0.5</v>
      </c>
      <c r="BR25" t="s">
        <v>290</v>
      </c>
      <c r="BS25">
        <v>2</v>
      </c>
      <c r="BT25">
        <v>1608233675.3499999</v>
      </c>
      <c r="BU25">
        <v>799.12586666666698</v>
      </c>
      <c r="BV25">
        <v>804.41466666666702</v>
      </c>
      <c r="BW25">
        <v>19.893046666666699</v>
      </c>
      <c r="BX25">
        <v>19.617840000000001</v>
      </c>
      <c r="BY25">
        <v>799.86440000000005</v>
      </c>
      <c r="BZ25">
        <v>19.905840000000001</v>
      </c>
      <c r="CA25">
        <v>500.24146666666701</v>
      </c>
      <c r="CB25">
        <v>101.678433333333</v>
      </c>
      <c r="CC25">
        <v>9.9972643333333305E-2</v>
      </c>
      <c r="CD25">
        <v>27.997256666666701</v>
      </c>
      <c r="CE25">
        <v>28.1869333333333</v>
      </c>
      <c r="CF25">
        <v>999.9</v>
      </c>
      <c r="CG25">
        <v>0</v>
      </c>
      <c r="CH25">
        <v>0</v>
      </c>
      <c r="CI25">
        <v>10001.669333333301</v>
      </c>
      <c r="CJ25">
        <v>0</v>
      </c>
      <c r="CK25">
        <v>825.47843333333299</v>
      </c>
      <c r="CL25">
        <v>1399.98933333333</v>
      </c>
      <c r="CM25">
        <v>0.90000566666666604</v>
      </c>
      <c r="CN25">
        <v>9.99941466666667E-2</v>
      </c>
      <c r="CO25">
        <v>0</v>
      </c>
      <c r="CP25">
        <v>666.45230000000004</v>
      </c>
      <c r="CQ25">
        <v>4.99979</v>
      </c>
      <c r="CR25">
        <v>9362.3476666666702</v>
      </c>
      <c r="CS25">
        <v>11904.5933333333</v>
      </c>
      <c r="CT25">
        <v>47.120800000000003</v>
      </c>
      <c r="CU25">
        <v>49.772733333333299</v>
      </c>
      <c r="CV25">
        <v>48.178733333333298</v>
      </c>
      <c r="CW25">
        <v>48.930799999999998</v>
      </c>
      <c r="CX25">
        <v>48.405999999999999</v>
      </c>
      <c r="CY25">
        <v>1255.49933333333</v>
      </c>
      <c r="CZ25">
        <v>139.49</v>
      </c>
      <c r="DA25">
        <v>0</v>
      </c>
      <c r="DB25">
        <v>89</v>
      </c>
      <c r="DC25">
        <v>0</v>
      </c>
      <c r="DD25">
        <v>666.46472000000006</v>
      </c>
      <c r="DE25">
        <v>-1.2540769249227399</v>
      </c>
      <c r="DF25">
        <v>6.4130769416367297</v>
      </c>
      <c r="DG25">
        <v>9362.3335999999999</v>
      </c>
      <c r="DH25">
        <v>15</v>
      </c>
      <c r="DI25">
        <v>1608233324.5999999</v>
      </c>
      <c r="DJ25" t="s">
        <v>314</v>
      </c>
      <c r="DK25">
        <v>1608233324.5999999</v>
      </c>
      <c r="DL25">
        <v>1608233321.5999999</v>
      </c>
      <c r="DM25">
        <v>14</v>
      </c>
      <c r="DN25">
        <v>4.5999999999999999E-2</v>
      </c>
      <c r="DO25">
        <v>6.0000000000000001E-3</v>
      </c>
      <c r="DP25">
        <v>-0.78600000000000003</v>
      </c>
      <c r="DQ25">
        <v>-1.6E-2</v>
      </c>
      <c r="DR25">
        <v>402</v>
      </c>
      <c r="DS25">
        <v>20</v>
      </c>
      <c r="DT25">
        <v>0.49</v>
      </c>
      <c r="DU25">
        <v>0.24</v>
      </c>
      <c r="DV25">
        <v>4.2260960866149802</v>
      </c>
      <c r="DW25">
        <v>-0.17243101723811199</v>
      </c>
      <c r="DX25">
        <v>2.9409480050433999E-2</v>
      </c>
      <c r="DY25">
        <v>1</v>
      </c>
      <c r="DZ25">
        <v>-5.2913656666666702</v>
      </c>
      <c r="EA25">
        <v>0.15223448275861101</v>
      </c>
      <c r="EB25">
        <v>3.3103872752628598E-2</v>
      </c>
      <c r="EC25">
        <v>1</v>
      </c>
      <c r="ED25">
        <v>0.275540533333333</v>
      </c>
      <c r="EE25">
        <v>-3.0378553948832501E-2</v>
      </c>
      <c r="EF25">
        <v>2.3533629233267201E-3</v>
      </c>
      <c r="EG25">
        <v>1</v>
      </c>
      <c r="EH25">
        <v>3</v>
      </c>
      <c r="EI25">
        <v>3</v>
      </c>
      <c r="EJ25" t="s">
        <v>297</v>
      </c>
      <c r="EK25">
        <v>100</v>
      </c>
      <c r="EL25">
        <v>100</v>
      </c>
      <c r="EM25">
        <v>-0.73799999999999999</v>
      </c>
      <c r="EN25">
        <v>-1.29E-2</v>
      </c>
      <c r="EO25">
        <v>-1.00481848206299</v>
      </c>
      <c r="EP25">
        <v>8.1547674161403102E-4</v>
      </c>
      <c r="EQ25">
        <v>-7.5071724955183801E-7</v>
      </c>
      <c r="ER25">
        <v>1.8443278439785599E-10</v>
      </c>
      <c r="ES25">
        <v>-0.161461790396417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6</v>
      </c>
      <c r="FB25">
        <v>6</v>
      </c>
      <c r="FC25">
        <v>2</v>
      </c>
      <c r="FD25">
        <v>500.786</v>
      </c>
      <c r="FE25">
        <v>448.50400000000002</v>
      </c>
      <c r="FF25">
        <v>22.8247</v>
      </c>
      <c r="FG25">
        <v>33.502099999999999</v>
      </c>
      <c r="FH25">
        <v>30.000599999999999</v>
      </c>
      <c r="FI25">
        <v>33.422199999999997</v>
      </c>
      <c r="FJ25">
        <v>33.381799999999998</v>
      </c>
      <c r="FK25">
        <v>35.206899999999997</v>
      </c>
      <c r="FL25">
        <v>42.085999999999999</v>
      </c>
      <c r="FM25">
        <v>0</v>
      </c>
      <c r="FN25">
        <v>22.8262</v>
      </c>
      <c r="FO25">
        <v>804.56200000000001</v>
      </c>
      <c r="FP25">
        <v>19.623799999999999</v>
      </c>
      <c r="FQ25">
        <v>100.877</v>
      </c>
      <c r="FR25">
        <v>100.55</v>
      </c>
    </row>
    <row r="26" spans="1:174" x14ac:dyDescent="0.2">
      <c r="A26">
        <v>13</v>
      </c>
      <c r="B26">
        <v>1608233777.0999999</v>
      </c>
      <c r="C26">
        <v>1188.5</v>
      </c>
      <c r="D26" t="s">
        <v>331</v>
      </c>
      <c r="E26" t="s">
        <v>332</v>
      </c>
      <c r="F26" t="s">
        <v>287</v>
      </c>
      <c r="G26" t="s">
        <v>288</v>
      </c>
      <c r="H26">
        <v>1608233769.3499999</v>
      </c>
      <c r="I26">
        <f t="shared" si="0"/>
        <v>2.3935504207580312E-4</v>
      </c>
      <c r="J26">
        <f t="shared" si="1"/>
        <v>4.6854341600430658</v>
      </c>
      <c r="K26">
        <f t="shared" si="2"/>
        <v>899.31449999999995</v>
      </c>
      <c r="L26">
        <f t="shared" si="3"/>
        <v>315.80797439353091</v>
      </c>
      <c r="M26">
        <f t="shared" si="4"/>
        <v>32.143673754908932</v>
      </c>
      <c r="N26">
        <f t="shared" si="5"/>
        <v>91.534331729817112</v>
      </c>
      <c r="O26">
        <f t="shared" si="6"/>
        <v>1.3274680919007732E-2</v>
      </c>
      <c r="P26">
        <f t="shared" si="7"/>
        <v>2.95907535236252</v>
      </c>
      <c r="Q26">
        <f t="shared" si="8"/>
        <v>1.3241685594316514E-2</v>
      </c>
      <c r="R26">
        <f t="shared" si="9"/>
        <v>8.2790111053427581E-3</v>
      </c>
      <c r="S26">
        <f t="shared" si="10"/>
        <v>231.29061220327515</v>
      </c>
      <c r="T26">
        <f t="shared" si="11"/>
        <v>29.239308927506535</v>
      </c>
      <c r="U26">
        <f t="shared" si="12"/>
        <v>28.082613333333299</v>
      </c>
      <c r="V26">
        <f t="shared" si="13"/>
        <v>3.8131543485102628</v>
      </c>
      <c r="W26">
        <f t="shared" si="14"/>
        <v>53.545782308874699</v>
      </c>
      <c r="X26">
        <f t="shared" si="15"/>
        <v>2.0261246680094471</v>
      </c>
      <c r="Y26">
        <f t="shared" si="16"/>
        <v>3.7839108528135861</v>
      </c>
      <c r="Z26">
        <f t="shared" si="17"/>
        <v>1.7870296805008157</v>
      </c>
      <c r="AA26">
        <f t="shared" si="18"/>
        <v>-10.555557355542918</v>
      </c>
      <c r="AB26">
        <f t="shared" si="19"/>
        <v>-21.070147100399929</v>
      </c>
      <c r="AC26">
        <f t="shared" si="20"/>
        <v>-1.5523655694090526</v>
      </c>
      <c r="AD26">
        <f t="shared" si="21"/>
        <v>198.11254217792322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53602.24783001023</v>
      </c>
      <c r="AJ26" t="s">
        <v>289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15350.5</v>
      </c>
      <c r="AS26">
        <v>669.90165384615398</v>
      </c>
      <c r="AT26">
        <v>758.61</v>
      </c>
      <c r="AU26">
        <f t="shared" si="27"/>
        <v>0.11693537674674215</v>
      </c>
      <c r="AV26">
        <v>0.5</v>
      </c>
      <c r="AW26">
        <f t="shared" si="28"/>
        <v>1180.182040627767</v>
      </c>
      <c r="AX26">
        <f t="shared" si="29"/>
        <v>4.6854341600430658</v>
      </c>
      <c r="AY26">
        <f t="shared" si="30"/>
        <v>69.002515775273437</v>
      </c>
      <c r="AZ26">
        <f t="shared" si="31"/>
        <v>0.34241573403988873</v>
      </c>
      <c r="BA26">
        <f t="shared" si="32"/>
        <v>4.459635427988445E-3</v>
      </c>
      <c r="BB26">
        <f t="shared" si="33"/>
        <v>3.3000751374223904</v>
      </c>
      <c r="BC26" t="s">
        <v>334</v>
      </c>
      <c r="BD26">
        <v>498.85</v>
      </c>
      <c r="BE26">
        <f t="shared" si="34"/>
        <v>259.76</v>
      </c>
      <c r="BF26">
        <f t="shared" si="35"/>
        <v>0.34150117860273344</v>
      </c>
      <c r="BG26">
        <f t="shared" si="36"/>
        <v>0.90599407215468841</v>
      </c>
      <c r="BH26">
        <f t="shared" si="37"/>
        <v>2.0566199418614928</v>
      </c>
      <c r="BI26">
        <f t="shared" si="38"/>
        <v>0.98306250498401482</v>
      </c>
      <c r="BJ26">
        <f t="shared" si="39"/>
        <v>0.25430279499667729</v>
      </c>
      <c r="BK26">
        <f t="shared" si="40"/>
        <v>0.74569720500332271</v>
      </c>
      <c r="BL26">
        <f t="shared" si="41"/>
        <v>1399.9963333333301</v>
      </c>
      <c r="BM26">
        <f t="shared" si="42"/>
        <v>1180.182040627767</v>
      </c>
      <c r="BN26">
        <f t="shared" si="43"/>
        <v>0.84298937970630627</v>
      </c>
      <c r="BO26">
        <f t="shared" si="44"/>
        <v>0.19597875941261242</v>
      </c>
      <c r="BP26">
        <v>6</v>
      </c>
      <c r="BQ26">
        <v>0.5</v>
      </c>
      <c r="BR26" t="s">
        <v>290</v>
      </c>
      <c r="BS26">
        <v>2</v>
      </c>
      <c r="BT26">
        <v>1608233769.3499999</v>
      </c>
      <c r="BU26">
        <v>899.31449999999995</v>
      </c>
      <c r="BV26">
        <v>905.192366666667</v>
      </c>
      <c r="BW26">
        <v>19.906446666666699</v>
      </c>
      <c r="BX26">
        <v>19.625080000000001</v>
      </c>
      <c r="BY26">
        <v>900.05896666666695</v>
      </c>
      <c r="BZ26">
        <v>19.918976666666701</v>
      </c>
      <c r="CA26">
        <v>500.25186666666701</v>
      </c>
      <c r="CB26">
        <v>101.68233333333301</v>
      </c>
      <c r="CC26">
        <v>0.100003913333333</v>
      </c>
      <c r="CD26">
        <v>27.9505366666667</v>
      </c>
      <c r="CE26">
        <v>28.082613333333299</v>
      </c>
      <c r="CF26">
        <v>999.9</v>
      </c>
      <c r="CG26">
        <v>0</v>
      </c>
      <c r="CH26">
        <v>0</v>
      </c>
      <c r="CI26">
        <v>10001.036</v>
      </c>
      <c r="CJ26">
        <v>0</v>
      </c>
      <c r="CK26">
        <v>827.29690000000005</v>
      </c>
      <c r="CL26">
        <v>1399.9963333333301</v>
      </c>
      <c r="CM26">
        <v>0.89999499999999999</v>
      </c>
      <c r="CN26">
        <v>0.10000491</v>
      </c>
      <c r="CO26">
        <v>0</v>
      </c>
      <c r="CP26">
        <v>669.94416666666598</v>
      </c>
      <c r="CQ26">
        <v>4.99979</v>
      </c>
      <c r="CR26">
        <v>9429.5343333333294</v>
      </c>
      <c r="CS26">
        <v>11904.62</v>
      </c>
      <c r="CT26">
        <v>47.3915333333333</v>
      </c>
      <c r="CU26">
        <v>50.125</v>
      </c>
      <c r="CV26">
        <v>48.533066666666599</v>
      </c>
      <c r="CW26">
        <v>49.1291333333333</v>
      </c>
      <c r="CX26">
        <v>48.686999999999998</v>
      </c>
      <c r="CY26">
        <v>1255.49233333333</v>
      </c>
      <c r="CZ26">
        <v>139.50399999999999</v>
      </c>
      <c r="DA26">
        <v>0</v>
      </c>
      <c r="DB26">
        <v>93.299999952316298</v>
      </c>
      <c r="DC26">
        <v>0</v>
      </c>
      <c r="DD26">
        <v>669.90165384615398</v>
      </c>
      <c r="DE26">
        <v>-0.86916238950712998</v>
      </c>
      <c r="DF26">
        <v>8.9935041944260092</v>
      </c>
      <c r="DG26">
        <v>9429.5546153846208</v>
      </c>
      <c r="DH26">
        <v>15</v>
      </c>
      <c r="DI26">
        <v>1608233324.5999999</v>
      </c>
      <c r="DJ26" t="s">
        <v>314</v>
      </c>
      <c r="DK26">
        <v>1608233324.5999999</v>
      </c>
      <c r="DL26">
        <v>1608233321.5999999</v>
      </c>
      <c r="DM26">
        <v>14</v>
      </c>
      <c r="DN26">
        <v>4.5999999999999999E-2</v>
      </c>
      <c r="DO26">
        <v>6.0000000000000001E-3</v>
      </c>
      <c r="DP26">
        <v>-0.78600000000000003</v>
      </c>
      <c r="DQ26">
        <v>-1.6E-2</v>
      </c>
      <c r="DR26">
        <v>402</v>
      </c>
      <c r="DS26">
        <v>20</v>
      </c>
      <c r="DT26">
        <v>0.49</v>
      </c>
      <c r="DU26">
        <v>0.24</v>
      </c>
      <c r="DV26">
        <v>4.6915530732511197</v>
      </c>
      <c r="DW26">
        <v>-0.13443624085073699</v>
      </c>
      <c r="DX26">
        <v>4.80307799714879E-2</v>
      </c>
      <c r="DY26">
        <v>1</v>
      </c>
      <c r="DZ26">
        <v>-5.8824923333333299</v>
      </c>
      <c r="EA26">
        <v>4.2748832035703604E-3</v>
      </c>
      <c r="EB26">
        <v>5.27944345351751E-2</v>
      </c>
      <c r="EC26">
        <v>1</v>
      </c>
      <c r="ED26">
        <v>0.28131479999999998</v>
      </c>
      <c r="EE26">
        <v>5.3039199110126002E-3</v>
      </c>
      <c r="EF26">
        <v>5.9701079833897395E-4</v>
      </c>
      <c r="EG26">
        <v>1</v>
      </c>
      <c r="EH26">
        <v>3</v>
      </c>
      <c r="EI26">
        <v>3</v>
      </c>
      <c r="EJ26" t="s">
        <v>297</v>
      </c>
      <c r="EK26">
        <v>100</v>
      </c>
      <c r="EL26">
        <v>100</v>
      </c>
      <c r="EM26">
        <v>-0.74399999999999999</v>
      </c>
      <c r="EN26">
        <v>-1.24E-2</v>
      </c>
      <c r="EO26">
        <v>-1.00481848206299</v>
      </c>
      <c r="EP26">
        <v>8.1547674161403102E-4</v>
      </c>
      <c r="EQ26">
        <v>-7.5071724955183801E-7</v>
      </c>
      <c r="ER26">
        <v>1.8443278439785599E-10</v>
      </c>
      <c r="ES26">
        <v>-0.161461790396417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7.5</v>
      </c>
      <c r="FB26">
        <v>7.6</v>
      </c>
      <c r="FC26">
        <v>2</v>
      </c>
      <c r="FD26">
        <v>500.88</v>
      </c>
      <c r="FE26">
        <v>449.06200000000001</v>
      </c>
      <c r="FF26">
        <v>23.040299999999998</v>
      </c>
      <c r="FG26">
        <v>33.461100000000002</v>
      </c>
      <c r="FH26">
        <v>29.998799999999999</v>
      </c>
      <c r="FI26">
        <v>33.382899999999999</v>
      </c>
      <c r="FJ26">
        <v>33.330399999999997</v>
      </c>
      <c r="FK26">
        <v>38.790300000000002</v>
      </c>
      <c r="FL26">
        <v>42.085999999999999</v>
      </c>
      <c r="FM26">
        <v>0</v>
      </c>
      <c r="FN26">
        <v>23.075199999999999</v>
      </c>
      <c r="FO26">
        <v>905.37599999999998</v>
      </c>
      <c r="FP26">
        <v>19.5868</v>
      </c>
      <c r="FQ26">
        <v>100.893</v>
      </c>
      <c r="FR26">
        <v>100.569</v>
      </c>
    </row>
    <row r="27" spans="1:174" x14ac:dyDescent="0.2">
      <c r="A27">
        <v>14</v>
      </c>
      <c r="B27">
        <v>1608233879.0999999</v>
      </c>
      <c r="C27">
        <v>1290.5</v>
      </c>
      <c r="D27" t="s">
        <v>335</v>
      </c>
      <c r="E27" t="s">
        <v>336</v>
      </c>
      <c r="F27" t="s">
        <v>287</v>
      </c>
      <c r="G27" t="s">
        <v>288</v>
      </c>
      <c r="H27">
        <v>1608233871.3499999</v>
      </c>
      <c r="I27">
        <f t="shared" si="0"/>
        <v>2.6012136601818775E-4</v>
      </c>
      <c r="J27">
        <f t="shared" si="1"/>
        <v>6.4429864507156402</v>
      </c>
      <c r="K27">
        <f t="shared" si="2"/>
        <v>1198.6096666666699</v>
      </c>
      <c r="L27">
        <f t="shared" si="3"/>
        <v>446.7225999183056</v>
      </c>
      <c r="M27">
        <f t="shared" si="4"/>
        <v>45.466626444768991</v>
      </c>
      <c r="N27">
        <f t="shared" si="5"/>
        <v>121.9923459824702</v>
      </c>
      <c r="O27">
        <f t="shared" si="6"/>
        <v>1.4198241200189015E-2</v>
      </c>
      <c r="P27">
        <f t="shared" si="7"/>
        <v>2.9590604350240253</v>
      </c>
      <c r="Q27">
        <f t="shared" si="8"/>
        <v>1.4160501849264644E-2</v>
      </c>
      <c r="R27">
        <f t="shared" si="9"/>
        <v>8.8536959651049386E-3</v>
      </c>
      <c r="S27">
        <f t="shared" si="10"/>
        <v>231.29008775146778</v>
      </c>
      <c r="T27">
        <f t="shared" si="11"/>
        <v>29.269670288355663</v>
      </c>
      <c r="U27">
        <f t="shared" si="12"/>
        <v>28.07987</v>
      </c>
      <c r="V27">
        <f t="shared" si="13"/>
        <v>3.8125449394382831</v>
      </c>
      <c r="W27">
        <f t="shared" si="14"/>
        <v>52.6473027665442</v>
      </c>
      <c r="X27">
        <f t="shared" si="15"/>
        <v>1.9962825543786822</v>
      </c>
      <c r="Y27">
        <f t="shared" si="16"/>
        <v>3.7918040421384331</v>
      </c>
      <c r="Z27">
        <f t="shared" si="17"/>
        <v>1.8162623850596009</v>
      </c>
      <c r="AA27">
        <f t="shared" si="18"/>
        <v>-11.47135224140208</v>
      </c>
      <c r="AB27">
        <f t="shared" si="19"/>
        <v>-14.931370110912068</v>
      </c>
      <c r="AC27">
        <f t="shared" si="20"/>
        <v>-1.1002710193220782</v>
      </c>
      <c r="AD27">
        <f t="shared" si="21"/>
        <v>203.78709437983156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53595.360288291478</v>
      </c>
      <c r="AJ27" t="s">
        <v>289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15349.2</v>
      </c>
      <c r="AS27">
        <v>681.67503999999997</v>
      </c>
      <c r="AT27">
        <v>784.62</v>
      </c>
      <c r="AU27">
        <f t="shared" si="27"/>
        <v>0.13120358899849616</v>
      </c>
      <c r="AV27">
        <v>0.5</v>
      </c>
      <c r="AW27">
        <f t="shared" si="28"/>
        <v>1180.1830206277059</v>
      </c>
      <c r="AX27">
        <f t="shared" si="29"/>
        <v>6.4429864507156402</v>
      </c>
      <c r="AY27">
        <f t="shared" si="30"/>
        <v>77.422123990720621</v>
      </c>
      <c r="AZ27">
        <f t="shared" si="31"/>
        <v>0.3567459407101527</v>
      </c>
      <c r="BA27">
        <f t="shared" si="32"/>
        <v>5.9488518372326129E-3</v>
      </c>
      <c r="BB27">
        <f t="shared" si="33"/>
        <v>3.1575284851265581</v>
      </c>
      <c r="BC27" t="s">
        <v>338</v>
      </c>
      <c r="BD27">
        <v>504.71</v>
      </c>
      <c r="BE27">
        <f t="shared" si="34"/>
        <v>279.91000000000003</v>
      </c>
      <c r="BF27">
        <f t="shared" si="35"/>
        <v>0.36777878603836955</v>
      </c>
      <c r="BG27">
        <f t="shared" si="36"/>
        <v>0.89848660136289293</v>
      </c>
      <c r="BH27">
        <f t="shared" si="37"/>
        <v>1.4888686558529671</v>
      </c>
      <c r="BI27">
        <f t="shared" si="38"/>
        <v>0.97284889916703521</v>
      </c>
      <c r="BJ27">
        <f t="shared" si="39"/>
        <v>0.27230222644124613</v>
      </c>
      <c r="BK27">
        <f t="shared" si="40"/>
        <v>0.72769777355875387</v>
      </c>
      <c r="BL27">
        <f t="shared" si="41"/>
        <v>1399.998</v>
      </c>
      <c r="BM27">
        <f t="shared" si="42"/>
        <v>1180.1830206277059</v>
      </c>
      <c r="BN27">
        <f t="shared" si="43"/>
        <v>0.84298907614704155</v>
      </c>
      <c r="BO27">
        <f t="shared" si="44"/>
        <v>0.19597815229408327</v>
      </c>
      <c r="BP27">
        <v>6</v>
      </c>
      <c r="BQ27">
        <v>0.5</v>
      </c>
      <c r="BR27" t="s">
        <v>290</v>
      </c>
      <c r="BS27">
        <v>2</v>
      </c>
      <c r="BT27">
        <v>1608233871.3499999</v>
      </c>
      <c r="BU27">
        <v>1198.6096666666699</v>
      </c>
      <c r="BV27">
        <v>1206.71133333333</v>
      </c>
      <c r="BW27">
        <v>19.614046666666699</v>
      </c>
      <c r="BX27">
        <v>19.3081766666667</v>
      </c>
      <c r="BY27">
        <v>1199.3979999999999</v>
      </c>
      <c r="BZ27">
        <v>19.632646666666702</v>
      </c>
      <c r="CA27">
        <v>500.25043333333298</v>
      </c>
      <c r="CB27">
        <v>101.678233333333</v>
      </c>
      <c r="CC27">
        <v>9.9976350000000005E-2</v>
      </c>
      <c r="CD27">
        <v>27.986273333333301</v>
      </c>
      <c r="CE27">
        <v>28.07987</v>
      </c>
      <c r="CF27">
        <v>999.9</v>
      </c>
      <c r="CG27">
        <v>0</v>
      </c>
      <c r="CH27">
        <v>0</v>
      </c>
      <c r="CI27">
        <v>10001.354666666701</v>
      </c>
      <c r="CJ27">
        <v>0</v>
      </c>
      <c r="CK27">
        <v>721.44436666666695</v>
      </c>
      <c r="CL27">
        <v>1399.998</v>
      </c>
      <c r="CM27">
        <v>0.90000633333333302</v>
      </c>
      <c r="CN27">
        <v>9.9993406666666701E-2</v>
      </c>
      <c r="CO27">
        <v>0</v>
      </c>
      <c r="CP27">
        <v>681.66816666666705</v>
      </c>
      <c r="CQ27">
        <v>4.99979</v>
      </c>
      <c r="CR27">
        <v>9609.6139999999996</v>
      </c>
      <c r="CS27">
        <v>11904.663333333299</v>
      </c>
      <c r="CT27">
        <v>47.561999999999998</v>
      </c>
      <c r="CU27">
        <v>50.337200000000003</v>
      </c>
      <c r="CV27">
        <v>48.75</v>
      </c>
      <c r="CW27">
        <v>49.25</v>
      </c>
      <c r="CX27">
        <v>48.811999999999998</v>
      </c>
      <c r="CY27">
        <v>1255.508</v>
      </c>
      <c r="CZ27">
        <v>139.49</v>
      </c>
      <c r="DA27">
        <v>0</v>
      </c>
      <c r="DB27">
        <v>101</v>
      </c>
      <c r="DC27">
        <v>0</v>
      </c>
      <c r="DD27">
        <v>681.67503999999997</v>
      </c>
      <c r="DE27">
        <v>0.11084613649221001</v>
      </c>
      <c r="DF27">
        <v>20.3569231534061</v>
      </c>
      <c r="DG27">
        <v>9609.6928000000007</v>
      </c>
      <c r="DH27">
        <v>15</v>
      </c>
      <c r="DI27">
        <v>1608233324.5999999</v>
      </c>
      <c r="DJ27" t="s">
        <v>314</v>
      </c>
      <c r="DK27">
        <v>1608233324.5999999</v>
      </c>
      <c r="DL27">
        <v>1608233321.5999999</v>
      </c>
      <c r="DM27">
        <v>14</v>
      </c>
      <c r="DN27">
        <v>4.5999999999999999E-2</v>
      </c>
      <c r="DO27">
        <v>6.0000000000000001E-3</v>
      </c>
      <c r="DP27">
        <v>-0.78600000000000003</v>
      </c>
      <c r="DQ27">
        <v>-1.6E-2</v>
      </c>
      <c r="DR27">
        <v>402</v>
      </c>
      <c r="DS27">
        <v>20</v>
      </c>
      <c r="DT27">
        <v>0.49</v>
      </c>
      <c r="DU27">
        <v>0.24</v>
      </c>
      <c r="DV27">
        <v>6.44171007551566</v>
      </c>
      <c r="DW27">
        <v>-2.9200391506988901E-2</v>
      </c>
      <c r="DX27">
        <v>0.111807005334</v>
      </c>
      <c r="DY27">
        <v>1</v>
      </c>
      <c r="DZ27">
        <v>-8.1037520000000001</v>
      </c>
      <c r="EA27">
        <v>-1.6665984427149699E-2</v>
      </c>
      <c r="EB27">
        <v>0.133865383113036</v>
      </c>
      <c r="EC27">
        <v>1</v>
      </c>
      <c r="ED27">
        <v>0.30637569999999997</v>
      </c>
      <c r="EE27">
        <v>-5.5230407119020899E-2</v>
      </c>
      <c r="EF27">
        <v>4.0591208420050796E-3</v>
      </c>
      <c r="EG27">
        <v>1</v>
      </c>
      <c r="EH27">
        <v>3</v>
      </c>
      <c r="EI27">
        <v>3</v>
      </c>
      <c r="EJ27" t="s">
        <v>297</v>
      </c>
      <c r="EK27">
        <v>100</v>
      </c>
      <c r="EL27">
        <v>100</v>
      </c>
      <c r="EM27">
        <v>-0.78</v>
      </c>
      <c r="EN27">
        <v>-1.8599999999999998E-2</v>
      </c>
      <c r="EO27">
        <v>-1.00481848206299</v>
      </c>
      <c r="EP27">
        <v>8.1547674161403102E-4</v>
      </c>
      <c r="EQ27">
        <v>-7.5071724955183801E-7</v>
      </c>
      <c r="ER27">
        <v>1.8443278439785599E-10</v>
      </c>
      <c r="ES27">
        <v>-0.161461790396417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9.1999999999999993</v>
      </c>
      <c r="FB27">
        <v>9.3000000000000007</v>
      </c>
      <c r="FC27">
        <v>2</v>
      </c>
      <c r="FD27">
        <v>500.87799999999999</v>
      </c>
      <c r="FE27">
        <v>450.27</v>
      </c>
      <c r="FF27">
        <v>23.357299999999999</v>
      </c>
      <c r="FG27">
        <v>33.2254</v>
      </c>
      <c r="FH27">
        <v>29.998999999999999</v>
      </c>
      <c r="FI27">
        <v>33.219499999999996</v>
      </c>
      <c r="FJ27">
        <v>33.175699999999999</v>
      </c>
      <c r="FK27">
        <v>49.148400000000002</v>
      </c>
      <c r="FL27">
        <v>43.849800000000002</v>
      </c>
      <c r="FM27">
        <v>0</v>
      </c>
      <c r="FN27">
        <v>23.3565</v>
      </c>
      <c r="FO27">
        <v>1207.1600000000001</v>
      </c>
      <c r="FP27">
        <v>19.382400000000001</v>
      </c>
      <c r="FQ27">
        <v>100.946</v>
      </c>
      <c r="FR27">
        <v>100.60899999999999</v>
      </c>
    </row>
    <row r="28" spans="1:174" x14ac:dyDescent="0.2">
      <c r="A28">
        <v>15</v>
      </c>
      <c r="B28">
        <v>1608233990.0999999</v>
      </c>
      <c r="C28">
        <v>1401.5</v>
      </c>
      <c r="D28" t="s">
        <v>339</v>
      </c>
      <c r="E28" t="s">
        <v>340</v>
      </c>
      <c r="F28" t="s">
        <v>287</v>
      </c>
      <c r="G28" t="s">
        <v>288</v>
      </c>
      <c r="H28">
        <v>1608233982.3499999</v>
      </c>
      <c r="I28">
        <f t="shared" si="0"/>
        <v>2.4950767944283543E-4</v>
      </c>
      <c r="J28">
        <f t="shared" si="1"/>
        <v>7.1547773425826566</v>
      </c>
      <c r="K28">
        <f t="shared" si="2"/>
        <v>1399.0056666666701</v>
      </c>
      <c r="L28">
        <f t="shared" si="3"/>
        <v>534.89830364336012</v>
      </c>
      <c r="M28">
        <f t="shared" si="4"/>
        <v>54.437835219093586</v>
      </c>
      <c r="N28">
        <f t="shared" si="5"/>
        <v>142.38003641783234</v>
      </c>
      <c r="O28">
        <f t="shared" si="6"/>
        <v>1.3724883975704033E-2</v>
      </c>
      <c r="P28">
        <f t="shared" si="7"/>
        <v>2.9584568846441326</v>
      </c>
      <c r="Q28">
        <f t="shared" si="8"/>
        <v>1.3689608523443338E-2</v>
      </c>
      <c r="R28">
        <f t="shared" si="9"/>
        <v>8.5591670723118383E-3</v>
      </c>
      <c r="S28">
        <f t="shared" si="10"/>
        <v>231.28997387476977</v>
      </c>
      <c r="T28">
        <f t="shared" si="11"/>
        <v>29.279663913922082</v>
      </c>
      <c r="U28">
        <f t="shared" si="12"/>
        <v>28.065276666666701</v>
      </c>
      <c r="V28">
        <f t="shared" si="13"/>
        <v>3.8093045777284931</v>
      </c>
      <c r="W28">
        <f t="shared" si="14"/>
        <v>52.918927493776572</v>
      </c>
      <c r="X28">
        <f t="shared" si="15"/>
        <v>2.0074038297596153</v>
      </c>
      <c r="Y28">
        <f t="shared" si="16"/>
        <v>3.7933569798739635</v>
      </c>
      <c r="Z28">
        <f t="shared" si="17"/>
        <v>1.8019007479688778</v>
      </c>
      <c r="AA28">
        <f t="shared" si="18"/>
        <v>-11.003288663429043</v>
      </c>
      <c r="AB28">
        <f t="shared" si="19"/>
        <v>-11.480545658123974</v>
      </c>
      <c r="AC28">
        <f t="shared" si="20"/>
        <v>-0.84612543061867673</v>
      </c>
      <c r="AD28">
        <f t="shared" si="21"/>
        <v>207.96001412259807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53576.389802652891</v>
      </c>
      <c r="AJ28" t="s">
        <v>289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15347.5</v>
      </c>
      <c r="AS28">
        <v>691.05164000000002</v>
      </c>
      <c r="AT28">
        <v>804.91</v>
      </c>
      <c r="AU28">
        <f t="shared" si="27"/>
        <v>0.14145477134089524</v>
      </c>
      <c r="AV28">
        <v>0.5</v>
      </c>
      <c r="AW28">
        <f t="shared" si="28"/>
        <v>1180.1786806277687</v>
      </c>
      <c r="AX28">
        <f t="shared" si="29"/>
        <v>7.1547773425826566</v>
      </c>
      <c r="AY28">
        <f t="shared" si="30"/>
        <v>83.470952704800226</v>
      </c>
      <c r="AZ28">
        <f t="shared" si="31"/>
        <v>0.36878657241182244</v>
      </c>
      <c r="BA28">
        <f t="shared" si="32"/>
        <v>6.5519950066253883E-3</v>
      </c>
      <c r="BB28">
        <f t="shared" si="33"/>
        <v>3.0527263917705088</v>
      </c>
      <c r="BC28" t="s">
        <v>342</v>
      </c>
      <c r="BD28">
        <v>508.07</v>
      </c>
      <c r="BE28">
        <f t="shared" si="34"/>
        <v>296.83999999999997</v>
      </c>
      <c r="BF28">
        <f t="shared" si="35"/>
        <v>0.3835681175043793</v>
      </c>
      <c r="BG28">
        <f t="shared" si="36"/>
        <v>0.89221535143300146</v>
      </c>
      <c r="BH28">
        <f t="shared" si="37"/>
        <v>1.2731124089349131</v>
      </c>
      <c r="BI28">
        <f t="shared" si="38"/>
        <v>0.96488142273387412</v>
      </c>
      <c r="BJ28">
        <f t="shared" si="39"/>
        <v>0.28200418345067524</v>
      </c>
      <c r="BK28">
        <f t="shared" si="40"/>
        <v>0.71799581654932476</v>
      </c>
      <c r="BL28">
        <f t="shared" si="41"/>
        <v>1399.99233333333</v>
      </c>
      <c r="BM28">
        <f t="shared" si="42"/>
        <v>1180.1786806277687</v>
      </c>
      <c r="BN28">
        <f t="shared" si="43"/>
        <v>0.84298938824743908</v>
      </c>
      <c r="BO28">
        <f t="shared" si="44"/>
        <v>0.19597877649487824</v>
      </c>
      <c r="BP28">
        <v>6</v>
      </c>
      <c r="BQ28">
        <v>0.5</v>
      </c>
      <c r="BR28" t="s">
        <v>290</v>
      </c>
      <c r="BS28">
        <v>2</v>
      </c>
      <c r="BT28">
        <v>1608233982.3499999</v>
      </c>
      <c r="BU28">
        <v>1399.0056666666701</v>
      </c>
      <c r="BV28">
        <v>1408.0056666666701</v>
      </c>
      <c r="BW28">
        <v>19.724460000000001</v>
      </c>
      <c r="BX28">
        <v>19.4311066666667</v>
      </c>
      <c r="BY28">
        <v>1400.29966666667</v>
      </c>
      <c r="BZ28">
        <v>19.742460000000001</v>
      </c>
      <c r="CA28">
        <v>500.25599999999997</v>
      </c>
      <c r="CB28">
        <v>101.67230000000001</v>
      </c>
      <c r="CC28">
        <v>0.100008583333333</v>
      </c>
      <c r="CD28">
        <v>27.993296666666701</v>
      </c>
      <c r="CE28">
        <v>28.065276666666701</v>
      </c>
      <c r="CF28">
        <v>999.9</v>
      </c>
      <c r="CG28">
        <v>0</v>
      </c>
      <c r="CH28">
        <v>0</v>
      </c>
      <c r="CI28">
        <v>9998.5153333333292</v>
      </c>
      <c r="CJ28">
        <v>0</v>
      </c>
      <c r="CK28">
        <v>554.38443333333305</v>
      </c>
      <c r="CL28">
        <v>1399.99233333333</v>
      </c>
      <c r="CM28">
        <v>0.89999700000000005</v>
      </c>
      <c r="CN28">
        <v>0.10000288</v>
      </c>
      <c r="CO28">
        <v>0</v>
      </c>
      <c r="CP28">
        <v>691.06306666666705</v>
      </c>
      <c r="CQ28">
        <v>4.99979</v>
      </c>
      <c r="CR28">
        <v>9754.77833333333</v>
      </c>
      <c r="CS28">
        <v>11904.6</v>
      </c>
      <c r="CT28">
        <v>47.774799999999999</v>
      </c>
      <c r="CU28">
        <v>50.561999999999998</v>
      </c>
      <c r="CV28">
        <v>48.978999999999999</v>
      </c>
      <c r="CW28">
        <v>49.436999999999998</v>
      </c>
      <c r="CX28">
        <v>49</v>
      </c>
      <c r="CY28">
        <v>1255.48833333333</v>
      </c>
      <c r="CZ28">
        <v>139.50399999999999</v>
      </c>
      <c r="DA28">
        <v>0</v>
      </c>
      <c r="DB28">
        <v>110.700000047684</v>
      </c>
      <c r="DC28">
        <v>0</v>
      </c>
      <c r="DD28">
        <v>691.05164000000002</v>
      </c>
      <c r="DE28">
        <v>-1.22769231282793</v>
      </c>
      <c r="DF28">
        <v>-19.076923017869401</v>
      </c>
      <c r="DG28">
        <v>9754.7528000000002</v>
      </c>
      <c r="DH28">
        <v>15</v>
      </c>
      <c r="DI28">
        <v>1608234024.0999999</v>
      </c>
      <c r="DJ28" t="s">
        <v>343</v>
      </c>
      <c r="DK28">
        <v>1608234024.0999999</v>
      </c>
      <c r="DL28">
        <v>1608234007.0999999</v>
      </c>
      <c r="DM28">
        <v>15</v>
      </c>
      <c r="DN28">
        <v>-0.46300000000000002</v>
      </c>
      <c r="DO28">
        <v>4.0000000000000001E-3</v>
      </c>
      <c r="DP28">
        <v>-1.294</v>
      </c>
      <c r="DQ28">
        <v>-1.7999999999999999E-2</v>
      </c>
      <c r="DR28">
        <v>1408</v>
      </c>
      <c r="DS28">
        <v>19</v>
      </c>
      <c r="DT28">
        <v>0.25</v>
      </c>
      <c r="DU28">
        <v>0.23</v>
      </c>
      <c r="DV28">
        <v>6.7759582396087801</v>
      </c>
      <c r="DW28">
        <v>-0.405892307892883</v>
      </c>
      <c r="DX28">
        <v>0.12467994524262301</v>
      </c>
      <c r="DY28">
        <v>1</v>
      </c>
      <c r="DZ28">
        <v>-8.5420649999999991</v>
      </c>
      <c r="EA28">
        <v>0.18315256952168099</v>
      </c>
      <c r="EB28">
        <v>0.13515712157214199</v>
      </c>
      <c r="EC28">
        <v>1</v>
      </c>
      <c r="ED28">
        <v>0.29473919999999998</v>
      </c>
      <c r="EE28">
        <v>-3.7639688542826198E-3</v>
      </c>
      <c r="EF28">
        <v>1.15061839414001E-2</v>
      </c>
      <c r="EG28">
        <v>1</v>
      </c>
      <c r="EH28">
        <v>3</v>
      </c>
      <c r="EI28">
        <v>3</v>
      </c>
      <c r="EJ28" t="s">
        <v>297</v>
      </c>
      <c r="EK28">
        <v>100</v>
      </c>
      <c r="EL28">
        <v>100</v>
      </c>
      <c r="EM28">
        <v>-1.294</v>
      </c>
      <c r="EN28">
        <v>-1.7999999999999999E-2</v>
      </c>
      <c r="EO28">
        <v>-1.00481848206299</v>
      </c>
      <c r="EP28">
        <v>8.1547674161403102E-4</v>
      </c>
      <c r="EQ28">
        <v>-7.5071724955183801E-7</v>
      </c>
      <c r="ER28">
        <v>1.8443278439785599E-10</v>
      </c>
      <c r="ES28">
        <v>-0.161461790396417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11.1</v>
      </c>
      <c r="FB28">
        <v>11.1</v>
      </c>
      <c r="FC28">
        <v>2</v>
      </c>
      <c r="FD28">
        <v>501.27100000000002</v>
      </c>
      <c r="FE28">
        <v>450.61200000000002</v>
      </c>
      <c r="FF28">
        <v>23.038499999999999</v>
      </c>
      <c r="FG28">
        <v>33.059699999999999</v>
      </c>
      <c r="FH28">
        <v>29.9999</v>
      </c>
      <c r="FI28">
        <v>33.090400000000002</v>
      </c>
      <c r="FJ28">
        <v>33.057600000000001</v>
      </c>
      <c r="FK28">
        <v>55.813200000000002</v>
      </c>
      <c r="FL28">
        <v>43.254199999999997</v>
      </c>
      <c r="FM28">
        <v>0</v>
      </c>
      <c r="FN28">
        <v>23.034500000000001</v>
      </c>
      <c r="FO28">
        <v>1408.03</v>
      </c>
      <c r="FP28">
        <v>19.389900000000001</v>
      </c>
      <c r="FQ28">
        <v>100.973</v>
      </c>
      <c r="FR28">
        <v>100.614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2020-12-17T11:42:18Z</dcterms:created>
  <dcterms:modified xsi:type="dcterms:W3CDTF">2023-08-14T14:44:12Z</dcterms:modified>
</cp:coreProperties>
</file>