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5D153C30-E849-B34E-9F28-0B31340804B9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7" i="1" l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I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W22" i="1" s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K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K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 s="1"/>
  <c r="Y18" i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K17" i="1" s="1"/>
  <c r="Y17" i="1"/>
  <c r="X17" i="1"/>
  <c r="W17" i="1"/>
  <c r="P17" i="1"/>
  <c r="BI21" i="1" l="1"/>
  <c r="AU21" i="1" s="1"/>
  <c r="AW21" i="1" s="1"/>
  <c r="W18" i="1"/>
  <c r="W24" i="1"/>
  <c r="W21" i="1"/>
  <c r="BI27" i="1"/>
  <c r="AU27" i="1" s="1"/>
  <c r="AW27" i="1" s="1"/>
  <c r="BI22" i="1"/>
  <c r="AU22" i="1" s="1"/>
  <c r="BI25" i="1"/>
  <c r="S25" i="1" s="1"/>
  <c r="K24" i="1"/>
  <c r="N24" i="1"/>
  <c r="N18" i="1"/>
  <c r="AH18" i="1"/>
  <c r="J22" i="1"/>
  <c r="AV22" i="1" s="1"/>
  <c r="K22" i="1"/>
  <c r="N22" i="1"/>
  <c r="AU23" i="1"/>
  <c r="AW23" i="1" s="1"/>
  <c r="S23" i="1"/>
  <c r="W23" i="1"/>
  <c r="W26" i="1"/>
  <c r="W27" i="1"/>
  <c r="K25" i="1"/>
  <c r="BI26" i="1"/>
  <c r="S26" i="1" s="1"/>
  <c r="N17" i="1"/>
  <c r="BI17" i="1"/>
  <c r="AU17" i="1" s="1"/>
  <c r="AW17" i="1" s="1"/>
  <c r="N19" i="1"/>
  <c r="BI19" i="1"/>
  <c r="AU19" i="1" s="1"/>
  <c r="AW19" i="1" s="1"/>
  <c r="BI20" i="1"/>
  <c r="AU20" i="1" s="1"/>
  <c r="AW20" i="1" s="1"/>
  <c r="N25" i="1"/>
  <c r="J25" i="1"/>
  <c r="AV25" i="1" s="1"/>
  <c r="AA25" i="1"/>
  <c r="AH20" i="1"/>
  <c r="N20" i="1"/>
  <c r="K20" i="1"/>
  <c r="J20" i="1"/>
  <c r="AV20" i="1" s="1"/>
  <c r="I20" i="1"/>
  <c r="N26" i="1"/>
  <c r="K26" i="1"/>
  <c r="J26" i="1"/>
  <c r="AV26" i="1" s="1"/>
  <c r="I26" i="1"/>
  <c r="AH26" i="1"/>
  <c r="S24" i="1"/>
  <c r="AU24" i="1"/>
  <c r="AW24" i="1" s="1"/>
  <c r="AU18" i="1"/>
  <c r="AW18" i="1" s="1"/>
  <c r="S18" i="1"/>
  <c r="K27" i="1"/>
  <c r="J27" i="1"/>
  <c r="AV27" i="1" s="1"/>
  <c r="I27" i="1"/>
  <c r="AH27" i="1"/>
  <c r="N27" i="1"/>
  <c r="N23" i="1"/>
  <c r="K23" i="1"/>
  <c r="J23" i="1"/>
  <c r="AV23" i="1" s="1"/>
  <c r="I23" i="1"/>
  <c r="AH23" i="1"/>
  <c r="S22" i="1"/>
  <c r="AU26" i="1"/>
  <c r="AW26" i="1" s="1"/>
  <c r="S27" i="1"/>
  <c r="N21" i="1"/>
  <c r="AH17" i="1"/>
  <c r="AH21" i="1"/>
  <c r="I18" i="1"/>
  <c r="AH24" i="1"/>
  <c r="J18" i="1"/>
  <c r="AV18" i="1" s="1"/>
  <c r="I21" i="1"/>
  <c r="K18" i="1"/>
  <c r="AH19" i="1"/>
  <c r="J21" i="1"/>
  <c r="AV21" i="1" s="1"/>
  <c r="AY21" i="1" s="1"/>
  <c r="I24" i="1"/>
  <c r="J17" i="1"/>
  <c r="AV17" i="1" s="1"/>
  <c r="I19" i="1"/>
  <c r="S21" i="1"/>
  <c r="AH22" i="1"/>
  <c r="J24" i="1"/>
  <c r="AV24" i="1" s="1"/>
  <c r="AY24" i="1" s="1"/>
  <c r="I17" i="1"/>
  <c r="J19" i="1"/>
  <c r="AV19" i="1" s="1"/>
  <c r="I22" i="1"/>
  <c r="AH25" i="1"/>
  <c r="AY23" i="1" l="1"/>
  <c r="AW22" i="1"/>
  <c r="AY22" i="1"/>
  <c r="AU25" i="1"/>
  <c r="S20" i="1"/>
  <c r="S17" i="1"/>
  <c r="T17" i="1" s="1"/>
  <c r="U17" i="1" s="1"/>
  <c r="Q17" i="1" s="1"/>
  <c r="O17" i="1" s="1"/>
  <c r="R17" i="1" s="1"/>
  <c r="L17" i="1" s="1"/>
  <c r="M17" i="1" s="1"/>
  <c r="S19" i="1"/>
  <c r="T19" i="1" s="1"/>
  <c r="U19" i="1" s="1"/>
  <c r="AY17" i="1"/>
  <c r="AY19" i="1"/>
  <c r="AY20" i="1"/>
  <c r="AA26" i="1"/>
  <c r="T21" i="1"/>
  <c r="U21" i="1" s="1"/>
  <c r="AA22" i="1"/>
  <c r="AA19" i="1"/>
  <c r="T27" i="1"/>
  <c r="U27" i="1" s="1"/>
  <c r="Q27" i="1" s="1"/>
  <c r="O27" i="1" s="1"/>
  <c r="R27" i="1" s="1"/>
  <c r="L27" i="1" s="1"/>
  <c r="M27" i="1" s="1"/>
  <c r="T20" i="1"/>
  <c r="U20" i="1" s="1"/>
  <c r="Q20" i="1" s="1"/>
  <c r="O20" i="1" s="1"/>
  <c r="R20" i="1" s="1"/>
  <c r="L20" i="1" s="1"/>
  <c r="M20" i="1" s="1"/>
  <c r="AA21" i="1"/>
  <c r="T26" i="1"/>
  <c r="U26" i="1" s="1"/>
  <c r="Q26" i="1" s="1"/>
  <c r="O26" i="1" s="1"/>
  <c r="R26" i="1" s="1"/>
  <c r="L26" i="1" s="1"/>
  <c r="M26" i="1" s="1"/>
  <c r="AA27" i="1"/>
  <c r="AY18" i="1"/>
  <c r="AA23" i="1"/>
  <c r="AY27" i="1"/>
  <c r="AY26" i="1"/>
  <c r="AA17" i="1"/>
  <c r="AA24" i="1"/>
  <c r="T22" i="1"/>
  <c r="U22" i="1" s="1"/>
  <c r="Q22" i="1" s="1"/>
  <c r="O22" i="1" s="1"/>
  <c r="R22" i="1" s="1"/>
  <c r="L22" i="1" s="1"/>
  <c r="M22" i="1" s="1"/>
  <c r="T23" i="1"/>
  <c r="U23" i="1" s="1"/>
  <c r="AA18" i="1"/>
  <c r="T25" i="1"/>
  <c r="U25" i="1" s="1"/>
  <c r="T18" i="1"/>
  <c r="U18" i="1" s="1"/>
  <c r="Q18" i="1" s="1"/>
  <c r="O18" i="1" s="1"/>
  <c r="R18" i="1" s="1"/>
  <c r="L18" i="1" s="1"/>
  <c r="M18" i="1" s="1"/>
  <c r="T24" i="1"/>
  <c r="U24" i="1" s="1"/>
  <c r="AA20" i="1"/>
  <c r="AY25" i="1" l="1"/>
  <c r="AW25" i="1"/>
  <c r="V19" i="1"/>
  <c r="Z19" i="1" s="1"/>
  <c r="AC19" i="1"/>
  <c r="AB19" i="1"/>
  <c r="AC21" i="1"/>
  <c r="AD21" i="1" s="1"/>
  <c r="V21" i="1"/>
  <c r="Z21" i="1" s="1"/>
  <c r="AB21" i="1"/>
  <c r="V23" i="1"/>
  <c r="Z23" i="1" s="1"/>
  <c r="AC23" i="1"/>
  <c r="AB23" i="1"/>
  <c r="V27" i="1"/>
  <c r="Z27" i="1" s="1"/>
  <c r="AC27" i="1"/>
  <c r="AB27" i="1"/>
  <c r="V24" i="1"/>
  <c r="Z24" i="1" s="1"/>
  <c r="AC24" i="1"/>
  <c r="AB24" i="1"/>
  <c r="AC17" i="1"/>
  <c r="V17" i="1"/>
  <c r="Z17" i="1" s="1"/>
  <c r="AB17" i="1"/>
  <c r="V20" i="1"/>
  <c r="Z20" i="1" s="1"/>
  <c r="AB20" i="1"/>
  <c r="AC20" i="1"/>
  <c r="AD20" i="1" s="1"/>
  <c r="V26" i="1"/>
  <c r="Z26" i="1" s="1"/>
  <c r="AC26" i="1"/>
  <c r="AB26" i="1"/>
  <c r="V22" i="1"/>
  <c r="Z22" i="1" s="1"/>
  <c r="AC22" i="1"/>
  <c r="AB22" i="1"/>
  <c r="Q23" i="1"/>
  <c r="O23" i="1" s="1"/>
  <c r="R23" i="1" s="1"/>
  <c r="L23" i="1" s="1"/>
  <c r="M23" i="1" s="1"/>
  <c r="V25" i="1"/>
  <c r="Z25" i="1" s="1"/>
  <c r="AC25" i="1"/>
  <c r="AB25" i="1"/>
  <c r="Q25" i="1"/>
  <c r="O25" i="1" s="1"/>
  <c r="R25" i="1" s="1"/>
  <c r="L25" i="1" s="1"/>
  <c r="M25" i="1" s="1"/>
  <c r="Q21" i="1"/>
  <c r="O21" i="1" s="1"/>
  <c r="R21" i="1" s="1"/>
  <c r="L21" i="1" s="1"/>
  <c r="M21" i="1" s="1"/>
  <c r="Q19" i="1"/>
  <c r="O19" i="1" s="1"/>
  <c r="R19" i="1" s="1"/>
  <c r="L19" i="1" s="1"/>
  <c r="M19" i="1" s="1"/>
  <c r="V18" i="1"/>
  <c r="Z18" i="1" s="1"/>
  <c r="AC18" i="1"/>
  <c r="AB18" i="1"/>
  <c r="Q24" i="1"/>
  <c r="O24" i="1" s="1"/>
  <c r="R24" i="1" s="1"/>
  <c r="L24" i="1" s="1"/>
  <c r="M24" i="1" s="1"/>
  <c r="AD22" i="1" l="1"/>
  <c r="AD25" i="1"/>
  <c r="AD23" i="1"/>
  <c r="AD24" i="1"/>
  <c r="AD18" i="1"/>
  <c r="AD17" i="1"/>
  <c r="AD27" i="1"/>
  <c r="AD19" i="1"/>
  <c r="AD26" i="1"/>
</calcChain>
</file>

<file path=xl/sharedStrings.xml><?xml version="1.0" encoding="utf-8"?>
<sst xmlns="http://schemas.openxmlformats.org/spreadsheetml/2006/main" count="653" uniqueCount="334">
  <si>
    <t>File opened</t>
  </si>
  <si>
    <t>2020-12-15 08:44:34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</si>
  <si>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</si>
  <si>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</si>
  <si>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</si>
  <si>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</si>
  <si>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</si>
  <si>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</si>
  <si>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</si>
  <si>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</si>
  <si>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</si>
  <si>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</si>
  <si>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</si>
  <si>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</si>
  <si>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</si>
  <si>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</si>
  <si>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</si>
  <si>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</si>
  <si>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</si>
  <si>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</si>
  <si>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</si>
  <si>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</si>
  <si>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</si>
  <si>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08:44:34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</si>
  <si>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</si>
  <si>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</si>
  <si>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</si>
  <si>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</si>
  <si>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</si>
  <si>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</si>
  <si>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</si>
  <si>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</si>
  <si>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</si>
  <si>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</si>
  <si>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</si>
  <si>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</si>
  <si>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</si>
  <si>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</si>
  <si>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</si>
  <si>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</si>
  <si>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</si>
  <si>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</si>
  <si>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</si>
  <si>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</si>
  <si>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</si>
  <si>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</si>
  <si>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</si>
  <si>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</si>
  <si>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</si>
  <si>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</si>
  <si>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</si>
  <si>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</si>
  <si>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</si>
  <si>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</si>
  <si>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</si>
  <si>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</si>
  <si>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</si>
  <si>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</si>
  <si>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</si>
  <si>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</si>
  <si>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</si>
  <si>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</si>
  <si>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</si>
  <si>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</si>
  <si>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</si>
  <si>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</si>
  <si>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</si>
  <si>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</si>
  <si>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</si>
  <si>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</si>
  <si>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</si>
  <si>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</si>
  <si>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</si>
  <si>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</si>
  <si>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</si>
  <si>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</si>
  <si>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</si>
  <si>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</si>
  <si>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</si>
  <si>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</si>
  <si>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</si>
  <si>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</si>
  <si>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</si>
  <si>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</si>
  <si>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</si>
  <si>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</si>
  <si>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</si>
  <si>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</si>
  <si>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</si>
  <si>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</si>
  <si>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</si>
  <si>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</si>
  <si>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</si>
  <si>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</si>
  <si>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</si>
  <si>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</si>
  <si>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</si>
  <si>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</si>
  <si>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</si>
  <si>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</si>
  <si>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</si>
  <si>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</si>
  <si>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</si>
  <si>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</si>
  <si>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</si>
  <si>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</si>
  <si>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</si>
  <si>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</si>
  <si>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</si>
  <si>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</si>
  <si>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</si>
  <si>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</si>
  <si>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</si>
  <si>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</si>
  <si>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</si>
  <si>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</si>
  <si>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</si>
  <si>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</si>
  <si>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</si>
  <si>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</si>
  <si>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</si>
  <si>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</si>
  <si>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</si>
  <si>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</si>
  <si>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</si>
  <si>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</si>
  <si>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</si>
  <si>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</si>
  <si>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</si>
  <si>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</si>
  <si>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</si>
  <si>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</si>
  <si>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</si>
  <si>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</si>
  <si>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</si>
  <si>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</si>
  <si>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</si>
  <si>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</si>
  <si>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</si>
  <si>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</si>
  <si>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</si>
  <si>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</si>
  <si>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</si>
  <si>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</si>
  <si>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</si>
  <si>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</si>
  <si>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</si>
  <si>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</si>
  <si>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</si>
  <si>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</si>
  <si>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</si>
  <si>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</si>
  <si>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</si>
  <si>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</si>
  <si>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</si>
  <si>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</si>
  <si>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</si>
  <si>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</si>
  <si>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</si>
  <si>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</si>
  <si>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</si>
  <si>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</si>
  <si>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</si>
  <si>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</si>
  <si>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</si>
  <si>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</si>
  <si>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</si>
  <si>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</si>
  <si>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</si>
  <si>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</si>
  <si>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</si>
  <si>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</si>
  <si>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</si>
  <si>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</si>
  <si>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</si>
  <si>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</si>
  <si>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</si>
  <si>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</si>
  <si>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</si>
  <si>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</si>
  <si>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</si>
  <si>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</si>
  <si>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</si>
  <si>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</si>
  <si>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</si>
  <si>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</si>
  <si>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</si>
  <si>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</si>
  <si>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</si>
  <si>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</si>
  <si>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</si>
  <si>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</si>
  <si>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</si>
  <si>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</si>
  <si>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</si>
  <si>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</si>
  <si>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</si>
  <si>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</si>
  <si>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</si>
  <si>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</si>
  <si>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</si>
  <si>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</si>
  <si>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</si>
  <si>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</si>
  <si>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</si>
  <si>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</si>
  <si>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</si>
  <si>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</si>
  <si>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</si>
  <si>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</si>
  <si>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</si>
  <si>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</si>
  <si>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</si>
  <si>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</si>
  <si>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</si>
  <si>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</si>
  <si>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</si>
  <si>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</si>
  <si>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</si>
  <si>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</si>
  <si>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</si>
  <si>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</si>
  <si>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</si>
  <si>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</si>
  <si>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</si>
  <si>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</si>
  <si>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</si>
  <si>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</si>
  <si>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</si>
  <si>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</si>
  <si>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</si>
  <si>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</si>
  <si>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</si>
  <si>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</si>
  <si>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</si>
  <si>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</si>
  <si>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</si>
  <si>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</si>
  <si>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</si>
  <si>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</si>
  <si>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</si>
  <si>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</si>
  <si>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</si>
  <si>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</si>
  <si>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</si>
  <si>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</si>
  <si>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</si>
  <si>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</si>
  <si>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</si>
  <si>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</si>
  <si>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</si>
  <si>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</si>
  <si>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</si>
  <si>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</si>
  <si>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</si>
  <si>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</si>
  <si>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</si>
  <si>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</si>
  <si>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</si>
  <si>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</si>
  <si>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</si>
  <si>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</si>
  <si>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</si>
  <si>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</si>
  <si>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</si>
  <si>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</si>
  <si>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</si>
  <si>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</si>
  <si>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</si>
  <si>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</si>
  <si>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</si>
  <si>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</si>
  <si>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</si>
  <si>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</si>
  <si>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</si>
  <si>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</si>
  <si>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</si>
  <si>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</si>
  <si>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</si>
  <si>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</si>
  <si>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</si>
  <si>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</si>
  <si>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</si>
  <si>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08:46:43</t>
  </si>
  <si>
    <t>08:46:43</t>
  </si>
  <si>
    <t>1149</t>
  </si>
  <si>
    <t>_1</t>
  </si>
  <si>
    <t>RECT-4143-20200907-06_33_50</t>
  </si>
  <si>
    <t>RECT-7359-20201215-08_46_47</t>
  </si>
  <si>
    <t>DARK-7360-20201215-08_46_49</t>
  </si>
  <si>
    <t>0: Broadleaf</t>
  </si>
  <si>
    <t>--:--:--</t>
  </si>
  <si>
    <t>0/3</t>
  </si>
  <si>
    <t>3/3</t>
  </si>
  <si>
    <t>20201215 08:55:23</t>
  </si>
  <si>
    <t>08:55:23</t>
  </si>
  <si>
    <t>RECT-7369-20201215-08_55_26</t>
  </si>
  <si>
    <t>DARK-7370-20201215-08_55_29</t>
  </si>
  <si>
    <t>20201215 08:56:36</t>
  </si>
  <si>
    <t>08:56:36</t>
  </si>
  <si>
    <t>RECT-7371-20201215-08_56_39</t>
  </si>
  <si>
    <t>DARK-7372-20201215-08_56_42</t>
  </si>
  <si>
    <t>20201215 08:58:06</t>
  </si>
  <si>
    <t>08:58:06</t>
  </si>
  <si>
    <t>RECT-7373-20201215-08_58_10</t>
  </si>
  <si>
    <t>DARK-7374-20201215-08_58_12</t>
  </si>
  <si>
    <t>20201215 08:59:40</t>
  </si>
  <si>
    <t>08:59:40</t>
  </si>
  <si>
    <t>RECT-7375-20201215-08_59_44</t>
  </si>
  <si>
    <t>DARK-7376-20201215-08_59_46</t>
  </si>
  <si>
    <t>20201215 09:00:49</t>
  </si>
  <si>
    <t>09:00:49</t>
  </si>
  <si>
    <t>RECT-7377-20201215-09_00_52</t>
  </si>
  <si>
    <t>DARK-7378-20201215-09_00_54</t>
  </si>
  <si>
    <t>20201215 09:01:59</t>
  </si>
  <si>
    <t>09:01:59</t>
  </si>
  <si>
    <t>RECT-7379-20201215-09_02_02</t>
  </si>
  <si>
    <t>DARK-7380-20201215-09_02_04</t>
  </si>
  <si>
    <t>20201215 09:03:05</t>
  </si>
  <si>
    <t>09:03:05</t>
  </si>
  <si>
    <t>RECT-7381-20201215-09_03_08</t>
  </si>
  <si>
    <t>DARK-7382-20201215-09_03_10</t>
  </si>
  <si>
    <t>20201215 09:04:25</t>
  </si>
  <si>
    <t>09:04:25</t>
  </si>
  <si>
    <t>RECT-7383-20201215-09_04_28</t>
  </si>
  <si>
    <t>DARK-7384-20201215-09_04_30</t>
  </si>
  <si>
    <t>20201215 09:06:11</t>
  </si>
  <si>
    <t>09:06:11</t>
  </si>
  <si>
    <t>RECT-7385-20201215-09_06_14</t>
  </si>
  <si>
    <t>DARK-7386-20201215-09_06_16</t>
  </si>
  <si>
    <t>20201215 09:08:09</t>
  </si>
  <si>
    <t>09:08:09</t>
  </si>
  <si>
    <t>RECT-7387-20201215-09_08_12</t>
  </si>
  <si>
    <t>DARK-7388-20201215-09_08_14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</si>
</sst>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workbookViewId="0">
      <selection activeCell="J11" sqref="J11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1608050803.5999999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1608050795.8499999</v>
      </c>
      <c r="I17">
        <f t="shared" ref="I17:I27" si="0">BW17*AG17*(BS17-BT17)/(100*BL17*(1000-AG17*BS17))</f>
        <v>7.0304327820417724E-4</v>
      </c>
      <c r="J17">
        <f t="shared" ref="J17:J27" si="1">BW17*AG17*(BR17-BQ17*(1000-AG17*BT17)/(1000-AG17*BS17))/(100*BL17)</f>
        <v>1.6376168507842077</v>
      </c>
      <c r="K17">
        <f t="shared" ref="K17:K27" si="2">BQ17 - IF(AG17&gt;1, J17*BL17*100/(AI17*CE17), 0)</f>
        <v>399.61183333333298</v>
      </c>
      <c r="L17">
        <f t="shared" ref="L17:L27" si="3">((R17-I17/2)*K17-J17)/(R17+I17/2)</f>
        <v>320.44185004915101</v>
      </c>
      <c r="M17">
        <f t="shared" ref="M17:M27" si="4">L17*(BX17+BY17)/1000</f>
        <v>32.93107945329298</v>
      </c>
      <c r="N17">
        <f t="shared" ref="N17:N27" si="5">(BQ17 - IF(AG17&gt;1, J17*BL17*100/(AI17*CE17), 0))*(BX17+BY17)/1000</f>
        <v>41.067198407316539</v>
      </c>
      <c r="O17">
        <f t="shared" ref="O17:O27" si="6">2/((1/Q17-1/P17)+SIGN(Q17)*SQRT((1/Q17-1/P17)*(1/Q17-1/P17) + 4*BM17/((BM17+1)*(BM17+1))*(2*1/Q17*1/P17-1/P17*1/P17)))</f>
        <v>3.8445789338737456E-2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2.9758562101992774</v>
      </c>
      <c r="Q17">
        <f t="shared" ref="Q17:Q27" si="8">I17*(1000-(1000*0.61365*EXP(17.502*U17/(240.97+U17))/(BX17+BY17)+BS17)/2)/(1000*0.61365*EXP(17.502*U17/(240.97+U17))/(BX17+BY17)-BS17)</f>
        <v>3.8171972017846313E-2</v>
      </c>
      <c r="R17">
        <f t="shared" ref="R17:R27" si="9">1/((BM17+1)/(O17/1.6)+1/(P17/1.37)) + BM17/((BM17+1)/(O17/1.6) + BM17/(P17/1.37))</f>
        <v>2.3881921195075952E-2</v>
      </c>
      <c r="S17">
        <f t="shared" ref="S17:S27" si="10">(BI17*BK17)</f>
        <v>231.29358941940157</v>
      </c>
      <c r="T17">
        <f t="shared" ref="T17:T27" si="11">(BZ17+(S17+2*0.95*0.0000000567*(((BZ17+$B$7)+273)^4-(BZ17+273)^4)-44100*I17)/(1.84*29.3*P17+8*0.95*0.0000000567*(BZ17+273)^3))</f>
        <v>29.166756206443253</v>
      </c>
      <c r="U17">
        <f t="shared" ref="U17:U27" si="12">($C$7*CA17+$D$7*CB17+$E$7*T17)</f>
        <v>28.5294566666667</v>
      </c>
      <c r="V17">
        <f t="shared" ref="V17:V27" si="13">0.61365*EXP(17.502*U17/(240.97+U17))</f>
        <v>3.9135583810199082</v>
      </c>
      <c r="W17">
        <f t="shared" ref="W17:W27" si="14">(X17/Y17*100)</f>
        <v>54.693544866181512</v>
      </c>
      <c r="X17">
        <f t="shared" ref="X17:X27" si="15">BS17*(BX17+BY17)/1000</f>
        <v>2.0759611119631676</v>
      </c>
      <c r="Y17">
        <f t="shared" ref="Y17:Y27" si="16">0.61365*EXP(17.502*BZ17/(240.97+BZ17))</f>
        <v>3.7956236280577786</v>
      </c>
      <c r="Z17">
        <f t="shared" ref="Z17:Z27" si="17">(V17-BS17*(BX17+BY17)/1000)</f>
        <v>1.8375972690567406</v>
      </c>
      <c r="AA17">
        <f t="shared" ref="AA17:AA27" si="18">(-I17*44100)</f>
        <v>-31.004208568804216</v>
      </c>
      <c r="AB17">
        <f t="shared" ref="AB17:AB27" si="19">2*29.3*P17*0.92*(BZ17-U17)</f>
        <v>-84.374569051052774</v>
      </c>
      <c r="AC17">
        <f t="shared" ref="AC17:AC27" si="20">2*0.95*0.0000000567*(((BZ17+$B$7)+273)^4-(U17+273)^4)</f>
        <v>-6.1967459211834246</v>
      </c>
      <c r="AD17">
        <f t="shared" ref="AD17:AD27" si="21">S17+AC17+AA17+AB17</f>
        <v>109.71806587836114</v>
      </c>
      <c r="AE17">
        <v>6</v>
      </c>
      <c r="AF17">
        <v>1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54104.843812022249</v>
      </c>
      <c r="AJ17" t="s">
        <v>287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288</v>
      </c>
      <c r="AQ17">
        <v>1289.3900000000001</v>
      </c>
      <c r="AR17">
        <v>1418.55</v>
      </c>
      <c r="AS17">
        <f t="shared" ref="AS17:AS27" si="27">1-AQ17/AR17</f>
        <v>9.1050720806457153E-2</v>
      </c>
      <c r="AT17">
        <v>0.5</v>
      </c>
      <c r="AU17">
        <f t="shared" ref="AU17:AU27" si="28">BI17</f>
        <v>1180.1977197508886</v>
      </c>
      <c r="AV17">
        <f t="shared" ref="AV17:AV27" si="29">J17</f>
        <v>1.6376168507842077</v>
      </c>
      <c r="AW17">
        <f t="shared" ref="AW17:AW27" si="30">AS17*AT17*AU17</f>
        <v>53.728926538727762</v>
      </c>
      <c r="AX17">
        <f t="shared" ref="AX17:AX27" si="31">BC17/AR17</f>
        <v>0.400246730816679</v>
      </c>
      <c r="AY17">
        <f t="shared" ref="AY17:AY27" si="32">(AV17-AO17)/AU17</f>
        <v>1.8771128714500829E-3</v>
      </c>
      <c r="AZ17">
        <f t="shared" ref="AZ17:AZ27" si="33">(AL17-AR17)/AR17</f>
        <v>1.2995876070635508</v>
      </c>
      <c r="BA17" t="s">
        <v>289</v>
      </c>
      <c r="BB17">
        <v>850.78</v>
      </c>
      <c r="BC17">
        <f t="shared" ref="BC17:BC27" si="34">AR17-BB17</f>
        <v>567.77</v>
      </c>
      <c r="BD17">
        <f t="shared" ref="BD17:BD27" si="35">(AR17-AQ17)/(AR17-BB17)</f>
        <v>0.22748648220229997</v>
      </c>
      <c r="BE17">
        <f t="shared" ref="BE17:BE27" si="36">(AL17-AR17)/(AL17-BB17)</f>
        <v>0.76453780118608217</v>
      </c>
      <c r="BF17">
        <f t="shared" ref="BF17:BF27" si="37">(AR17-AQ17)/(AR17-AK17)</f>
        <v>0.18370778833582219</v>
      </c>
      <c r="BG17">
        <f t="shared" ref="BG17:BG27" si="38">(AL17-AR17)/(AL17-AK17)</f>
        <v>0.72391729072574507</v>
      </c>
      <c r="BH17">
        <f t="shared" ref="BH17:BH27" si="39">$B$11*CF17+$C$11*CG17+$F$11*CH17*(1-CK17)</f>
        <v>1400.0150000000001</v>
      </c>
      <c r="BI17">
        <f t="shared" ref="BI17:BI27" si="40">BH17*BJ17</f>
        <v>1180.1977197508886</v>
      </c>
      <c r="BJ17">
        <f t="shared" ref="BJ17:BJ27" si="41">($B$11*$D$9+$C$11*$D$9+$F$11*((CU17+CM17)/MAX(CU17+CM17+CV17, 0.1)*$I$9+CV17/MAX(CU17+CM17+CV17, 0.1)*$J$9))/($B$11+$C$11+$F$11)</f>
        <v>0.84298933922200014</v>
      </c>
      <c r="BK17">
        <f t="shared" ref="BK17:BK27" si="42">($B$11*$K$9+$C$11*$K$9+$F$11*((CU17+CM17)/MAX(CU17+CM17+CV17, 0.1)*$P$9+CV17/MAX(CU17+CM17+CV17, 0.1)*$Q$9))/($B$11+$C$11+$F$11)</f>
        <v>0.19597867844400013</v>
      </c>
      <c r="BL17">
        <v>6</v>
      </c>
      <c r="BM17">
        <v>0.5</v>
      </c>
      <c r="BN17" t="s">
        <v>290</v>
      </c>
      <c r="BO17">
        <v>2</v>
      </c>
      <c r="BP17">
        <v>1608050795.8499999</v>
      </c>
      <c r="BQ17">
        <v>399.61183333333298</v>
      </c>
      <c r="BR17">
        <v>401.91403333333301</v>
      </c>
      <c r="BS17">
        <v>20.200516666666701</v>
      </c>
      <c r="BT17">
        <v>19.373933333333301</v>
      </c>
      <c r="BU17">
        <v>395.81186666666702</v>
      </c>
      <c r="BV17">
        <v>20.075516666666701</v>
      </c>
      <c r="BW17">
        <v>500.015966666667</v>
      </c>
      <c r="BX17">
        <v>102.66776666666701</v>
      </c>
      <c r="BY17">
        <v>9.9956863333333298E-2</v>
      </c>
      <c r="BZ17">
        <v>28.003543333333301</v>
      </c>
      <c r="CA17">
        <v>28.5294566666667</v>
      </c>
      <c r="CB17">
        <v>999.9</v>
      </c>
      <c r="CC17">
        <v>0</v>
      </c>
      <c r="CD17">
        <v>0</v>
      </c>
      <c r="CE17">
        <v>9999.6200000000008</v>
      </c>
      <c r="CF17">
        <v>0</v>
      </c>
      <c r="CG17">
        <v>304.38760000000002</v>
      </c>
      <c r="CH17">
        <v>1400.0150000000001</v>
      </c>
      <c r="CI17">
        <v>0.89999933333333304</v>
      </c>
      <c r="CJ17">
        <v>0.1000006</v>
      </c>
      <c r="CK17">
        <v>0</v>
      </c>
      <c r="CL17">
        <v>1290.99833333333</v>
      </c>
      <c r="CM17">
        <v>4.9997499999999997</v>
      </c>
      <c r="CN17">
        <v>17747.1933333333</v>
      </c>
      <c r="CO17">
        <v>12178.1933333333</v>
      </c>
      <c r="CP17">
        <v>45.124866666666698</v>
      </c>
      <c r="CQ17">
        <v>46.807933333333303</v>
      </c>
      <c r="CR17">
        <v>45.983133333333299</v>
      </c>
      <c r="CS17">
        <v>46.512266666666697</v>
      </c>
      <c r="CT17">
        <v>46.4664</v>
      </c>
      <c r="CU17">
        <v>1255.51133333333</v>
      </c>
      <c r="CV17">
        <v>139.50399999999999</v>
      </c>
      <c r="CW17">
        <v>0</v>
      </c>
      <c r="CX17">
        <v>1608050806.5999999</v>
      </c>
      <c r="CY17">
        <v>0</v>
      </c>
      <c r="CZ17">
        <v>1289.3900000000001</v>
      </c>
      <c r="DA17">
        <v>-118.503846343067</v>
      </c>
      <c r="DB17">
        <v>-1610.56154097891</v>
      </c>
      <c r="DC17">
        <v>17725.707999999999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1.51569570238941</v>
      </c>
      <c r="DS17">
        <v>6.9876378970184003</v>
      </c>
      <c r="DT17">
        <v>0.89941684326809102</v>
      </c>
      <c r="DU17">
        <v>0</v>
      </c>
      <c r="DV17">
        <v>-2.2342005161290301</v>
      </c>
      <c r="DW17">
        <v>-10.469062790322599</v>
      </c>
      <c r="DX17">
        <v>1.15781841008808</v>
      </c>
      <c r="DY17">
        <v>0</v>
      </c>
      <c r="DZ17">
        <v>0.84660048387096798</v>
      </c>
      <c r="EA17">
        <v>-1.6757788064516099</v>
      </c>
      <c r="EB17">
        <v>0.12496084485688499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968.9</v>
      </c>
      <c r="EX17">
        <v>968.9</v>
      </c>
      <c r="EY17">
        <v>2</v>
      </c>
      <c r="EZ17">
        <v>491.75</v>
      </c>
      <c r="FA17">
        <v>539.75400000000002</v>
      </c>
      <c r="FB17">
        <v>24.942599999999999</v>
      </c>
      <c r="FC17">
        <v>32.114800000000002</v>
      </c>
      <c r="FD17">
        <v>30.0016</v>
      </c>
      <c r="FE17">
        <v>31.725999999999999</v>
      </c>
      <c r="FF17">
        <v>31.624199999999998</v>
      </c>
      <c r="FG17">
        <v>16.5671</v>
      </c>
      <c r="FH17">
        <v>18.63</v>
      </c>
      <c r="FI17">
        <v>100</v>
      </c>
      <c r="FJ17">
        <v>24.697099999999999</v>
      </c>
      <c r="FK17">
        <v>410.97500000000002</v>
      </c>
      <c r="FL17">
        <v>19.7746</v>
      </c>
      <c r="FM17">
        <v>101.38200000000001</v>
      </c>
      <c r="FN17">
        <v>100.77500000000001</v>
      </c>
    </row>
    <row r="18" spans="1:170" x14ac:dyDescent="0.2">
      <c r="A18">
        <v>6</v>
      </c>
      <c r="B18">
        <v>1608051323.5999999</v>
      </c>
      <c r="C18">
        <v>520</v>
      </c>
      <c r="D18" t="s">
        <v>294</v>
      </c>
      <c r="E18" t="s">
        <v>295</v>
      </c>
      <c r="F18" t="s">
        <v>285</v>
      </c>
      <c r="G18" t="s">
        <v>286</v>
      </c>
      <c r="H18">
        <v>1608051315.8499999</v>
      </c>
      <c r="I18">
        <f t="shared" si="0"/>
        <v>7.3562116192525499E-4</v>
      </c>
      <c r="J18">
        <f t="shared" si="1"/>
        <v>0.50296013754507285</v>
      </c>
      <c r="K18">
        <f t="shared" si="2"/>
        <v>199.096233333333</v>
      </c>
      <c r="L18">
        <f t="shared" si="3"/>
        <v>173.89292954456135</v>
      </c>
      <c r="M18">
        <f t="shared" si="4"/>
        <v>17.873633692650554</v>
      </c>
      <c r="N18">
        <f t="shared" si="5"/>
        <v>20.464162364201048</v>
      </c>
      <c r="O18">
        <f t="shared" si="6"/>
        <v>4.0904633429089635E-2</v>
      </c>
      <c r="P18">
        <f t="shared" si="7"/>
        <v>2.9762831146677939</v>
      </c>
      <c r="Q18">
        <f t="shared" si="8"/>
        <v>4.0594867859219334E-2</v>
      </c>
      <c r="R18">
        <f t="shared" si="9"/>
        <v>2.5399427932188363E-2</v>
      </c>
      <c r="S18">
        <f t="shared" si="10"/>
        <v>231.29159046832905</v>
      </c>
      <c r="T18">
        <f t="shared" si="11"/>
        <v>29.1414296932406</v>
      </c>
      <c r="U18">
        <f t="shared" si="12"/>
        <v>28.659126666666701</v>
      </c>
      <c r="V18">
        <f t="shared" si="13"/>
        <v>3.9431230190184605</v>
      </c>
      <c r="W18">
        <f t="shared" si="14"/>
        <v>56.320653013864529</v>
      </c>
      <c r="X18">
        <f t="shared" si="15"/>
        <v>2.1356235821269132</v>
      </c>
      <c r="Y18">
        <f t="shared" si="16"/>
        <v>3.7919013147826672</v>
      </c>
      <c r="Z18">
        <f t="shared" si="17"/>
        <v>1.8074994368915474</v>
      </c>
      <c r="AA18">
        <f t="shared" si="18"/>
        <v>-32.440893240903748</v>
      </c>
      <c r="AB18">
        <f t="shared" si="19"/>
        <v>-107.89367856858857</v>
      </c>
      <c r="AC18">
        <f t="shared" si="20"/>
        <v>-7.9273860923543635</v>
      </c>
      <c r="AD18">
        <f t="shared" si="21"/>
        <v>83.029632566482377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54120.775384944805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999.23979999999995</v>
      </c>
      <c r="AR18">
        <v>1077.02</v>
      </c>
      <c r="AS18">
        <f t="shared" si="27"/>
        <v>7.221797181110845E-2</v>
      </c>
      <c r="AT18">
        <v>0.5</v>
      </c>
      <c r="AU18">
        <f t="shared" si="28"/>
        <v>1180.189860747286</v>
      </c>
      <c r="AV18">
        <f t="shared" si="29"/>
        <v>0.50296013754507285</v>
      </c>
      <c r="AW18">
        <f t="shared" si="30"/>
        <v>42.615459047601753</v>
      </c>
      <c r="AX18">
        <f t="shared" si="31"/>
        <v>0.34371692261982129</v>
      </c>
      <c r="AY18">
        <f t="shared" si="32"/>
        <v>9.1570657680197399E-4</v>
      </c>
      <c r="AZ18">
        <f t="shared" si="33"/>
        <v>2.0288016935618653</v>
      </c>
      <c r="BA18" t="s">
        <v>297</v>
      </c>
      <c r="BB18">
        <v>706.83</v>
      </c>
      <c r="BC18">
        <f t="shared" si="34"/>
        <v>370.18999999999994</v>
      </c>
      <c r="BD18">
        <f t="shared" si="35"/>
        <v>0.21010886301628906</v>
      </c>
      <c r="BE18">
        <f t="shared" si="36"/>
        <v>0.85512572155366395</v>
      </c>
      <c r="BF18">
        <f t="shared" si="37"/>
        <v>0.21513397701305945</v>
      </c>
      <c r="BG18">
        <f t="shared" si="38"/>
        <v>0.85802927821798203</v>
      </c>
      <c r="BH18">
        <f t="shared" si="39"/>
        <v>1400.0060000000001</v>
      </c>
      <c r="BI18">
        <f t="shared" si="40"/>
        <v>1180.189860747286</v>
      </c>
      <c r="BJ18">
        <f t="shared" si="41"/>
        <v>0.84298914486601206</v>
      </c>
      <c r="BK18">
        <f t="shared" si="42"/>
        <v>0.1959782897320243</v>
      </c>
      <c r="BL18">
        <v>6</v>
      </c>
      <c r="BM18">
        <v>0.5</v>
      </c>
      <c r="BN18" t="s">
        <v>290</v>
      </c>
      <c r="BO18">
        <v>2</v>
      </c>
      <c r="BP18">
        <v>1608051315.8499999</v>
      </c>
      <c r="BQ18">
        <v>199.096233333333</v>
      </c>
      <c r="BR18">
        <v>199.87549999999999</v>
      </c>
      <c r="BS18">
        <v>20.777523333333299</v>
      </c>
      <c r="BT18">
        <v>19.913160000000001</v>
      </c>
      <c r="BU18">
        <v>195.29616666666701</v>
      </c>
      <c r="BV18">
        <v>20.652523333333299</v>
      </c>
      <c r="BW18">
        <v>500.02359999999999</v>
      </c>
      <c r="BX18">
        <v>102.685233333333</v>
      </c>
      <c r="BY18">
        <v>0.100048043333333</v>
      </c>
      <c r="BZ18">
        <v>27.986713333333299</v>
      </c>
      <c r="CA18">
        <v>28.659126666666701</v>
      </c>
      <c r="CB18">
        <v>999.9</v>
      </c>
      <c r="CC18">
        <v>0</v>
      </c>
      <c r="CD18">
        <v>0</v>
      </c>
      <c r="CE18">
        <v>10000.333000000001</v>
      </c>
      <c r="CF18">
        <v>0</v>
      </c>
      <c r="CG18">
        <v>341.4871</v>
      </c>
      <c r="CH18">
        <v>1400.0060000000001</v>
      </c>
      <c r="CI18">
        <v>0.90000340000000001</v>
      </c>
      <c r="CJ18">
        <v>9.9996513333333301E-2</v>
      </c>
      <c r="CK18">
        <v>0</v>
      </c>
      <c r="CL18">
        <v>999.27526666666597</v>
      </c>
      <c r="CM18">
        <v>4.9997499999999997</v>
      </c>
      <c r="CN18">
        <v>13800.9633333333</v>
      </c>
      <c r="CO18">
        <v>12178.1033333333</v>
      </c>
      <c r="CP18">
        <v>47.182866666666598</v>
      </c>
      <c r="CQ18">
        <v>48.795466666666599</v>
      </c>
      <c r="CR18">
        <v>48.070466666666697</v>
      </c>
      <c r="CS18">
        <v>48.479066666666697</v>
      </c>
      <c r="CT18">
        <v>48.370800000000003</v>
      </c>
      <c r="CU18">
        <v>1255.5119999999999</v>
      </c>
      <c r="CV18">
        <v>139.494</v>
      </c>
      <c r="CW18">
        <v>0</v>
      </c>
      <c r="CX18">
        <v>71.099999904632597</v>
      </c>
      <c r="CY18">
        <v>0</v>
      </c>
      <c r="CZ18">
        <v>999.23979999999995</v>
      </c>
      <c r="DA18">
        <v>-5.8855384781614104</v>
      </c>
      <c r="DB18">
        <v>-86.130769380293103</v>
      </c>
      <c r="DC18">
        <v>13800.364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0.486196040283354</v>
      </c>
      <c r="DS18">
        <v>-0.35321179758780002</v>
      </c>
      <c r="DT18">
        <v>0.25959598594167099</v>
      </c>
      <c r="DU18">
        <v>1</v>
      </c>
      <c r="DV18">
        <v>-0.778748</v>
      </c>
      <c r="DW18">
        <v>-8.9752064516129701E-2</v>
      </c>
      <c r="DX18">
        <v>0.32508581524992702</v>
      </c>
      <c r="DY18">
        <v>1</v>
      </c>
      <c r="DZ18">
        <v>0.862935096774193</v>
      </c>
      <c r="EA18">
        <v>0.138663096774192</v>
      </c>
      <c r="EB18">
        <v>1.04191783972876E-2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977.6</v>
      </c>
      <c r="EX18">
        <v>977.6</v>
      </c>
      <c r="EY18">
        <v>2</v>
      </c>
      <c r="EZ18">
        <v>496.17500000000001</v>
      </c>
      <c r="FA18">
        <v>530.07799999999997</v>
      </c>
      <c r="FB18">
        <v>24.202300000000001</v>
      </c>
      <c r="FC18">
        <v>32.629600000000003</v>
      </c>
      <c r="FD18">
        <v>30.001000000000001</v>
      </c>
      <c r="FE18">
        <v>32.483499999999999</v>
      </c>
      <c r="FF18">
        <v>32.4375</v>
      </c>
      <c r="FG18">
        <v>12.005599999999999</v>
      </c>
      <c r="FH18">
        <v>19.909800000000001</v>
      </c>
      <c r="FI18">
        <v>100</v>
      </c>
      <c r="FJ18">
        <v>24.204799999999999</v>
      </c>
      <c r="FK18">
        <v>201.535</v>
      </c>
      <c r="FL18">
        <v>19.905799999999999</v>
      </c>
      <c r="FM18">
        <v>101.334</v>
      </c>
      <c r="FN18">
        <v>100.706</v>
      </c>
    </row>
    <row r="19" spans="1:170" x14ac:dyDescent="0.2">
      <c r="A19">
        <v>7</v>
      </c>
      <c r="B19">
        <v>1608051396.5999999</v>
      </c>
      <c r="C19">
        <v>593</v>
      </c>
      <c r="D19" t="s">
        <v>298</v>
      </c>
      <c r="E19" t="s">
        <v>299</v>
      </c>
      <c r="F19" t="s">
        <v>285</v>
      </c>
      <c r="G19" t="s">
        <v>286</v>
      </c>
      <c r="H19">
        <v>1608051388.8499999</v>
      </c>
      <c r="I19">
        <f t="shared" si="0"/>
        <v>8.3115895492942658E-4</v>
      </c>
      <c r="J19">
        <f t="shared" si="1"/>
        <v>2.1570869957386876</v>
      </c>
      <c r="K19">
        <f t="shared" si="2"/>
        <v>249.01650000000001</v>
      </c>
      <c r="L19">
        <f t="shared" si="3"/>
        <v>167.55414423044496</v>
      </c>
      <c r="M19">
        <f t="shared" si="4"/>
        <v>17.223234949959313</v>
      </c>
      <c r="N19">
        <f t="shared" si="5"/>
        <v>25.596917973081361</v>
      </c>
      <c r="O19">
        <f t="shared" si="6"/>
        <v>4.6104509912533488E-2</v>
      </c>
      <c r="P19">
        <f t="shared" si="7"/>
        <v>2.9766710780932715</v>
      </c>
      <c r="Q19">
        <f t="shared" si="8"/>
        <v>4.5711441669976101E-2</v>
      </c>
      <c r="R19">
        <f t="shared" si="9"/>
        <v>2.8604687212666922E-2</v>
      </c>
      <c r="S19">
        <f t="shared" si="10"/>
        <v>231.28980798829599</v>
      </c>
      <c r="T19">
        <f t="shared" si="11"/>
        <v>29.124376989797934</v>
      </c>
      <c r="U19">
        <f t="shared" si="12"/>
        <v>28.668566666666699</v>
      </c>
      <c r="V19">
        <f t="shared" si="13"/>
        <v>3.9452829162173302</v>
      </c>
      <c r="W19">
        <f t="shared" si="14"/>
        <v>56.186811668238576</v>
      </c>
      <c r="X19">
        <f t="shared" si="15"/>
        <v>2.1314885318141483</v>
      </c>
      <c r="Y19">
        <f t="shared" si="16"/>
        <v>3.793574450174829</v>
      </c>
      <c r="Z19">
        <f t="shared" si="17"/>
        <v>1.8137943844031819</v>
      </c>
      <c r="AA19">
        <f t="shared" si="18"/>
        <v>-36.65410991238771</v>
      </c>
      <c r="AB19">
        <f t="shared" si="19"/>
        <v>-108.20837202010387</v>
      </c>
      <c r="AC19">
        <f t="shared" si="20"/>
        <v>-7.9501447455670027</v>
      </c>
      <c r="AD19">
        <f t="shared" si="21"/>
        <v>78.477181310237427</v>
      </c>
      <c r="AE19">
        <v>2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54130.948965998592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995.0326</v>
      </c>
      <c r="AR19">
        <v>1080.8</v>
      </c>
      <c r="AS19">
        <f t="shared" si="27"/>
        <v>7.9355477424130183E-2</v>
      </c>
      <c r="AT19">
        <v>0.5</v>
      </c>
      <c r="AU19">
        <f t="shared" si="28"/>
        <v>1180.1783407473365</v>
      </c>
      <c r="AV19">
        <f t="shared" si="29"/>
        <v>2.1570869957386876</v>
      </c>
      <c r="AW19">
        <f t="shared" si="30"/>
        <v>46.826807837811337</v>
      </c>
      <c r="AX19">
        <f t="shared" si="31"/>
        <v>0.35606032568467794</v>
      </c>
      <c r="AY19">
        <f t="shared" si="32"/>
        <v>2.3173061063153414E-3</v>
      </c>
      <c r="AZ19">
        <f t="shared" si="33"/>
        <v>2.0182087342709103</v>
      </c>
      <c r="BA19" t="s">
        <v>301</v>
      </c>
      <c r="BB19">
        <v>695.97</v>
      </c>
      <c r="BC19">
        <f t="shared" si="34"/>
        <v>384.82999999999993</v>
      </c>
      <c r="BD19">
        <f t="shared" si="35"/>
        <v>0.22287087805004799</v>
      </c>
      <c r="BE19">
        <f t="shared" si="36"/>
        <v>0.85003370860952965</v>
      </c>
      <c r="BF19">
        <f t="shared" si="37"/>
        <v>0.23477137202055065</v>
      </c>
      <c r="BG19">
        <f t="shared" si="38"/>
        <v>0.85654494796084302</v>
      </c>
      <c r="BH19">
        <f t="shared" si="39"/>
        <v>1399.992</v>
      </c>
      <c r="BI19">
        <f t="shared" si="40"/>
        <v>1180.1783407473365</v>
      </c>
      <c r="BJ19">
        <f t="shared" si="41"/>
        <v>0.84298934618721866</v>
      </c>
      <c r="BK19">
        <f t="shared" si="42"/>
        <v>0.19597869237443721</v>
      </c>
      <c r="BL19">
        <v>6</v>
      </c>
      <c r="BM19">
        <v>0.5</v>
      </c>
      <c r="BN19" t="s">
        <v>290</v>
      </c>
      <c r="BO19">
        <v>2</v>
      </c>
      <c r="BP19">
        <v>1608051388.8499999</v>
      </c>
      <c r="BQ19">
        <v>249.01650000000001</v>
      </c>
      <c r="BR19">
        <v>251.85319999999999</v>
      </c>
      <c r="BS19">
        <v>20.7359266666667</v>
      </c>
      <c r="BT19">
        <v>19.7592766666667</v>
      </c>
      <c r="BU19">
        <v>245.2165</v>
      </c>
      <c r="BV19">
        <v>20.6109266666667</v>
      </c>
      <c r="BW19">
        <v>500.03016666666701</v>
      </c>
      <c r="BX19">
        <v>102.69199999999999</v>
      </c>
      <c r="BY19">
        <v>0.10005583999999999</v>
      </c>
      <c r="BZ19">
        <v>27.99428</v>
      </c>
      <c r="CA19">
        <v>28.668566666666699</v>
      </c>
      <c r="CB19">
        <v>999.9</v>
      </c>
      <c r="CC19">
        <v>0</v>
      </c>
      <c r="CD19">
        <v>0</v>
      </c>
      <c r="CE19">
        <v>10001.868</v>
      </c>
      <c r="CF19">
        <v>0</v>
      </c>
      <c r="CG19">
        <v>343.80743333333299</v>
      </c>
      <c r="CH19">
        <v>1399.992</v>
      </c>
      <c r="CI19">
        <v>0.89999669999999998</v>
      </c>
      <c r="CJ19">
        <v>0.10000329333333299</v>
      </c>
      <c r="CK19">
        <v>0</v>
      </c>
      <c r="CL19">
        <v>995.06523333333303</v>
      </c>
      <c r="CM19">
        <v>4.9997499999999997</v>
      </c>
      <c r="CN19">
        <v>13760.16</v>
      </c>
      <c r="CO19">
        <v>12177.9666666667</v>
      </c>
      <c r="CP19">
        <v>47.432933333333303</v>
      </c>
      <c r="CQ19">
        <v>49.018599999999999</v>
      </c>
      <c r="CR19">
        <v>48.297699999999999</v>
      </c>
      <c r="CS19">
        <v>48.712166666666697</v>
      </c>
      <c r="CT19">
        <v>48.599699999999999</v>
      </c>
      <c r="CU19">
        <v>1255.49</v>
      </c>
      <c r="CV19">
        <v>139.50200000000001</v>
      </c>
      <c r="CW19">
        <v>0</v>
      </c>
      <c r="CX19">
        <v>72.299999952316298</v>
      </c>
      <c r="CY19">
        <v>0</v>
      </c>
      <c r="CZ19">
        <v>995.0326</v>
      </c>
      <c r="DA19">
        <v>-6.3146153785000996</v>
      </c>
      <c r="DB19">
        <v>-98.592307699016203</v>
      </c>
      <c r="DC19">
        <v>13759.343999999999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2.1547895858893402</v>
      </c>
      <c r="DS19">
        <v>0.173049754542561</v>
      </c>
      <c r="DT19">
        <v>0.209528487284144</v>
      </c>
      <c r="DU19">
        <v>1</v>
      </c>
      <c r="DV19">
        <v>-2.8278751612903199</v>
      </c>
      <c r="DW19">
        <v>-6.50995161290263E-2</v>
      </c>
      <c r="DX19">
        <v>0.249559910796159</v>
      </c>
      <c r="DY19">
        <v>1</v>
      </c>
      <c r="DZ19">
        <v>0.97629829032258097</v>
      </c>
      <c r="EA19">
        <v>2.38773870967732E-2</v>
      </c>
      <c r="EB19">
        <v>1.97210824137845E-3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978.8</v>
      </c>
      <c r="EX19">
        <v>978.8</v>
      </c>
      <c r="EY19">
        <v>2</v>
      </c>
      <c r="EZ19">
        <v>496.56400000000002</v>
      </c>
      <c r="FA19">
        <v>528.22699999999998</v>
      </c>
      <c r="FB19">
        <v>24.159099999999999</v>
      </c>
      <c r="FC19">
        <v>32.764800000000001</v>
      </c>
      <c r="FD19">
        <v>30.000599999999999</v>
      </c>
      <c r="FE19">
        <v>32.614100000000001</v>
      </c>
      <c r="FF19">
        <v>32.5657</v>
      </c>
      <c r="FG19">
        <v>14.541700000000001</v>
      </c>
      <c r="FH19">
        <v>21.139199999999999</v>
      </c>
      <c r="FI19">
        <v>100</v>
      </c>
      <c r="FJ19">
        <v>24.1632</v>
      </c>
      <c r="FK19">
        <v>252.85900000000001</v>
      </c>
      <c r="FL19">
        <v>19.8215</v>
      </c>
      <c r="FM19">
        <v>101.31399999999999</v>
      </c>
      <c r="FN19">
        <v>100.681</v>
      </c>
    </row>
    <row r="20" spans="1:170" x14ac:dyDescent="0.2">
      <c r="A20">
        <v>8</v>
      </c>
      <c r="B20">
        <v>1608051486.5999999</v>
      </c>
      <c r="C20">
        <v>683</v>
      </c>
      <c r="D20" t="s">
        <v>302</v>
      </c>
      <c r="E20" t="s">
        <v>303</v>
      </c>
      <c r="F20" t="s">
        <v>285</v>
      </c>
      <c r="G20" t="s">
        <v>286</v>
      </c>
      <c r="H20">
        <v>1608051478.8499999</v>
      </c>
      <c r="I20">
        <f t="shared" si="0"/>
        <v>8.3621113649062382E-4</v>
      </c>
      <c r="J20">
        <f t="shared" si="1"/>
        <v>6.1027622730817317</v>
      </c>
      <c r="K20">
        <f t="shared" si="2"/>
        <v>398.74343333333297</v>
      </c>
      <c r="L20">
        <f t="shared" si="3"/>
        <v>179.76620999200946</v>
      </c>
      <c r="M20">
        <f t="shared" si="4"/>
        <v>18.479043306865265</v>
      </c>
      <c r="N20">
        <f t="shared" si="5"/>
        <v>40.988777441668958</v>
      </c>
      <c r="O20">
        <f t="shared" si="6"/>
        <v>4.6704203607383907E-2</v>
      </c>
      <c r="P20">
        <f t="shared" si="7"/>
        <v>2.9762708834836791</v>
      </c>
      <c r="Q20">
        <f t="shared" si="8"/>
        <v>4.6300837908697184E-2</v>
      </c>
      <c r="R20">
        <f t="shared" si="9"/>
        <v>2.897397400253892E-2</v>
      </c>
      <c r="S20">
        <f t="shared" si="10"/>
        <v>231.28671946915975</v>
      </c>
      <c r="T20">
        <f t="shared" si="11"/>
        <v>29.12013254231961</v>
      </c>
      <c r="U20">
        <f t="shared" si="12"/>
        <v>28.65728</v>
      </c>
      <c r="V20">
        <f t="shared" si="13"/>
        <v>3.9427006173786521</v>
      </c>
      <c r="W20">
        <f t="shared" si="14"/>
        <v>56.450917469235449</v>
      </c>
      <c r="X20">
        <f t="shared" si="15"/>
        <v>2.1411234968446125</v>
      </c>
      <c r="Y20">
        <f t="shared" si="16"/>
        <v>3.7928940623710488</v>
      </c>
      <c r="Z20">
        <f t="shared" si="17"/>
        <v>1.8015771205340396</v>
      </c>
      <c r="AA20">
        <f t="shared" si="18"/>
        <v>-36.87691111923651</v>
      </c>
      <c r="AB20">
        <f t="shared" si="19"/>
        <v>-106.87647445122337</v>
      </c>
      <c r="AC20">
        <f t="shared" si="20"/>
        <v>-7.8527833994672749</v>
      </c>
      <c r="AD20">
        <f t="shared" si="21"/>
        <v>79.680550499232595</v>
      </c>
      <c r="AE20">
        <v>2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54119.815794797709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998.91336000000001</v>
      </c>
      <c r="AR20">
        <v>1103.5999999999999</v>
      </c>
      <c r="AS20">
        <f t="shared" si="27"/>
        <v>9.485922435665084E-2</v>
      </c>
      <c r="AT20">
        <v>0.5</v>
      </c>
      <c r="AU20">
        <f t="shared" si="28"/>
        <v>1180.1623507473414</v>
      </c>
      <c r="AV20">
        <f t="shared" si="29"/>
        <v>6.1027622730817317</v>
      </c>
      <c r="AW20">
        <f t="shared" si="30"/>
        <v>55.974642603407261</v>
      </c>
      <c r="AX20">
        <f t="shared" si="31"/>
        <v>0.37467379485320762</v>
      </c>
      <c r="AY20">
        <f t="shared" si="32"/>
        <v>5.6606701176897412E-3</v>
      </c>
      <c r="AZ20">
        <f t="shared" si="33"/>
        <v>1.9558535701341067</v>
      </c>
      <c r="BA20" t="s">
        <v>305</v>
      </c>
      <c r="BB20">
        <v>690.11</v>
      </c>
      <c r="BC20">
        <f t="shared" si="34"/>
        <v>413.4899999999999</v>
      </c>
      <c r="BD20">
        <f t="shared" si="35"/>
        <v>0.25317816634017731</v>
      </c>
      <c r="BE20">
        <f t="shared" si="36"/>
        <v>0.83923218389016985</v>
      </c>
      <c r="BF20">
        <f t="shared" si="37"/>
        <v>0.26972536863802099</v>
      </c>
      <c r="BG20">
        <f t="shared" si="38"/>
        <v>0.8475918448225449</v>
      </c>
      <c r="BH20">
        <f t="shared" si="39"/>
        <v>1399.973</v>
      </c>
      <c r="BI20">
        <f t="shared" si="40"/>
        <v>1180.1623507473414</v>
      </c>
      <c r="BJ20">
        <f t="shared" si="41"/>
        <v>0.84298936532871804</v>
      </c>
      <c r="BK20">
        <f t="shared" si="42"/>
        <v>0.19597873065743601</v>
      </c>
      <c r="BL20">
        <v>6</v>
      </c>
      <c r="BM20">
        <v>0.5</v>
      </c>
      <c r="BN20" t="s">
        <v>290</v>
      </c>
      <c r="BO20">
        <v>2</v>
      </c>
      <c r="BP20">
        <v>1608051478.8499999</v>
      </c>
      <c r="BQ20">
        <v>398.74343333333297</v>
      </c>
      <c r="BR20">
        <v>406.46666666666698</v>
      </c>
      <c r="BS20">
        <v>20.829090000000001</v>
      </c>
      <c r="BT20">
        <v>19.8465633333333</v>
      </c>
      <c r="BU20">
        <v>394.94343333333302</v>
      </c>
      <c r="BV20">
        <v>20.704090000000001</v>
      </c>
      <c r="BW20">
        <v>500.01306666666699</v>
      </c>
      <c r="BX20">
        <v>102.69483333333299</v>
      </c>
      <c r="BY20">
        <v>0.100031773333333</v>
      </c>
      <c r="BZ20">
        <v>27.991203333333299</v>
      </c>
      <c r="CA20">
        <v>28.65728</v>
      </c>
      <c r="CB20">
        <v>999.9</v>
      </c>
      <c r="CC20">
        <v>0</v>
      </c>
      <c r="CD20">
        <v>0</v>
      </c>
      <c r="CE20">
        <v>9999.3289999999997</v>
      </c>
      <c r="CF20">
        <v>0</v>
      </c>
      <c r="CG20">
        <v>354.28913333333298</v>
      </c>
      <c r="CH20">
        <v>1399.973</v>
      </c>
      <c r="CI20">
        <v>0.89999966666666698</v>
      </c>
      <c r="CJ20">
        <v>0.1000003</v>
      </c>
      <c r="CK20">
        <v>0</v>
      </c>
      <c r="CL20">
        <v>998.88469999999995</v>
      </c>
      <c r="CM20">
        <v>4.9997499999999997</v>
      </c>
      <c r="CN20">
        <v>13835.0666666667</v>
      </c>
      <c r="CO20">
        <v>12177.8266666667</v>
      </c>
      <c r="CP20">
        <v>47.676833333333299</v>
      </c>
      <c r="CQ20">
        <v>49.280999999999999</v>
      </c>
      <c r="CR20">
        <v>48.585099999999997</v>
      </c>
      <c r="CS20">
        <v>48.960166666666701</v>
      </c>
      <c r="CT20">
        <v>48.849800000000002</v>
      </c>
      <c r="CU20">
        <v>1255.472</v>
      </c>
      <c r="CV20">
        <v>139.501</v>
      </c>
      <c r="CW20">
        <v>0</v>
      </c>
      <c r="CX20">
        <v>89.099999904632597</v>
      </c>
      <c r="CY20">
        <v>0</v>
      </c>
      <c r="CZ20">
        <v>998.91336000000001</v>
      </c>
      <c r="DA20">
        <v>1.5789230667690199</v>
      </c>
      <c r="DB20">
        <v>32.384615266640402</v>
      </c>
      <c r="DC20">
        <v>13835.364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6.1005611999464202</v>
      </c>
      <c r="DS20">
        <v>3.7948022682278502E-2</v>
      </c>
      <c r="DT20">
        <v>0.11170416088528499</v>
      </c>
      <c r="DU20">
        <v>1</v>
      </c>
      <c r="DV20">
        <v>-7.7160367741935501</v>
      </c>
      <c r="DW20">
        <v>2.4953225806516799E-3</v>
      </c>
      <c r="DX20">
        <v>0.133945275305592</v>
      </c>
      <c r="DY20">
        <v>1</v>
      </c>
      <c r="DZ20">
        <v>0.98117312903225795</v>
      </c>
      <c r="EA20">
        <v>0.10354611290322401</v>
      </c>
      <c r="EB20">
        <v>7.7405884986822097E-3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980.3</v>
      </c>
      <c r="EX20">
        <v>980.3</v>
      </c>
      <c r="EY20">
        <v>2</v>
      </c>
      <c r="EZ20">
        <v>496.96300000000002</v>
      </c>
      <c r="FA20">
        <v>526.93399999999997</v>
      </c>
      <c r="FB20">
        <v>24.128699999999998</v>
      </c>
      <c r="FC20">
        <v>32.9099</v>
      </c>
      <c r="FD20">
        <v>30.000699999999998</v>
      </c>
      <c r="FE20">
        <v>32.760300000000001</v>
      </c>
      <c r="FF20">
        <v>32.711799999999997</v>
      </c>
      <c r="FG20">
        <v>21.2744</v>
      </c>
      <c r="FH20">
        <v>21.522200000000002</v>
      </c>
      <c r="FI20">
        <v>99.624600000000001</v>
      </c>
      <c r="FJ20">
        <v>24.1343</v>
      </c>
      <c r="FK20">
        <v>407.12799999999999</v>
      </c>
      <c r="FL20">
        <v>19.815200000000001</v>
      </c>
      <c r="FM20">
        <v>101.29300000000001</v>
      </c>
      <c r="FN20">
        <v>100.664</v>
      </c>
    </row>
    <row r="21" spans="1:170" x14ac:dyDescent="0.2">
      <c r="A21">
        <v>9</v>
      </c>
      <c r="B21">
        <v>1608051580.5999999</v>
      </c>
      <c r="C21">
        <v>777</v>
      </c>
      <c r="D21" t="s">
        <v>306</v>
      </c>
      <c r="E21" t="s">
        <v>307</v>
      </c>
      <c r="F21" t="s">
        <v>285</v>
      </c>
      <c r="G21" t="s">
        <v>286</v>
      </c>
      <c r="H21">
        <v>1608051572.8499999</v>
      </c>
      <c r="I21">
        <f t="shared" si="0"/>
        <v>9.4134182347738779E-4</v>
      </c>
      <c r="J21">
        <f t="shared" si="1"/>
        <v>8.6444068561561735</v>
      </c>
      <c r="K21">
        <f t="shared" si="2"/>
        <v>499.34933333333299</v>
      </c>
      <c r="L21">
        <f t="shared" si="3"/>
        <v>223.08706628176327</v>
      </c>
      <c r="M21">
        <f t="shared" si="4"/>
        <v>22.933646660003991</v>
      </c>
      <c r="N21">
        <f t="shared" si="5"/>
        <v>51.333774572620172</v>
      </c>
      <c r="O21">
        <f t="shared" si="6"/>
        <v>5.2470315654926936E-2</v>
      </c>
      <c r="P21">
        <f t="shared" si="7"/>
        <v>2.9763583460555414</v>
      </c>
      <c r="Q21">
        <f t="shared" si="8"/>
        <v>5.196180225855989E-2</v>
      </c>
      <c r="R21">
        <f t="shared" si="9"/>
        <v>3.2521403487067994E-2</v>
      </c>
      <c r="S21">
        <f t="shared" si="10"/>
        <v>231.29037353467962</v>
      </c>
      <c r="T21">
        <f t="shared" si="11"/>
        <v>29.087092258164091</v>
      </c>
      <c r="U21">
        <f t="shared" si="12"/>
        <v>28.653216666666701</v>
      </c>
      <c r="V21">
        <f t="shared" si="13"/>
        <v>3.9417713202271196</v>
      </c>
      <c r="W21">
        <f t="shared" si="14"/>
        <v>56.295227872858398</v>
      </c>
      <c r="X21">
        <f t="shared" si="15"/>
        <v>2.1344574612674467</v>
      </c>
      <c r="Y21">
        <f t="shared" si="16"/>
        <v>3.7915424484790692</v>
      </c>
      <c r="Z21">
        <f t="shared" si="17"/>
        <v>1.8073138589596729</v>
      </c>
      <c r="AA21">
        <f t="shared" si="18"/>
        <v>-41.5131744153528</v>
      </c>
      <c r="AB21">
        <f t="shared" si="19"/>
        <v>-107.20856112451921</v>
      </c>
      <c r="AC21">
        <f t="shared" si="20"/>
        <v>-7.8765531199587375</v>
      </c>
      <c r="AD21">
        <f t="shared" si="21"/>
        <v>74.692084874848859</v>
      </c>
      <c r="AE21">
        <v>2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54123.622394046812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1011.6724</v>
      </c>
      <c r="AR21">
        <v>1133.68</v>
      </c>
      <c r="AS21">
        <f t="shared" si="27"/>
        <v>0.10762084538846939</v>
      </c>
      <c r="AT21">
        <v>0.5</v>
      </c>
      <c r="AU21">
        <f t="shared" si="28"/>
        <v>1180.182920747304</v>
      </c>
      <c r="AV21">
        <f t="shared" si="29"/>
        <v>8.6444068561561735</v>
      </c>
      <c r="AW21">
        <f t="shared" si="30"/>
        <v>63.506141821928914</v>
      </c>
      <c r="AX21">
        <f t="shared" si="31"/>
        <v>0.39814586126596579</v>
      </c>
      <c r="AY21">
        <f t="shared" si="32"/>
        <v>7.81417369616977E-3</v>
      </c>
      <c r="AZ21">
        <f t="shared" si="33"/>
        <v>1.8774257286006628</v>
      </c>
      <c r="BA21" t="s">
        <v>309</v>
      </c>
      <c r="BB21">
        <v>682.31</v>
      </c>
      <c r="BC21">
        <f t="shared" si="34"/>
        <v>451.37000000000012</v>
      </c>
      <c r="BD21">
        <f t="shared" si="35"/>
        <v>0.27030507122759595</v>
      </c>
      <c r="BE21">
        <f t="shared" si="36"/>
        <v>0.82503478992313251</v>
      </c>
      <c r="BF21">
        <f t="shared" si="37"/>
        <v>0.29174247329232755</v>
      </c>
      <c r="BG21">
        <f t="shared" si="38"/>
        <v>0.83578003155938629</v>
      </c>
      <c r="BH21">
        <f t="shared" si="39"/>
        <v>1399.9976666666701</v>
      </c>
      <c r="BI21">
        <f t="shared" si="40"/>
        <v>1180.182920747304</v>
      </c>
      <c r="BJ21">
        <f t="shared" si="41"/>
        <v>0.8429892055157957</v>
      </c>
      <c r="BK21">
        <f t="shared" si="42"/>
        <v>0.19597841103159175</v>
      </c>
      <c r="BL21">
        <v>6</v>
      </c>
      <c r="BM21">
        <v>0.5</v>
      </c>
      <c r="BN21" t="s">
        <v>290</v>
      </c>
      <c r="BO21">
        <v>2</v>
      </c>
      <c r="BP21">
        <v>1608051572.8499999</v>
      </c>
      <c r="BQ21">
        <v>499.34933333333299</v>
      </c>
      <c r="BR21">
        <v>510.28640000000001</v>
      </c>
      <c r="BS21">
        <v>20.7629366666667</v>
      </c>
      <c r="BT21">
        <v>19.65681</v>
      </c>
      <c r="BU21">
        <v>495.54933333333298</v>
      </c>
      <c r="BV21">
        <v>20.6379366666667</v>
      </c>
      <c r="BW21">
        <v>500.01333333333298</v>
      </c>
      <c r="BX21">
        <v>102.701333333333</v>
      </c>
      <c r="BY21">
        <v>9.9994606666666694E-2</v>
      </c>
      <c r="BZ21">
        <v>27.98509</v>
      </c>
      <c r="CA21">
        <v>28.653216666666701</v>
      </c>
      <c r="CB21">
        <v>999.9</v>
      </c>
      <c r="CC21">
        <v>0</v>
      </c>
      <c r="CD21">
        <v>0</v>
      </c>
      <c r="CE21">
        <v>9999.1906666666691</v>
      </c>
      <c r="CF21">
        <v>0</v>
      </c>
      <c r="CG21">
        <v>368.57569999999998</v>
      </c>
      <c r="CH21">
        <v>1399.9976666666701</v>
      </c>
      <c r="CI21">
        <v>0.90000196666666699</v>
      </c>
      <c r="CJ21">
        <v>9.9997973333333406E-2</v>
      </c>
      <c r="CK21">
        <v>0</v>
      </c>
      <c r="CL21">
        <v>1011.63966666667</v>
      </c>
      <c r="CM21">
        <v>4.9997499999999997</v>
      </c>
      <c r="CN21">
        <v>14029.516666666699</v>
      </c>
      <c r="CO21">
        <v>12178.03</v>
      </c>
      <c r="CP21">
        <v>47.9288666666667</v>
      </c>
      <c r="CQ21">
        <v>49.5124</v>
      </c>
      <c r="CR21">
        <v>48.833066666666703</v>
      </c>
      <c r="CS21">
        <v>49.187199999999997</v>
      </c>
      <c r="CT21">
        <v>49.045466666666698</v>
      </c>
      <c r="CU21">
        <v>1255.50166666667</v>
      </c>
      <c r="CV21">
        <v>139.49600000000001</v>
      </c>
      <c r="CW21">
        <v>0</v>
      </c>
      <c r="CX21">
        <v>93.200000047683702</v>
      </c>
      <c r="CY21">
        <v>0</v>
      </c>
      <c r="CZ21">
        <v>1011.6724</v>
      </c>
      <c r="DA21">
        <v>5.0476923062275203</v>
      </c>
      <c r="DB21">
        <v>76.161538334996806</v>
      </c>
      <c r="DC21">
        <v>14030.056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8.6724995286102207</v>
      </c>
      <c r="DS21">
        <v>0.34166495226845001</v>
      </c>
      <c r="DT21">
        <v>0.184080959855832</v>
      </c>
      <c r="DU21">
        <v>1</v>
      </c>
      <c r="DV21">
        <v>-10.9527838709677</v>
      </c>
      <c r="DW21">
        <v>-5.0046774193496499E-2</v>
      </c>
      <c r="DX21">
        <v>0.235157232364651</v>
      </c>
      <c r="DY21">
        <v>1</v>
      </c>
      <c r="DZ21">
        <v>1.10437322580645</v>
      </c>
      <c r="EA21">
        <v>0.102319838709675</v>
      </c>
      <c r="EB21">
        <v>8.0106229418662103E-3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981.9</v>
      </c>
      <c r="EX21">
        <v>981.9</v>
      </c>
      <c r="EY21">
        <v>2</v>
      </c>
      <c r="EZ21">
        <v>497.25</v>
      </c>
      <c r="FA21">
        <v>525.15700000000004</v>
      </c>
      <c r="FB21">
        <v>24.169</v>
      </c>
      <c r="FC21">
        <v>33.045000000000002</v>
      </c>
      <c r="FD21">
        <v>30.000599999999999</v>
      </c>
      <c r="FE21">
        <v>32.9011</v>
      </c>
      <c r="FF21">
        <v>32.852899999999998</v>
      </c>
      <c r="FG21">
        <v>25.509399999999999</v>
      </c>
      <c r="FH21">
        <v>23.4087</v>
      </c>
      <c r="FI21">
        <v>98.840400000000002</v>
      </c>
      <c r="FJ21">
        <v>24.169</v>
      </c>
      <c r="FK21">
        <v>510.28100000000001</v>
      </c>
      <c r="FL21">
        <v>19.573499999999999</v>
      </c>
      <c r="FM21">
        <v>101.28</v>
      </c>
      <c r="FN21">
        <v>100.643</v>
      </c>
    </row>
    <row r="22" spans="1:170" x14ac:dyDescent="0.2">
      <c r="A22">
        <v>10</v>
      </c>
      <c r="B22">
        <v>1608051649</v>
      </c>
      <c r="C22">
        <v>845.40000009536698</v>
      </c>
      <c r="D22" t="s">
        <v>310</v>
      </c>
      <c r="E22" t="s">
        <v>311</v>
      </c>
      <c r="F22" t="s">
        <v>285</v>
      </c>
      <c r="G22" t="s">
        <v>286</v>
      </c>
      <c r="H22">
        <v>1608051641.25</v>
      </c>
      <c r="I22">
        <f t="shared" si="0"/>
        <v>9.8466244036491996E-4</v>
      </c>
      <c r="J22">
        <f t="shared" si="1"/>
        <v>11.224664273238025</v>
      </c>
      <c r="K22">
        <f t="shared" si="2"/>
        <v>597.43439999999998</v>
      </c>
      <c r="L22">
        <f t="shared" si="3"/>
        <v>253.88226400016174</v>
      </c>
      <c r="M22">
        <f t="shared" si="4"/>
        <v>26.100912755665838</v>
      </c>
      <c r="N22">
        <f t="shared" si="5"/>
        <v>61.420529760297214</v>
      </c>
      <c r="O22">
        <f t="shared" si="6"/>
        <v>5.4701572866091168E-2</v>
      </c>
      <c r="P22">
        <f t="shared" si="7"/>
        <v>2.9761968605181734</v>
      </c>
      <c r="Q22">
        <f t="shared" si="8"/>
        <v>5.4149107666611934E-2</v>
      </c>
      <c r="R22">
        <f t="shared" si="9"/>
        <v>3.3892363996806493E-2</v>
      </c>
      <c r="S22">
        <f t="shared" si="10"/>
        <v>231.29142589382951</v>
      </c>
      <c r="T22">
        <f t="shared" si="11"/>
        <v>29.08375423013327</v>
      </c>
      <c r="U22">
        <f t="shared" si="12"/>
        <v>28.6371966666667</v>
      </c>
      <c r="V22">
        <f t="shared" si="13"/>
        <v>3.9381093566803704</v>
      </c>
      <c r="W22">
        <f t="shared" si="14"/>
        <v>55.987704334178147</v>
      </c>
      <c r="X22">
        <f t="shared" si="15"/>
        <v>2.1237507569899119</v>
      </c>
      <c r="Y22">
        <f t="shared" si="16"/>
        <v>3.7932449316259094</v>
      </c>
      <c r="Z22">
        <f t="shared" si="17"/>
        <v>1.8143585996904585</v>
      </c>
      <c r="AA22">
        <f t="shared" si="18"/>
        <v>-43.423613620092972</v>
      </c>
      <c r="AB22">
        <f t="shared" si="19"/>
        <v>-103.39680576779817</v>
      </c>
      <c r="AC22">
        <f t="shared" si="20"/>
        <v>-7.5966024665305563</v>
      </c>
      <c r="AD22">
        <f t="shared" si="21"/>
        <v>76.874404039407821</v>
      </c>
      <c r="AE22">
        <v>2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54117.62236596171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1030.69423076923</v>
      </c>
      <c r="AR22">
        <v>1164.3</v>
      </c>
      <c r="AS22">
        <f t="shared" si="27"/>
        <v>0.11475201342503649</v>
      </c>
      <c r="AT22">
        <v>0.5</v>
      </c>
      <c r="AU22">
        <f t="shared" si="28"/>
        <v>1180.1865007473414</v>
      </c>
      <c r="AV22">
        <f t="shared" si="29"/>
        <v>11.224664273238025</v>
      </c>
      <c r="AW22">
        <f t="shared" si="30"/>
        <v>67.714388588902878</v>
      </c>
      <c r="AX22">
        <f t="shared" si="31"/>
        <v>0.41921326118697927</v>
      </c>
      <c r="AY22">
        <f t="shared" si="32"/>
        <v>1.0000463270491984E-2</v>
      </c>
      <c r="AZ22">
        <f t="shared" si="33"/>
        <v>1.8017521257407882</v>
      </c>
      <c r="BA22" t="s">
        <v>313</v>
      </c>
      <c r="BB22">
        <v>676.21</v>
      </c>
      <c r="BC22">
        <f t="shared" si="34"/>
        <v>488.08999999999992</v>
      </c>
      <c r="BD22">
        <f t="shared" si="35"/>
        <v>0.27373183066805301</v>
      </c>
      <c r="BE22">
        <f t="shared" si="36"/>
        <v>0.81124727847880973</v>
      </c>
      <c r="BF22">
        <f t="shared" si="37"/>
        <v>0.29768025776818163</v>
      </c>
      <c r="BG22">
        <f t="shared" si="38"/>
        <v>0.82375617111663668</v>
      </c>
      <c r="BH22">
        <f t="shared" si="39"/>
        <v>1400.00166666667</v>
      </c>
      <c r="BI22">
        <f t="shared" si="40"/>
        <v>1180.1865007473414</v>
      </c>
      <c r="BJ22">
        <f t="shared" si="41"/>
        <v>0.84298935411791553</v>
      </c>
      <c r="BK22">
        <f t="shared" si="42"/>
        <v>0.19597870823583097</v>
      </c>
      <c r="BL22">
        <v>6</v>
      </c>
      <c r="BM22">
        <v>0.5</v>
      </c>
      <c r="BN22" t="s">
        <v>290</v>
      </c>
      <c r="BO22">
        <v>2</v>
      </c>
      <c r="BP22">
        <v>1608051641.25</v>
      </c>
      <c r="BQ22">
        <v>597.43439999999998</v>
      </c>
      <c r="BR22">
        <v>611.60940000000005</v>
      </c>
      <c r="BS22">
        <v>20.657616666666701</v>
      </c>
      <c r="BT22">
        <v>19.5004733333333</v>
      </c>
      <c r="BU22">
        <v>593.63440000000003</v>
      </c>
      <c r="BV22">
        <v>20.532616666666701</v>
      </c>
      <c r="BW22">
        <v>500.01843333333301</v>
      </c>
      <c r="BX22">
        <v>102.707133333333</v>
      </c>
      <c r="BY22">
        <v>0.100019653333333</v>
      </c>
      <c r="BZ22">
        <v>27.992789999999999</v>
      </c>
      <c r="CA22">
        <v>28.6371966666667</v>
      </c>
      <c r="CB22">
        <v>999.9</v>
      </c>
      <c r="CC22">
        <v>0</v>
      </c>
      <c r="CD22">
        <v>0</v>
      </c>
      <c r="CE22">
        <v>9997.7129999999997</v>
      </c>
      <c r="CF22">
        <v>0</v>
      </c>
      <c r="CG22">
        <v>377.00633333333298</v>
      </c>
      <c r="CH22">
        <v>1400.00166666667</v>
      </c>
      <c r="CI22">
        <v>0.89999933333333304</v>
      </c>
      <c r="CJ22">
        <v>0.10000064</v>
      </c>
      <c r="CK22">
        <v>0</v>
      </c>
      <c r="CL22">
        <v>1030.664</v>
      </c>
      <c r="CM22">
        <v>4.9997499999999997</v>
      </c>
      <c r="CN22">
        <v>14303.243333333299</v>
      </c>
      <c r="CO22">
        <v>12178.0666666667</v>
      </c>
      <c r="CP22">
        <v>48.120800000000003</v>
      </c>
      <c r="CQ22">
        <v>49.682866666666598</v>
      </c>
      <c r="CR22">
        <v>49.014400000000002</v>
      </c>
      <c r="CS22">
        <v>49.3414</v>
      </c>
      <c r="CT22">
        <v>49.218566666666703</v>
      </c>
      <c r="CU22">
        <v>1255.49833333333</v>
      </c>
      <c r="CV22">
        <v>139.50333333333299</v>
      </c>
      <c r="CW22">
        <v>0</v>
      </c>
      <c r="CX22">
        <v>68</v>
      </c>
      <c r="CY22">
        <v>0</v>
      </c>
      <c r="CZ22">
        <v>1030.69423076923</v>
      </c>
      <c r="DA22">
        <v>3.6454700827374902</v>
      </c>
      <c r="DB22">
        <v>43.801709335971701</v>
      </c>
      <c r="DC22">
        <v>14303.592307692301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11.2592921988225</v>
      </c>
      <c r="DS22">
        <v>0.161537284035499</v>
      </c>
      <c r="DT22">
        <v>0.209606479548194</v>
      </c>
      <c r="DU22">
        <v>1</v>
      </c>
      <c r="DV22">
        <v>-14.2089709677419</v>
      </c>
      <c r="DW22">
        <v>3.9716129032286801E-2</v>
      </c>
      <c r="DX22">
        <v>0.25052317283011899</v>
      </c>
      <c r="DY22">
        <v>1</v>
      </c>
      <c r="DZ22">
        <v>1.1574006451612899</v>
      </c>
      <c r="EA22">
        <v>-7.3580806451610803E-2</v>
      </c>
      <c r="EB22">
        <v>8.7130013848360204E-3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983</v>
      </c>
      <c r="EX22">
        <v>983</v>
      </c>
      <c r="EY22">
        <v>2</v>
      </c>
      <c r="EZ22">
        <v>497.59699999999998</v>
      </c>
      <c r="FA22">
        <v>523.779</v>
      </c>
      <c r="FB22">
        <v>24.052600000000002</v>
      </c>
      <c r="FC22">
        <v>33.1387</v>
      </c>
      <c r="FD22">
        <v>30.000699999999998</v>
      </c>
      <c r="FE22">
        <v>32.9998</v>
      </c>
      <c r="FF22">
        <v>32.9527</v>
      </c>
      <c r="FG22">
        <v>29.549399999999999</v>
      </c>
      <c r="FH22">
        <v>23.8797</v>
      </c>
      <c r="FI22">
        <v>98.034899999999993</v>
      </c>
      <c r="FJ22">
        <v>24.055700000000002</v>
      </c>
      <c r="FK22">
        <v>612.88400000000001</v>
      </c>
      <c r="FL22">
        <v>19.552299999999999</v>
      </c>
      <c r="FM22">
        <v>101.268</v>
      </c>
      <c r="FN22">
        <v>100.628</v>
      </c>
    </row>
    <row r="23" spans="1:170" x14ac:dyDescent="0.2">
      <c r="A23">
        <v>11</v>
      </c>
      <c r="B23">
        <v>1608051719</v>
      </c>
      <c r="C23">
        <v>915.40000009536698</v>
      </c>
      <c r="D23" t="s">
        <v>314</v>
      </c>
      <c r="E23" t="s">
        <v>315</v>
      </c>
      <c r="F23" t="s">
        <v>285</v>
      </c>
      <c r="G23" t="s">
        <v>286</v>
      </c>
      <c r="H23">
        <v>1608051711.25</v>
      </c>
      <c r="I23">
        <f t="shared" si="0"/>
        <v>1.0683694801841741E-3</v>
      </c>
      <c r="J23">
        <f t="shared" si="1"/>
        <v>13.246364829815091</v>
      </c>
      <c r="K23">
        <f t="shared" si="2"/>
        <v>697.51016666666703</v>
      </c>
      <c r="L23">
        <f t="shared" si="3"/>
        <v>322.23992848266863</v>
      </c>
      <c r="M23">
        <f t="shared" si="4"/>
        <v>33.130067446527839</v>
      </c>
      <c r="N23">
        <f t="shared" si="5"/>
        <v>71.712276548461404</v>
      </c>
      <c r="O23">
        <f t="shared" si="6"/>
        <v>5.935696523136727E-2</v>
      </c>
      <c r="P23">
        <f t="shared" si="7"/>
        <v>2.9767916296794055</v>
      </c>
      <c r="Q23">
        <f t="shared" si="8"/>
        <v>5.8707194110801782E-2</v>
      </c>
      <c r="R23">
        <f t="shared" si="9"/>
        <v>3.6749782866046035E-2</v>
      </c>
      <c r="S23">
        <f t="shared" si="10"/>
        <v>231.29596203857545</v>
      </c>
      <c r="T23">
        <f t="shared" si="11"/>
        <v>29.063137325084782</v>
      </c>
      <c r="U23">
        <f t="shared" si="12"/>
        <v>28.630690000000001</v>
      </c>
      <c r="V23">
        <f t="shared" si="13"/>
        <v>3.9366228648404284</v>
      </c>
      <c r="W23">
        <f t="shared" si="14"/>
        <v>55.905162298597574</v>
      </c>
      <c r="X23">
        <f t="shared" si="15"/>
        <v>2.1207425457772526</v>
      </c>
      <c r="Y23">
        <f t="shared" si="16"/>
        <v>3.7934646078837218</v>
      </c>
      <c r="Z23">
        <f t="shared" si="17"/>
        <v>1.8158803190631758</v>
      </c>
      <c r="AA23">
        <f t="shared" si="18"/>
        <v>-47.115094076122077</v>
      </c>
      <c r="AB23">
        <f t="shared" si="19"/>
        <v>-102.21383286569261</v>
      </c>
      <c r="AC23">
        <f t="shared" si="20"/>
        <v>-7.5079822789594921</v>
      </c>
      <c r="AD23">
        <f t="shared" si="21"/>
        <v>74.459052817801251</v>
      </c>
      <c r="AE23">
        <v>1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54135.004895574464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1054.566</v>
      </c>
      <c r="AR23">
        <v>1197.5999999999999</v>
      </c>
      <c r="AS23">
        <f t="shared" si="27"/>
        <v>0.11943386773547082</v>
      </c>
      <c r="AT23">
        <v>0.5</v>
      </c>
      <c r="AU23">
        <f t="shared" si="28"/>
        <v>1180.2110637365454</v>
      </c>
      <c r="AV23">
        <f t="shared" si="29"/>
        <v>13.246364829815091</v>
      </c>
      <c r="AW23">
        <f t="shared" si="30"/>
        <v>70.478586043124949</v>
      </c>
      <c r="AX23">
        <f t="shared" si="31"/>
        <v>0.43588009352037399</v>
      </c>
      <c r="AY23">
        <f t="shared" si="32"/>
        <v>1.1713254293570344E-2</v>
      </c>
      <c r="AZ23">
        <f t="shared" si="33"/>
        <v>1.7238476953907818</v>
      </c>
      <c r="BA23" t="s">
        <v>317</v>
      </c>
      <c r="BB23">
        <v>675.59</v>
      </c>
      <c r="BC23">
        <f t="shared" si="34"/>
        <v>522.00999999999988</v>
      </c>
      <c r="BD23">
        <f t="shared" si="35"/>
        <v>0.27400624509109006</v>
      </c>
      <c r="BE23">
        <f t="shared" si="36"/>
        <v>0.79817822609018407</v>
      </c>
      <c r="BF23">
        <f t="shared" si="37"/>
        <v>0.29667528240474794</v>
      </c>
      <c r="BG23">
        <f t="shared" si="38"/>
        <v>0.81067992837517489</v>
      </c>
      <c r="BH23">
        <f t="shared" si="39"/>
        <v>1400.0309999999999</v>
      </c>
      <c r="BI23">
        <f t="shared" si="40"/>
        <v>1180.2110637365454</v>
      </c>
      <c r="BJ23">
        <f t="shared" si="41"/>
        <v>0.8429892364787247</v>
      </c>
      <c r="BK23">
        <f t="shared" si="42"/>
        <v>0.19597847295744966</v>
      </c>
      <c r="BL23">
        <v>6</v>
      </c>
      <c r="BM23">
        <v>0.5</v>
      </c>
      <c r="BN23" t="s">
        <v>290</v>
      </c>
      <c r="BO23">
        <v>2</v>
      </c>
      <c r="BP23">
        <v>1608051711.25</v>
      </c>
      <c r="BQ23">
        <v>697.51016666666703</v>
      </c>
      <c r="BR23">
        <v>714.29966666666701</v>
      </c>
      <c r="BS23">
        <v>20.627423333333301</v>
      </c>
      <c r="BT23">
        <v>19.371853333333299</v>
      </c>
      <c r="BU23">
        <v>693.71016666666696</v>
      </c>
      <c r="BV23">
        <v>20.502423333333301</v>
      </c>
      <c r="BW23">
        <v>500.01119999999997</v>
      </c>
      <c r="BX23">
        <v>102.711833333333</v>
      </c>
      <c r="BY23">
        <v>9.99678066666667E-2</v>
      </c>
      <c r="BZ23">
        <v>27.993783333333301</v>
      </c>
      <c r="CA23">
        <v>28.630690000000001</v>
      </c>
      <c r="CB23">
        <v>999.9</v>
      </c>
      <c r="CC23">
        <v>0</v>
      </c>
      <c r="CD23">
        <v>0</v>
      </c>
      <c r="CE23">
        <v>10000.618333333299</v>
      </c>
      <c r="CF23">
        <v>0</v>
      </c>
      <c r="CG23">
        <v>393.28326666666698</v>
      </c>
      <c r="CH23">
        <v>1400.0309999999999</v>
      </c>
      <c r="CI23">
        <v>0.90000150000000001</v>
      </c>
      <c r="CJ23">
        <v>9.9998393333333296E-2</v>
      </c>
      <c r="CK23">
        <v>0</v>
      </c>
      <c r="CL23">
        <v>1054.5540000000001</v>
      </c>
      <c r="CM23">
        <v>4.9997499999999997</v>
      </c>
      <c r="CN23">
        <v>14645.7866666667</v>
      </c>
      <c r="CO23">
        <v>12178.333333333299</v>
      </c>
      <c r="CP23">
        <v>48.270666666666699</v>
      </c>
      <c r="CQ23">
        <v>49.856099999999998</v>
      </c>
      <c r="CR23">
        <v>49.199599999999997</v>
      </c>
      <c r="CS23">
        <v>49.524799999999999</v>
      </c>
      <c r="CT23">
        <v>49.375</v>
      </c>
      <c r="CU23">
        <v>1255.52933333333</v>
      </c>
      <c r="CV23">
        <v>139.500666666667</v>
      </c>
      <c r="CW23">
        <v>0</v>
      </c>
      <c r="CX23">
        <v>69.099999904632597</v>
      </c>
      <c r="CY23">
        <v>0</v>
      </c>
      <c r="CZ23">
        <v>1054.566</v>
      </c>
      <c r="DA23">
        <v>4.5107692088451197</v>
      </c>
      <c r="DB23">
        <v>50.315384614966497</v>
      </c>
      <c r="DC23">
        <v>14646.048000000001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13.2716128516561</v>
      </c>
      <c r="DS23">
        <v>0.37950216275933901</v>
      </c>
      <c r="DT23">
        <v>0.14997331572074801</v>
      </c>
      <c r="DU23">
        <v>1</v>
      </c>
      <c r="DV23">
        <v>-16.802935483871</v>
      </c>
      <c r="DW23">
        <v>-9.4417741935427804E-2</v>
      </c>
      <c r="DX23">
        <v>0.215185329797944</v>
      </c>
      <c r="DY23">
        <v>1</v>
      </c>
      <c r="DZ23">
        <v>1.2549158064516099</v>
      </c>
      <c r="EA23">
        <v>5.8674677419350799E-2</v>
      </c>
      <c r="EB23">
        <v>3.2056882384608201E-2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984.2</v>
      </c>
      <c r="EX23">
        <v>984.2</v>
      </c>
      <c r="EY23">
        <v>2</v>
      </c>
      <c r="EZ23">
        <v>497.85700000000003</v>
      </c>
      <c r="FA23">
        <v>522.06200000000001</v>
      </c>
      <c r="FB23">
        <v>24.001000000000001</v>
      </c>
      <c r="FC23">
        <v>33.231999999999999</v>
      </c>
      <c r="FD23">
        <v>30.000599999999999</v>
      </c>
      <c r="FE23">
        <v>33.097700000000003</v>
      </c>
      <c r="FF23">
        <v>33.050699999999999</v>
      </c>
      <c r="FG23">
        <v>33.430900000000001</v>
      </c>
      <c r="FH23">
        <v>23.935500000000001</v>
      </c>
      <c r="FI23">
        <v>97.286699999999996</v>
      </c>
      <c r="FJ23">
        <v>24.003900000000002</v>
      </c>
      <c r="FK23">
        <v>715.15700000000004</v>
      </c>
      <c r="FL23">
        <v>19.496099999999998</v>
      </c>
      <c r="FM23">
        <v>101.256</v>
      </c>
      <c r="FN23">
        <v>100.614</v>
      </c>
    </row>
    <row r="24" spans="1:170" x14ac:dyDescent="0.2">
      <c r="A24">
        <v>12</v>
      </c>
      <c r="B24">
        <v>1608051785</v>
      </c>
      <c r="C24">
        <v>981.40000009536698</v>
      </c>
      <c r="D24" t="s">
        <v>318</v>
      </c>
      <c r="E24" t="s">
        <v>319</v>
      </c>
      <c r="F24" t="s">
        <v>285</v>
      </c>
      <c r="G24" t="s">
        <v>286</v>
      </c>
      <c r="H24">
        <v>1608051777.25</v>
      </c>
      <c r="I24">
        <f t="shared" si="0"/>
        <v>1.0737541493018347E-3</v>
      </c>
      <c r="J24">
        <f t="shared" si="1"/>
        <v>15.005984231834349</v>
      </c>
      <c r="K24">
        <f t="shared" si="2"/>
        <v>796.97986666666702</v>
      </c>
      <c r="L24">
        <f t="shared" si="3"/>
        <v>374.3007231406113</v>
      </c>
      <c r="M24">
        <f t="shared" si="4"/>
        <v>38.482828713855703</v>
      </c>
      <c r="N24">
        <f t="shared" si="5"/>
        <v>81.939568376957894</v>
      </c>
      <c r="O24">
        <f t="shared" si="6"/>
        <v>5.9748401811067199E-2</v>
      </c>
      <c r="P24">
        <f t="shared" si="7"/>
        <v>2.9764266040841183</v>
      </c>
      <c r="Q24">
        <f t="shared" si="8"/>
        <v>5.9090003936714312E-2</v>
      </c>
      <c r="R24">
        <f t="shared" si="9"/>
        <v>3.6989802236413599E-2</v>
      </c>
      <c r="S24">
        <f t="shared" si="10"/>
        <v>231.29367156533547</v>
      </c>
      <c r="T24">
        <f t="shared" si="11"/>
        <v>29.066523963228857</v>
      </c>
      <c r="U24">
        <f t="shared" si="12"/>
        <v>28.63766</v>
      </c>
      <c r="V24">
        <f t="shared" si="13"/>
        <v>3.9382152269707675</v>
      </c>
      <c r="W24">
        <f t="shared" si="14"/>
        <v>56.003368124597408</v>
      </c>
      <c r="X24">
        <f t="shared" si="15"/>
        <v>2.1250451813183675</v>
      </c>
      <c r="Y24">
        <f t="shared" si="16"/>
        <v>3.7944953178361067</v>
      </c>
      <c r="Z24">
        <f t="shared" si="17"/>
        <v>1.8131700456524</v>
      </c>
      <c r="AA24">
        <f t="shared" si="18"/>
        <v>-47.352557984210911</v>
      </c>
      <c r="AB24">
        <f t="shared" si="19"/>
        <v>-102.57197342046521</v>
      </c>
      <c r="AC24">
        <f t="shared" si="20"/>
        <v>-7.5356493513591598</v>
      </c>
      <c r="AD24">
        <f t="shared" si="21"/>
        <v>73.833490809300201</v>
      </c>
      <c r="AE24">
        <v>1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54123.466740361182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1078.25615384615</v>
      </c>
      <c r="AR24">
        <v>1226.7</v>
      </c>
      <c r="AS24">
        <f t="shared" si="27"/>
        <v>0.12101071668203311</v>
      </c>
      <c r="AT24">
        <v>0.5</v>
      </c>
      <c r="AU24">
        <f t="shared" si="28"/>
        <v>1180.2002807472875</v>
      </c>
      <c r="AV24">
        <f t="shared" si="29"/>
        <v>15.005984231834349</v>
      </c>
      <c r="AW24">
        <f t="shared" si="30"/>
        <v>71.408440900782978</v>
      </c>
      <c r="AX24">
        <f t="shared" si="31"/>
        <v>0.44636830520909759</v>
      </c>
      <c r="AY24">
        <f t="shared" si="32"/>
        <v>1.3204311137583491E-2</v>
      </c>
      <c r="AZ24">
        <f t="shared" si="33"/>
        <v>1.659232086084617</v>
      </c>
      <c r="BA24" t="s">
        <v>321</v>
      </c>
      <c r="BB24">
        <v>679.14</v>
      </c>
      <c r="BC24">
        <f t="shared" si="34"/>
        <v>547.56000000000006</v>
      </c>
      <c r="BD24">
        <f t="shared" si="35"/>
        <v>0.27110060295465338</v>
      </c>
      <c r="BE24">
        <f t="shared" si="36"/>
        <v>0.78800901298520287</v>
      </c>
      <c r="BF24">
        <f t="shared" si="37"/>
        <v>0.29037000255797552</v>
      </c>
      <c r="BG24">
        <f t="shared" si="38"/>
        <v>0.79925294147497838</v>
      </c>
      <c r="BH24">
        <f t="shared" si="39"/>
        <v>1400.01833333333</v>
      </c>
      <c r="BI24">
        <f t="shared" si="40"/>
        <v>1180.2002807472875</v>
      </c>
      <c r="BJ24">
        <f t="shared" si="41"/>
        <v>0.84298916138999869</v>
      </c>
      <c r="BK24">
        <f t="shared" si="42"/>
        <v>0.19597832277999741</v>
      </c>
      <c r="BL24">
        <v>6</v>
      </c>
      <c r="BM24">
        <v>0.5</v>
      </c>
      <c r="BN24" t="s">
        <v>290</v>
      </c>
      <c r="BO24">
        <v>2</v>
      </c>
      <c r="BP24">
        <v>1608051777.25</v>
      </c>
      <c r="BQ24">
        <v>796.97986666666702</v>
      </c>
      <c r="BR24">
        <v>816.013466666667</v>
      </c>
      <c r="BS24">
        <v>20.6691133333333</v>
      </c>
      <c r="BT24">
        <v>19.407273333333301</v>
      </c>
      <c r="BU24">
        <v>793.17986666666695</v>
      </c>
      <c r="BV24">
        <v>20.5441133333333</v>
      </c>
      <c r="BW24">
        <v>500.01296666666701</v>
      </c>
      <c r="BX24">
        <v>102.712566666667</v>
      </c>
      <c r="BY24">
        <v>0.100028486666667</v>
      </c>
      <c r="BZ24">
        <v>27.998443333333299</v>
      </c>
      <c r="CA24">
        <v>28.63766</v>
      </c>
      <c r="CB24">
        <v>999.9</v>
      </c>
      <c r="CC24">
        <v>0</v>
      </c>
      <c r="CD24">
        <v>0</v>
      </c>
      <c r="CE24">
        <v>9998.4830000000002</v>
      </c>
      <c r="CF24">
        <v>0</v>
      </c>
      <c r="CG24">
        <v>408.07639999999998</v>
      </c>
      <c r="CH24">
        <v>1400.01833333333</v>
      </c>
      <c r="CI24">
        <v>0.90000306666666696</v>
      </c>
      <c r="CJ24">
        <v>9.9996879999999996E-2</v>
      </c>
      <c r="CK24">
        <v>0</v>
      </c>
      <c r="CL24">
        <v>1078.2743333333301</v>
      </c>
      <c r="CM24">
        <v>4.9997499999999997</v>
      </c>
      <c r="CN24">
        <v>14985.88</v>
      </c>
      <c r="CO24">
        <v>12178.233333333301</v>
      </c>
      <c r="CP24">
        <v>48.449599999999997</v>
      </c>
      <c r="CQ24">
        <v>50</v>
      </c>
      <c r="CR24">
        <v>49.353999999999999</v>
      </c>
      <c r="CS24">
        <v>49.647733333333299</v>
      </c>
      <c r="CT24">
        <v>49.524799999999999</v>
      </c>
      <c r="CU24">
        <v>1255.5223333333299</v>
      </c>
      <c r="CV24">
        <v>139.49600000000001</v>
      </c>
      <c r="CW24">
        <v>0</v>
      </c>
      <c r="CX24">
        <v>65.599999904632597</v>
      </c>
      <c r="CY24">
        <v>0</v>
      </c>
      <c r="CZ24">
        <v>1078.25615384615</v>
      </c>
      <c r="DA24">
        <v>7.1111129381183302E-2</v>
      </c>
      <c r="DB24">
        <v>-8.6427351232819198</v>
      </c>
      <c r="DC24">
        <v>14985.692307692299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15.0149957284419</v>
      </c>
      <c r="DS24">
        <v>-0.28832873682299498</v>
      </c>
      <c r="DT24">
        <v>5.8769204385267497E-2</v>
      </c>
      <c r="DU24">
        <v>1</v>
      </c>
      <c r="DV24">
        <v>-19.044551612903199</v>
      </c>
      <c r="DW24">
        <v>0.166412903225863</v>
      </c>
      <c r="DX24">
        <v>6.8699597927957601E-2</v>
      </c>
      <c r="DY24">
        <v>1</v>
      </c>
      <c r="DZ24">
        <v>1.26047483870968</v>
      </c>
      <c r="EA24">
        <v>0.138088548387093</v>
      </c>
      <c r="EB24">
        <v>1.04216505011219E-2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985.3</v>
      </c>
      <c r="EX24">
        <v>985.3</v>
      </c>
      <c r="EY24">
        <v>2</v>
      </c>
      <c r="EZ24">
        <v>498.19499999999999</v>
      </c>
      <c r="FA24">
        <v>521.08900000000006</v>
      </c>
      <c r="FB24">
        <v>23.971599999999999</v>
      </c>
      <c r="FC24">
        <v>33.313400000000001</v>
      </c>
      <c r="FD24">
        <v>30.000599999999999</v>
      </c>
      <c r="FE24">
        <v>33.183599999999998</v>
      </c>
      <c r="FF24">
        <v>33.135800000000003</v>
      </c>
      <c r="FG24">
        <v>37.156100000000002</v>
      </c>
      <c r="FH24">
        <v>24.1327</v>
      </c>
      <c r="FI24">
        <v>96.511700000000005</v>
      </c>
      <c r="FJ24">
        <v>23.971699999999998</v>
      </c>
      <c r="FK24">
        <v>816.84299999999996</v>
      </c>
      <c r="FL24">
        <v>19.452400000000001</v>
      </c>
      <c r="FM24">
        <v>101.251</v>
      </c>
      <c r="FN24">
        <v>100.60599999999999</v>
      </c>
    </row>
    <row r="25" spans="1:170" x14ac:dyDescent="0.2">
      <c r="A25">
        <v>13</v>
      </c>
      <c r="B25">
        <v>1608051865</v>
      </c>
      <c r="C25">
        <v>1061.4000000953699</v>
      </c>
      <c r="D25" t="s">
        <v>322</v>
      </c>
      <c r="E25" t="s">
        <v>323</v>
      </c>
      <c r="F25" t="s">
        <v>285</v>
      </c>
      <c r="G25" t="s">
        <v>286</v>
      </c>
      <c r="H25">
        <v>1608051857.25</v>
      </c>
      <c r="I25">
        <f t="shared" si="0"/>
        <v>1.1154230144816365E-3</v>
      </c>
      <c r="J25">
        <f t="shared" si="1"/>
        <v>15.26162899746603</v>
      </c>
      <c r="K25">
        <f t="shared" si="2"/>
        <v>898.56266666666704</v>
      </c>
      <c r="L25">
        <f t="shared" si="3"/>
        <v>482.33957578732355</v>
      </c>
      <c r="M25">
        <f t="shared" si="4"/>
        <v>49.587459804291925</v>
      </c>
      <c r="N25">
        <f t="shared" si="5"/>
        <v>92.37774039635778</v>
      </c>
      <c r="O25">
        <f t="shared" si="6"/>
        <v>6.2240228439452261E-2</v>
      </c>
      <c r="P25">
        <f t="shared" si="7"/>
        <v>2.9761079624564544</v>
      </c>
      <c r="Q25">
        <f t="shared" si="8"/>
        <v>6.1526046496264142E-2</v>
      </c>
      <c r="R25">
        <f t="shared" si="9"/>
        <v>3.8517262544438297E-2</v>
      </c>
      <c r="S25">
        <f t="shared" si="10"/>
        <v>231.29367483000391</v>
      </c>
      <c r="T25">
        <f t="shared" si="11"/>
        <v>29.042935238511099</v>
      </c>
      <c r="U25">
        <f t="shared" si="12"/>
        <v>28.639616666666701</v>
      </c>
      <c r="V25">
        <f t="shared" si="13"/>
        <v>3.9386623468683086</v>
      </c>
      <c r="W25">
        <f t="shared" si="14"/>
        <v>56.173197080891768</v>
      </c>
      <c r="X25">
        <f t="shared" si="15"/>
        <v>2.1298703484978403</v>
      </c>
      <c r="Y25">
        <f t="shared" si="16"/>
        <v>3.7916131877463504</v>
      </c>
      <c r="Z25">
        <f t="shared" si="17"/>
        <v>1.8087919983704683</v>
      </c>
      <c r="AA25">
        <f t="shared" si="18"/>
        <v>-49.19015493864017</v>
      </c>
      <c r="AB25">
        <f t="shared" si="19"/>
        <v>-104.96610707603959</v>
      </c>
      <c r="AC25">
        <f t="shared" si="20"/>
        <v>-7.7119398325284898</v>
      </c>
      <c r="AD25">
        <f t="shared" si="21"/>
        <v>69.425472982795654</v>
      </c>
      <c r="AE25">
        <v>1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54116.317563550641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1095.1371999999999</v>
      </c>
      <c r="AR25">
        <v>1243.8499999999999</v>
      </c>
      <c r="AS25">
        <f t="shared" si="27"/>
        <v>0.11955846766089162</v>
      </c>
      <c r="AT25">
        <v>0.5</v>
      </c>
      <c r="AU25">
        <f t="shared" si="28"/>
        <v>1180.2000307472958</v>
      </c>
      <c r="AV25">
        <f t="shared" si="29"/>
        <v>15.26162899746603</v>
      </c>
      <c r="AW25">
        <f t="shared" si="30"/>
        <v>70.551453604741937</v>
      </c>
      <c r="AX25">
        <f t="shared" si="31"/>
        <v>0.45141295172247453</v>
      </c>
      <c r="AY25">
        <f t="shared" si="32"/>
        <v>1.3420925321661659E-2</v>
      </c>
      <c r="AZ25">
        <f t="shared" si="33"/>
        <v>1.62256702978655</v>
      </c>
      <c r="BA25" t="s">
        <v>325</v>
      </c>
      <c r="BB25">
        <v>682.36</v>
      </c>
      <c r="BC25">
        <f t="shared" si="34"/>
        <v>561.4899999999999</v>
      </c>
      <c r="BD25">
        <f t="shared" si="35"/>
        <v>0.26485387095050678</v>
      </c>
      <c r="BE25">
        <f t="shared" si="36"/>
        <v>0.78234459553750024</v>
      </c>
      <c r="BF25">
        <f t="shared" si="37"/>
        <v>0.28145415899313569</v>
      </c>
      <c r="BG25">
        <f t="shared" si="38"/>
        <v>0.79251848012314441</v>
      </c>
      <c r="BH25">
        <f t="shared" si="39"/>
        <v>1400.018</v>
      </c>
      <c r="BI25">
        <f t="shared" si="40"/>
        <v>1180.2000307472958</v>
      </c>
      <c r="BJ25">
        <f t="shared" si="41"/>
        <v>0.84298918352999452</v>
      </c>
      <c r="BK25">
        <f t="shared" si="42"/>
        <v>0.19597836705998906</v>
      </c>
      <c r="BL25">
        <v>6</v>
      </c>
      <c r="BM25">
        <v>0.5</v>
      </c>
      <c r="BN25" t="s">
        <v>290</v>
      </c>
      <c r="BO25">
        <v>2</v>
      </c>
      <c r="BP25">
        <v>1608051857.25</v>
      </c>
      <c r="BQ25">
        <v>898.56266666666704</v>
      </c>
      <c r="BR25">
        <v>918.07870000000003</v>
      </c>
      <c r="BS25">
        <v>20.71735</v>
      </c>
      <c r="BT25">
        <v>19.4066166666667</v>
      </c>
      <c r="BU25">
        <v>894.76266666666697</v>
      </c>
      <c r="BV25">
        <v>20.59235</v>
      </c>
      <c r="BW25">
        <v>500.01676666666702</v>
      </c>
      <c r="BX25">
        <v>102.70610000000001</v>
      </c>
      <c r="BY25">
        <v>0.10001895333333299</v>
      </c>
      <c r="BZ25">
        <v>27.985410000000002</v>
      </c>
      <c r="CA25">
        <v>28.639616666666701</v>
      </c>
      <c r="CB25">
        <v>999.9</v>
      </c>
      <c r="CC25">
        <v>0</v>
      </c>
      <c r="CD25">
        <v>0</v>
      </c>
      <c r="CE25">
        <v>9997.3109999999997</v>
      </c>
      <c r="CF25">
        <v>0</v>
      </c>
      <c r="CG25">
        <v>419.85866666666698</v>
      </c>
      <c r="CH25">
        <v>1400.018</v>
      </c>
      <c r="CI25">
        <v>0.90000460000000004</v>
      </c>
      <c r="CJ25">
        <v>9.99953066666667E-2</v>
      </c>
      <c r="CK25">
        <v>0</v>
      </c>
      <c r="CL25">
        <v>1095.1973333333301</v>
      </c>
      <c r="CM25">
        <v>4.9997499999999997</v>
      </c>
      <c r="CN25">
        <v>15232.6366666667</v>
      </c>
      <c r="CO25">
        <v>12178.2266666667</v>
      </c>
      <c r="CP25">
        <v>48.624933333333303</v>
      </c>
      <c r="CQ25">
        <v>50.199599999999997</v>
      </c>
      <c r="CR25">
        <v>49.557933333333303</v>
      </c>
      <c r="CS25">
        <v>49.824599999999997</v>
      </c>
      <c r="CT25">
        <v>49.678733333333298</v>
      </c>
      <c r="CU25">
        <v>1255.521</v>
      </c>
      <c r="CV25">
        <v>139.49700000000001</v>
      </c>
      <c r="CW25">
        <v>0</v>
      </c>
      <c r="CX25">
        <v>79.5</v>
      </c>
      <c r="CY25">
        <v>0</v>
      </c>
      <c r="CZ25">
        <v>1095.1371999999999</v>
      </c>
      <c r="DA25">
        <v>-7.6638461607370596</v>
      </c>
      <c r="DB25">
        <v>-94.323076808946794</v>
      </c>
      <c r="DC25">
        <v>15231.523999999999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15.275186551373199</v>
      </c>
      <c r="DS25">
        <v>-8.5977463810577096E-2</v>
      </c>
      <c r="DT25">
        <v>0.103482546118545</v>
      </c>
      <c r="DU25">
        <v>1</v>
      </c>
      <c r="DV25">
        <v>-19.524670967741901</v>
      </c>
      <c r="DW25">
        <v>0.112693548387194</v>
      </c>
      <c r="DX25">
        <v>0.12701744658814801</v>
      </c>
      <c r="DY25">
        <v>1</v>
      </c>
      <c r="DZ25">
        <v>1.30901</v>
      </c>
      <c r="EA25">
        <v>0.12766790322580601</v>
      </c>
      <c r="EB25">
        <v>9.7028472708422294E-3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986.6</v>
      </c>
      <c r="EX25">
        <v>986.6</v>
      </c>
      <c r="EY25">
        <v>2</v>
      </c>
      <c r="EZ25">
        <v>498.339</v>
      </c>
      <c r="FA25">
        <v>519.92200000000003</v>
      </c>
      <c r="FB25">
        <v>23.957999999999998</v>
      </c>
      <c r="FC25">
        <v>33.411200000000001</v>
      </c>
      <c r="FD25">
        <v>30.000599999999999</v>
      </c>
      <c r="FE25">
        <v>33.285699999999999</v>
      </c>
      <c r="FF25">
        <v>33.240400000000001</v>
      </c>
      <c r="FG25">
        <v>40.861400000000003</v>
      </c>
      <c r="FH25">
        <v>24.505500000000001</v>
      </c>
      <c r="FI25">
        <v>95.388999999999996</v>
      </c>
      <c r="FJ25">
        <v>23.9604</v>
      </c>
      <c r="FK25">
        <v>918.56899999999996</v>
      </c>
      <c r="FL25">
        <v>19.4053</v>
      </c>
      <c r="FM25">
        <v>101.238</v>
      </c>
      <c r="FN25">
        <v>100.59</v>
      </c>
    </row>
    <row r="26" spans="1:170" x14ac:dyDescent="0.2">
      <c r="A26">
        <v>14</v>
      </c>
      <c r="B26">
        <v>1608051971</v>
      </c>
      <c r="C26">
        <v>1167.4000000953699</v>
      </c>
      <c r="D26" t="s">
        <v>326</v>
      </c>
      <c r="E26" t="s">
        <v>327</v>
      </c>
      <c r="F26" t="s">
        <v>285</v>
      </c>
      <c r="G26" t="s">
        <v>286</v>
      </c>
      <c r="H26">
        <v>1608051963.25</v>
      </c>
      <c r="I26">
        <f t="shared" si="0"/>
        <v>1.0926944775563124E-3</v>
      </c>
      <c r="J26">
        <f t="shared" si="1"/>
        <v>16.077448156608522</v>
      </c>
      <c r="K26">
        <f t="shared" si="2"/>
        <v>1198.9583333333301</v>
      </c>
      <c r="L26">
        <f t="shared" si="3"/>
        <v>742.81457613733494</v>
      </c>
      <c r="M26">
        <f t="shared" si="4"/>
        <v>76.363631956059848</v>
      </c>
      <c r="N26">
        <f t="shared" si="5"/>
        <v>123.25661859439589</v>
      </c>
      <c r="O26">
        <f t="shared" si="6"/>
        <v>6.0698288755283575E-2</v>
      </c>
      <c r="P26">
        <f t="shared" si="7"/>
        <v>2.9762951041324319</v>
      </c>
      <c r="Q26">
        <f t="shared" si="8"/>
        <v>6.0018888634878163E-2</v>
      </c>
      <c r="R26">
        <f t="shared" si="9"/>
        <v>3.7572213043941941E-2</v>
      </c>
      <c r="S26">
        <f t="shared" si="10"/>
        <v>231.29037693480484</v>
      </c>
      <c r="T26">
        <f t="shared" si="11"/>
        <v>29.06217148625764</v>
      </c>
      <c r="U26">
        <f t="shared" si="12"/>
        <v>28.661343333333299</v>
      </c>
      <c r="V26">
        <f t="shared" si="13"/>
        <v>3.9436301055989329</v>
      </c>
      <c r="W26">
        <f t="shared" si="14"/>
        <v>56.060617163159897</v>
      </c>
      <c r="X26">
        <f t="shared" si="15"/>
        <v>2.1272761926100543</v>
      </c>
      <c r="Y26">
        <f t="shared" si="16"/>
        <v>3.7946000245034561</v>
      </c>
      <c r="Z26">
        <f t="shared" si="17"/>
        <v>1.8163539129888786</v>
      </c>
      <c r="AA26">
        <f t="shared" si="18"/>
        <v>-48.187826460233374</v>
      </c>
      <c r="AB26">
        <f t="shared" si="19"/>
        <v>-106.29167242416777</v>
      </c>
      <c r="AC26">
        <f t="shared" si="20"/>
        <v>-7.8102090744785215</v>
      </c>
      <c r="AD26">
        <f t="shared" si="21"/>
        <v>69.000668975925194</v>
      </c>
      <c r="AE26">
        <v>1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54119.317109357631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1109.05653846154</v>
      </c>
      <c r="AR26">
        <v>1247.8800000000001</v>
      </c>
      <c r="AS26">
        <f t="shared" si="27"/>
        <v>0.11124744489731397</v>
      </c>
      <c r="AT26">
        <v>0.5</v>
      </c>
      <c r="AU26">
        <f t="shared" si="28"/>
        <v>1180.183677758145</v>
      </c>
      <c r="AV26">
        <f t="shared" si="29"/>
        <v>16.077448156608522</v>
      </c>
      <c r="AW26">
        <f t="shared" si="30"/>
        <v>65.64620933005429</v>
      </c>
      <c r="AX26">
        <f t="shared" si="31"/>
        <v>0.45285604385037032</v>
      </c>
      <c r="AY26">
        <f t="shared" si="32"/>
        <v>1.4112375853276201E-2</v>
      </c>
      <c r="AZ26">
        <f t="shared" si="33"/>
        <v>1.6140975093759014</v>
      </c>
      <c r="BA26" t="s">
        <v>329</v>
      </c>
      <c r="BB26">
        <v>682.77</v>
      </c>
      <c r="BC26">
        <f t="shared" si="34"/>
        <v>565.11000000000013</v>
      </c>
      <c r="BD26">
        <f t="shared" si="35"/>
        <v>0.24565741455373311</v>
      </c>
      <c r="BE26">
        <f t="shared" si="36"/>
        <v>0.78090652151156703</v>
      </c>
      <c r="BF26">
        <f t="shared" si="37"/>
        <v>0.26074879645843535</v>
      </c>
      <c r="BG26">
        <f t="shared" si="38"/>
        <v>0.79093597987545394</v>
      </c>
      <c r="BH26">
        <f t="shared" si="39"/>
        <v>1399.99866666667</v>
      </c>
      <c r="BI26">
        <f t="shared" si="40"/>
        <v>1180.183677758145</v>
      </c>
      <c r="BJ26">
        <f t="shared" si="41"/>
        <v>0.84298914410261971</v>
      </c>
      <c r="BK26">
        <f t="shared" si="42"/>
        <v>0.19597828820523916</v>
      </c>
      <c r="BL26">
        <v>6</v>
      </c>
      <c r="BM26">
        <v>0.5</v>
      </c>
      <c r="BN26" t="s">
        <v>290</v>
      </c>
      <c r="BO26">
        <v>2</v>
      </c>
      <c r="BP26">
        <v>1608051963.25</v>
      </c>
      <c r="BQ26">
        <v>1198.9583333333301</v>
      </c>
      <c r="BR26">
        <v>1219.8230000000001</v>
      </c>
      <c r="BS26">
        <v>20.692726666666701</v>
      </c>
      <c r="BT26">
        <v>19.408650000000002</v>
      </c>
      <c r="BU26">
        <v>1195.1583333333299</v>
      </c>
      <c r="BV26">
        <v>20.567726666666701</v>
      </c>
      <c r="BW26">
        <v>500.00923333333299</v>
      </c>
      <c r="BX26">
        <v>102.703066666667</v>
      </c>
      <c r="BY26">
        <v>0.100020953333333</v>
      </c>
      <c r="BZ26">
        <v>27.998916666666702</v>
      </c>
      <c r="CA26">
        <v>28.661343333333299</v>
      </c>
      <c r="CB26">
        <v>999.9</v>
      </c>
      <c r="CC26">
        <v>0</v>
      </c>
      <c r="CD26">
        <v>0</v>
      </c>
      <c r="CE26">
        <v>9998.6643333333304</v>
      </c>
      <c r="CF26">
        <v>0</v>
      </c>
      <c r="CG26">
        <v>434.48706666666698</v>
      </c>
      <c r="CH26">
        <v>1399.99866666667</v>
      </c>
      <c r="CI26">
        <v>0.90000336666666603</v>
      </c>
      <c r="CJ26">
        <v>9.9996573333333394E-2</v>
      </c>
      <c r="CK26">
        <v>0</v>
      </c>
      <c r="CL26">
        <v>1109.22933333333</v>
      </c>
      <c r="CM26">
        <v>4.9997499999999997</v>
      </c>
      <c r="CN26">
        <v>15442.8</v>
      </c>
      <c r="CO26">
        <v>12178.05</v>
      </c>
      <c r="CP26">
        <v>48.752033333333301</v>
      </c>
      <c r="CQ26">
        <v>50.418399999999998</v>
      </c>
      <c r="CR26">
        <v>49.729066666666697</v>
      </c>
      <c r="CS26">
        <v>49.999899999999997</v>
      </c>
      <c r="CT26">
        <v>49.814100000000003</v>
      </c>
      <c r="CU26">
        <v>1255.5063333333301</v>
      </c>
      <c r="CV26">
        <v>139.493333333333</v>
      </c>
      <c r="CW26">
        <v>0</v>
      </c>
      <c r="CX26">
        <v>105.69999980926499</v>
      </c>
      <c r="CY26">
        <v>0</v>
      </c>
      <c r="CZ26">
        <v>1109.05653846154</v>
      </c>
      <c r="DA26">
        <v>-16.580170937495001</v>
      </c>
      <c r="DB26">
        <v>-222.776068387393</v>
      </c>
      <c r="DC26">
        <v>15440.615384615399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16.084705070226001</v>
      </c>
      <c r="DS26">
        <v>4.0083761497936202E-2</v>
      </c>
      <c r="DT26">
        <v>6.5359282846857797E-2</v>
      </c>
      <c r="DU26">
        <v>1</v>
      </c>
      <c r="DV26">
        <v>-20.8731677419355</v>
      </c>
      <c r="DW26">
        <v>-0.18455806451612</v>
      </c>
      <c r="DX26">
        <v>7.8656629797049904E-2</v>
      </c>
      <c r="DY26">
        <v>1</v>
      </c>
      <c r="DZ26">
        <v>1.2827999999999999</v>
      </c>
      <c r="EA26">
        <v>0.107154677419351</v>
      </c>
      <c r="EB26">
        <v>8.1333328485809608E-3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988.4</v>
      </c>
      <c r="EX26">
        <v>988.4</v>
      </c>
      <c r="EY26">
        <v>2</v>
      </c>
      <c r="EZ26">
        <v>498.642</v>
      </c>
      <c r="FA26">
        <v>518.625</v>
      </c>
      <c r="FB26">
        <v>23.9754</v>
      </c>
      <c r="FC26">
        <v>33.525100000000002</v>
      </c>
      <c r="FD26">
        <v>30.000499999999999</v>
      </c>
      <c r="FE26">
        <v>33.405700000000003</v>
      </c>
      <c r="FF26">
        <v>33.360799999999998</v>
      </c>
      <c r="FG26">
        <v>51.302900000000001</v>
      </c>
      <c r="FH26">
        <v>24.766500000000001</v>
      </c>
      <c r="FI26">
        <v>93.897000000000006</v>
      </c>
      <c r="FJ26">
        <v>23.940899999999999</v>
      </c>
      <c r="FK26">
        <v>1220.47</v>
      </c>
      <c r="FL26">
        <v>19.372800000000002</v>
      </c>
      <c r="FM26">
        <v>101.226</v>
      </c>
      <c r="FN26">
        <v>100.57299999999999</v>
      </c>
    </row>
    <row r="27" spans="1:170" x14ac:dyDescent="0.2">
      <c r="A27">
        <v>15</v>
      </c>
      <c r="B27">
        <v>1608052089</v>
      </c>
      <c r="C27">
        <v>1285.4000000953699</v>
      </c>
      <c r="D27" t="s">
        <v>330</v>
      </c>
      <c r="E27" t="s">
        <v>331</v>
      </c>
      <c r="F27" t="s">
        <v>285</v>
      </c>
      <c r="G27" t="s">
        <v>286</v>
      </c>
      <c r="H27">
        <v>1608052081.25</v>
      </c>
      <c r="I27">
        <f t="shared" si="0"/>
        <v>1.0014261321508596E-3</v>
      </c>
      <c r="J27">
        <f t="shared" si="1"/>
        <v>15.693945593432005</v>
      </c>
      <c r="K27">
        <f t="shared" si="2"/>
        <v>1399.61566666667</v>
      </c>
      <c r="L27">
        <f t="shared" si="3"/>
        <v>910.19966494795619</v>
      </c>
      <c r="M27">
        <f t="shared" si="4"/>
        <v>93.569461299551435</v>
      </c>
      <c r="N27">
        <f t="shared" si="5"/>
        <v>143.8819294268813</v>
      </c>
      <c r="O27">
        <f t="shared" si="6"/>
        <v>5.5576685541803582E-2</v>
      </c>
      <c r="P27">
        <f t="shared" si="7"/>
        <v>2.9762558632950746</v>
      </c>
      <c r="Q27">
        <f t="shared" si="8"/>
        <v>5.5006512900413675E-2</v>
      </c>
      <c r="R27">
        <f t="shared" si="9"/>
        <v>3.4429810735688675E-2</v>
      </c>
      <c r="S27">
        <f t="shared" si="10"/>
        <v>231.28889716020262</v>
      </c>
      <c r="T27">
        <f t="shared" si="11"/>
        <v>29.083689932152158</v>
      </c>
      <c r="U27">
        <f t="shared" si="12"/>
        <v>28.6962233333333</v>
      </c>
      <c r="V27">
        <f t="shared" si="13"/>
        <v>3.9516167762580596</v>
      </c>
      <c r="W27">
        <f t="shared" si="14"/>
        <v>56.282725174660129</v>
      </c>
      <c r="X27">
        <f t="shared" si="15"/>
        <v>2.1354727344960653</v>
      </c>
      <c r="Y27">
        <f t="shared" si="16"/>
        <v>3.7941885860521687</v>
      </c>
      <c r="Z27">
        <f t="shared" si="17"/>
        <v>1.8161440417619943</v>
      </c>
      <c r="AA27">
        <f t="shared" si="18"/>
        <v>-44.16289242785291</v>
      </c>
      <c r="AB27">
        <f t="shared" si="19"/>
        <v>-112.18542101627907</v>
      </c>
      <c r="AC27">
        <f t="shared" si="20"/>
        <v>-8.244740877284233</v>
      </c>
      <c r="AD27">
        <f t="shared" si="21"/>
        <v>66.695842838786405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54118.455210620399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1099.1857692307699</v>
      </c>
      <c r="AR27">
        <v>1233.07</v>
      </c>
      <c r="AS27">
        <f t="shared" si="27"/>
        <v>0.10857796456748603</v>
      </c>
      <c r="AT27">
        <v>0.5</v>
      </c>
      <c r="AU27">
        <f t="shared" si="28"/>
        <v>1180.1740807473286</v>
      </c>
      <c r="AV27">
        <f t="shared" si="29"/>
        <v>15.693945593432005</v>
      </c>
      <c r="AW27">
        <f t="shared" si="30"/>
        <v>64.070449761424427</v>
      </c>
      <c r="AX27">
        <f t="shared" si="31"/>
        <v>0.44471116806020738</v>
      </c>
      <c r="AY27">
        <f t="shared" si="32"/>
        <v>1.3787536380179108E-2</v>
      </c>
      <c r="AZ27">
        <f t="shared" si="33"/>
        <v>1.6454945785721817</v>
      </c>
      <c r="BA27" t="s">
        <v>333</v>
      </c>
      <c r="BB27">
        <v>684.71</v>
      </c>
      <c r="BC27">
        <f t="shared" si="34"/>
        <v>548.3599999999999</v>
      </c>
      <c r="BD27">
        <f t="shared" si="35"/>
        <v>0.24415389665407775</v>
      </c>
      <c r="BE27">
        <f t="shared" si="36"/>
        <v>0.78724048157618043</v>
      </c>
      <c r="BF27">
        <f t="shared" si="37"/>
        <v>0.25866696588201754</v>
      </c>
      <c r="BG27">
        <f t="shared" si="38"/>
        <v>0.79675157011572584</v>
      </c>
      <c r="BH27">
        <f t="shared" si="39"/>
        <v>1399.9870000000001</v>
      </c>
      <c r="BI27">
        <f t="shared" si="40"/>
        <v>1180.1740807473286</v>
      </c>
      <c r="BJ27">
        <f t="shared" si="41"/>
        <v>0.84298931400600752</v>
      </c>
      <c r="BK27">
        <f t="shared" si="42"/>
        <v>0.19597862801201513</v>
      </c>
      <c r="BL27">
        <v>6</v>
      </c>
      <c r="BM27">
        <v>0.5</v>
      </c>
      <c r="BN27" t="s">
        <v>290</v>
      </c>
      <c r="BO27">
        <v>2</v>
      </c>
      <c r="BP27">
        <v>1608052081.25</v>
      </c>
      <c r="BQ27">
        <v>1399.61566666667</v>
      </c>
      <c r="BR27">
        <v>1420.1296666666699</v>
      </c>
      <c r="BS27">
        <v>20.772873333333301</v>
      </c>
      <c r="BT27">
        <v>19.596163333333301</v>
      </c>
      <c r="BU27">
        <v>1395.81566666667</v>
      </c>
      <c r="BV27">
        <v>20.647873333333301</v>
      </c>
      <c r="BW27">
        <v>500.0163</v>
      </c>
      <c r="BX27">
        <v>102.70099999999999</v>
      </c>
      <c r="BY27">
        <v>0.100028063333333</v>
      </c>
      <c r="BZ27">
        <v>27.997056666666701</v>
      </c>
      <c r="CA27">
        <v>28.6962233333333</v>
      </c>
      <c r="CB27">
        <v>999.9</v>
      </c>
      <c r="CC27">
        <v>0</v>
      </c>
      <c r="CD27">
        <v>0</v>
      </c>
      <c r="CE27">
        <v>9998.6436666666705</v>
      </c>
      <c r="CF27">
        <v>0</v>
      </c>
      <c r="CG27">
        <v>465.65323333333299</v>
      </c>
      <c r="CH27">
        <v>1399.9870000000001</v>
      </c>
      <c r="CI27">
        <v>0.89999846666666605</v>
      </c>
      <c r="CJ27">
        <v>0.10000152</v>
      </c>
      <c r="CK27">
        <v>0</v>
      </c>
      <c r="CL27">
        <v>1099.21033333333</v>
      </c>
      <c r="CM27">
        <v>4.9997499999999997</v>
      </c>
      <c r="CN27">
        <v>15312.52</v>
      </c>
      <c r="CO27">
        <v>12177.92</v>
      </c>
      <c r="CP27">
        <v>48.853866666666697</v>
      </c>
      <c r="CQ27">
        <v>50.578800000000001</v>
      </c>
      <c r="CR27">
        <v>49.8686333333333</v>
      </c>
      <c r="CS27">
        <v>50.182933333333303</v>
      </c>
      <c r="CT27">
        <v>49.9517666666666</v>
      </c>
      <c r="CU27">
        <v>1255.4870000000001</v>
      </c>
      <c r="CV27">
        <v>139.5</v>
      </c>
      <c r="CW27">
        <v>0</v>
      </c>
      <c r="CX27">
        <v>117.200000047684</v>
      </c>
      <c r="CY27">
        <v>0</v>
      </c>
      <c r="CZ27">
        <v>1099.1857692307699</v>
      </c>
      <c r="DA27">
        <v>-10.841367533356101</v>
      </c>
      <c r="DB27">
        <v>-148.47521375043601</v>
      </c>
      <c r="DC27">
        <v>15312.3346153846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15.701300257855401</v>
      </c>
      <c r="DS27">
        <v>8.0815462028064597E-2</v>
      </c>
      <c r="DT27">
        <v>8.4704174592788603E-2</v>
      </c>
      <c r="DU27">
        <v>1</v>
      </c>
      <c r="DV27">
        <v>-20.5284774193548</v>
      </c>
      <c r="DW27">
        <v>-6.7766129032267503E-2</v>
      </c>
      <c r="DX27">
        <v>9.8894406735986998E-2</v>
      </c>
      <c r="DY27">
        <v>1</v>
      </c>
      <c r="DZ27">
        <v>1.1773767741935499</v>
      </c>
      <c r="EA27">
        <v>-5.9332741935484899E-2</v>
      </c>
      <c r="EB27">
        <v>4.4935232150836203E-3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990.4</v>
      </c>
      <c r="EX27">
        <v>990.3</v>
      </c>
      <c r="EY27">
        <v>2</v>
      </c>
      <c r="EZ27">
        <v>499.11700000000002</v>
      </c>
      <c r="FA27">
        <v>517.40800000000002</v>
      </c>
      <c r="FB27">
        <v>23.954000000000001</v>
      </c>
      <c r="FC27">
        <v>33.617800000000003</v>
      </c>
      <c r="FD27">
        <v>30.000299999999999</v>
      </c>
      <c r="FE27">
        <v>33.511000000000003</v>
      </c>
      <c r="FF27">
        <v>33.4664</v>
      </c>
      <c r="FG27">
        <v>57.986400000000003</v>
      </c>
      <c r="FH27">
        <v>24.1646</v>
      </c>
      <c r="FI27">
        <v>92.395499999999998</v>
      </c>
      <c r="FJ27">
        <v>23.953700000000001</v>
      </c>
      <c r="FK27">
        <v>1420.36</v>
      </c>
      <c r="FL27">
        <v>19.622199999999999</v>
      </c>
      <c r="FM27">
        <v>101.21</v>
      </c>
      <c r="FN27">
        <v>100.562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2020-12-15T09:10:16Z</dcterms:created>
  <dcterms:modified xsi:type="dcterms:W3CDTF">2023-08-14T14:36:25Z</dcterms:modified>
</cp:coreProperties>
</file>