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CB139873-2E13-E043-B202-C303C2C41B6F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8" i="1" l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Y28" i="1"/>
  <c r="X28" i="1"/>
  <c r="W28" i="1" s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BK26" i="1"/>
  <c r="BJ26" i="1"/>
  <c r="BH26" i="1"/>
  <c r="BI26" i="1" s="1"/>
  <c r="S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I25" i="1" s="1"/>
  <c r="AU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K25" i="1" s="1"/>
  <c r="AH25" i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J24" i="1" s="1"/>
  <c r="AV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P23" i="1"/>
  <c r="N23" i="1"/>
  <c r="BK22" i="1"/>
  <c r="BJ22" i="1"/>
  <c r="BI22" i="1" s="1"/>
  <c r="AU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Y22" i="1"/>
  <c r="X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N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K20" i="1" s="1"/>
  <c r="Y20" i="1"/>
  <c r="X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I18" i="1" s="1"/>
  <c r="AA18" i="1" s="1"/>
  <c r="Y18" i="1"/>
  <c r="X18" i="1"/>
  <c r="W18" i="1" s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K17" i="1" s="1"/>
  <c r="Y17" i="1"/>
  <c r="X17" i="1"/>
  <c r="P17" i="1"/>
  <c r="W26" i="1" l="1"/>
  <c r="W21" i="1"/>
  <c r="J25" i="1"/>
  <c r="AV25" i="1" s="1"/>
  <c r="AY25" i="1" s="1"/>
  <c r="AU26" i="1"/>
  <c r="S22" i="1"/>
  <c r="BI17" i="1"/>
  <c r="BI18" i="1"/>
  <c r="AU18" i="1" s="1"/>
  <c r="AW18" i="1" s="1"/>
  <c r="I27" i="1"/>
  <c r="AA27" i="1" s="1"/>
  <c r="N27" i="1"/>
  <c r="K27" i="1"/>
  <c r="J27" i="1"/>
  <c r="AV27" i="1" s="1"/>
  <c r="I19" i="1"/>
  <c r="AA19" i="1" s="1"/>
  <c r="N19" i="1"/>
  <c r="K19" i="1"/>
  <c r="J19" i="1"/>
  <c r="AV19" i="1" s="1"/>
  <c r="W20" i="1"/>
  <c r="W22" i="1"/>
  <c r="J20" i="1"/>
  <c r="AV20" i="1" s="1"/>
  <c r="K24" i="1"/>
  <c r="S25" i="1"/>
  <c r="T25" i="1" s="1"/>
  <c r="U25" i="1" s="1"/>
  <c r="AW26" i="1"/>
  <c r="AW25" i="1"/>
  <c r="BI20" i="1"/>
  <c r="AU20" i="1" s="1"/>
  <c r="AW20" i="1" s="1"/>
  <c r="W17" i="1"/>
  <c r="BI21" i="1"/>
  <c r="S21" i="1" s="1"/>
  <c r="N24" i="1"/>
  <c r="W25" i="1"/>
  <c r="BI28" i="1"/>
  <c r="AU28" i="1" s="1"/>
  <c r="AW28" i="1" s="1"/>
  <c r="BI24" i="1"/>
  <c r="AU17" i="1"/>
  <c r="AW17" i="1" s="1"/>
  <c r="S17" i="1"/>
  <c r="AH22" i="1"/>
  <c r="N22" i="1"/>
  <c r="J22" i="1"/>
  <c r="AV22" i="1" s="1"/>
  <c r="AY22" i="1" s="1"/>
  <c r="K23" i="1"/>
  <c r="J23" i="1"/>
  <c r="AV23" i="1" s="1"/>
  <c r="N20" i="1"/>
  <c r="AH20" i="1"/>
  <c r="AW22" i="1"/>
  <c r="K18" i="1"/>
  <c r="J18" i="1"/>
  <c r="AV18" i="1" s="1"/>
  <c r="N18" i="1"/>
  <c r="BI19" i="1"/>
  <c r="W23" i="1"/>
  <c r="I26" i="1"/>
  <c r="K26" i="1"/>
  <c r="J26" i="1"/>
  <c r="AV26" i="1" s="1"/>
  <c r="AY26" i="1" s="1"/>
  <c r="N26" i="1"/>
  <c r="N17" i="1"/>
  <c r="K22" i="1"/>
  <c r="AH26" i="1"/>
  <c r="I17" i="1"/>
  <c r="J17" i="1"/>
  <c r="AV17" i="1" s="1"/>
  <c r="AH18" i="1"/>
  <c r="K21" i="1"/>
  <c r="I21" i="1"/>
  <c r="J21" i="1"/>
  <c r="AV21" i="1" s="1"/>
  <c r="AH21" i="1"/>
  <c r="I22" i="1"/>
  <c r="AU23" i="1"/>
  <c r="AW23" i="1" s="1"/>
  <c r="S23" i="1"/>
  <c r="AH17" i="1"/>
  <c r="I20" i="1"/>
  <c r="I23" i="1"/>
  <c r="AH23" i="1"/>
  <c r="N25" i="1"/>
  <c r="I25" i="1"/>
  <c r="BI27" i="1"/>
  <c r="N28" i="1"/>
  <c r="K28" i="1"/>
  <c r="J28" i="1"/>
  <c r="AV28" i="1" s="1"/>
  <c r="I28" i="1"/>
  <c r="AH28" i="1"/>
  <c r="AH24" i="1"/>
  <c r="AH19" i="1"/>
  <c r="I24" i="1"/>
  <c r="AH27" i="1"/>
  <c r="S18" i="1" l="1"/>
  <c r="AY18" i="1"/>
  <c r="S20" i="1"/>
  <c r="S24" i="1"/>
  <c r="T24" i="1" s="1"/>
  <c r="U24" i="1" s="1"/>
  <c r="Q24" i="1" s="1"/>
  <c r="O24" i="1" s="1"/>
  <c r="R24" i="1" s="1"/>
  <c r="L24" i="1" s="1"/>
  <c r="M24" i="1" s="1"/>
  <c r="AU24" i="1"/>
  <c r="AY20" i="1"/>
  <c r="AU21" i="1"/>
  <c r="AW21" i="1" s="1"/>
  <c r="S28" i="1"/>
  <c r="T28" i="1" s="1"/>
  <c r="U28" i="1" s="1"/>
  <c r="Q28" i="1" s="1"/>
  <c r="O28" i="1" s="1"/>
  <c r="R28" i="1" s="1"/>
  <c r="L28" i="1" s="1"/>
  <c r="M28" i="1" s="1"/>
  <c r="AA17" i="1"/>
  <c r="AA22" i="1"/>
  <c r="T22" i="1"/>
  <c r="U22" i="1" s="1"/>
  <c r="Q22" i="1" s="1"/>
  <c r="O22" i="1" s="1"/>
  <c r="R22" i="1" s="1"/>
  <c r="L22" i="1" s="1"/>
  <c r="M22" i="1" s="1"/>
  <c r="V25" i="1"/>
  <c r="Z25" i="1" s="1"/>
  <c r="AC25" i="1"/>
  <c r="Q25" i="1"/>
  <c r="O25" i="1" s="1"/>
  <c r="R25" i="1" s="1"/>
  <c r="L25" i="1" s="1"/>
  <c r="M25" i="1" s="1"/>
  <c r="AA25" i="1"/>
  <c r="T18" i="1"/>
  <c r="U18" i="1" s="1"/>
  <c r="AA28" i="1"/>
  <c r="AA24" i="1"/>
  <c r="AY28" i="1"/>
  <c r="AB25" i="1"/>
  <c r="AA21" i="1"/>
  <c r="AY23" i="1"/>
  <c r="T17" i="1"/>
  <c r="U17" i="1" s="1"/>
  <c r="Q17" i="1" s="1"/>
  <c r="O17" i="1" s="1"/>
  <c r="R17" i="1" s="1"/>
  <c r="L17" i="1" s="1"/>
  <c r="M17" i="1" s="1"/>
  <c r="AA23" i="1"/>
  <c r="AA26" i="1"/>
  <c r="S19" i="1"/>
  <c r="AU19" i="1"/>
  <c r="T26" i="1"/>
  <c r="U26" i="1" s="1"/>
  <c r="T21" i="1"/>
  <c r="U21" i="1" s="1"/>
  <c r="T20" i="1"/>
  <c r="U20" i="1" s="1"/>
  <c r="Q20" i="1" s="1"/>
  <c r="O20" i="1" s="1"/>
  <c r="R20" i="1" s="1"/>
  <c r="L20" i="1" s="1"/>
  <c r="M20" i="1" s="1"/>
  <c r="S27" i="1"/>
  <c r="AU27" i="1"/>
  <c r="AA20" i="1"/>
  <c r="T23" i="1"/>
  <c r="U23" i="1" s="1"/>
  <c r="AY17" i="1"/>
  <c r="AY21" i="1" l="1"/>
  <c r="AW24" i="1"/>
  <c r="AY24" i="1"/>
  <c r="AC23" i="1"/>
  <c r="V23" i="1"/>
  <c r="Z23" i="1" s="1"/>
  <c r="AB23" i="1"/>
  <c r="AC21" i="1"/>
  <c r="V21" i="1"/>
  <c r="Z21" i="1" s="1"/>
  <c r="AB21" i="1"/>
  <c r="V24" i="1"/>
  <c r="Z24" i="1" s="1"/>
  <c r="AC24" i="1"/>
  <c r="AB24" i="1"/>
  <c r="V26" i="1"/>
  <c r="Z26" i="1" s="1"/>
  <c r="AC26" i="1"/>
  <c r="AB26" i="1"/>
  <c r="AD25" i="1"/>
  <c r="AY19" i="1"/>
  <c r="AW19" i="1"/>
  <c r="Q23" i="1"/>
  <c r="O23" i="1" s="1"/>
  <c r="R23" i="1" s="1"/>
  <c r="L23" i="1" s="1"/>
  <c r="M23" i="1" s="1"/>
  <c r="Q21" i="1"/>
  <c r="O21" i="1" s="1"/>
  <c r="R21" i="1" s="1"/>
  <c r="L21" i="1" s="1"/>
  <c r="M21" i="1" s="1"/>
  <c r="AY27" i="1"/>
  <c r="AW27" i="1"/>
  <c r="T19" i="1"/>
  <c r="U19" i="1" s="1"/>
  <c r="V18" i="1"/>
  <c r="Z18" i="1" s="1"/>
  <c r="AC18" i="1"/>
  <c r="Q18" i="1"/>
  <c r="O18" i="1" s="1"/>
  <c r="R18" i="1" s="1"/>
  <c r="L18" i="1" s="1"/>
  <c r="M18" i="1" s="1"/>
  <c r="AB18" i="1"/>
  <c r="AC22" i="1"/>
  <c r="V22" i="1"/>
  <c r="Z22" i="1" s="1"/>
  <c r="AB22" i="1"/>
  <c r="T27" i="1"/>
  <c r="U27" i="1" s="1"/>
  <c r="Q26" i="1"/>
  <c r="O26" i="1" s="1"/>
  <c r="R26" i="1" s="1"/>
  <c r="L26" i="1" s="1"/>
  <c r="M26" i="1" s="1"/>
  <c r="V28" i="1"/>
  <c r="Z28" i="1" s="1"/>
  <c r="AC28" i="1"/>
  <c r="AB28" i="1"/>
  <c r="V20" i="1"/>
  <c r="Z20" i="1" s="1"/>
  <c r="AC20" i="1"/>
  <c r="AB20" i="1"/>
  <c r="AC17" i="1"/>
  <c r="V17" i="1"/>
  <c r="Z17" i="1" s="1"/>
  <c r="AB17" i="1"/>
  <c r="AD22" i="1" l="1"/>
  <c r="AD17" i="1"/>
  <c r="AD28" i="1"/>
  <c r="AD26" i="1"/>
  <c r="AD20" i="1"/>
  <c r="AD18" i="1"/>
  <c r="AD21" i="1"/>
  <c r="V27" i="1"/>
  <c r="Z27" i="1" s="1"/>
  <c r="AB27" i="1"/>
  <c r="AC27" i="1"/>
  <c r="AD27" i="1" s="1"/>
  <c r="Q27" i="1"/>
  <c r="O27" i="1" s="1"/>
  <c r="R27" i="1" s="1"/>
  <c r="L27" i="1" s="1"/>
  <c r="M27" i="1" s="1"/>
  <c r="AD24" i="1"/>
  <c r="AB19" i="1"/>
  <c r="V19" i="1"/>
  <c r="Z19" i="1" s="1"/>
  <c r="AC19" i="1"/>
  <c r="Q19" i="1"/>
  <c r="O19" i="1" s="1"/>
  <c r="R19" i="1" s="1"/>
  <c r="L19" i="1" s="1"/>
  <c r="M19" i="1" s="1"/>
  <c r="AD23" i="1"/>
  <c r="AD19" i="1" l="1"/>
</calcChain>
</file>

<file path=xl/sharedStrings.xml><?xml version="1.0" encoding="utf-8"?>
<sst xmlns="http://schemas.openxmlformats.org/spreadsheetml/2006/main" count="663" uniqueCount="342">
  <si>
    <t>File opened</t>
  </si>
  <si>
    <t>2020-12-17 10:35:36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</si>
  <si>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</si>
  <si>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</si>
  <si>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</si>
  <si>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</si>
  <si>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</si>
  <si>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</si>
  <si>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</si>
  <si>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</si>
  <si>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</si>
  <si>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</si>
  <si>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</si>
  <si>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</si>
  <si>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</si>
  <si>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</si>
  <si>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</si>
  <si>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</si>
  <si>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</si>
  <si>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</si>
  <si>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</si>
  <si>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</si>
  <si>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</si>
  <si>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10:35:36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</si>
  <si>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</si>
  <si>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</si>
  <si>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</si>
  <si>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</si>
  <si>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</si>
  <si>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</si>
  <si>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</si>
  <si>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</si>
  <si>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</si>
  <si>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</si>
  <si>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</si>
  <si>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</si>
  <si>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</si>
  <si>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</si>
  <si>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</si>
  <si>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</si>
  <si>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</si>
  <si>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</si>
  <si>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</si>
  <si>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</si>
  <si>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</si>
  <si>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</si>
  <si>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</si>
  <si>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</si>
  <si>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</si>
  <si>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</si>
  <si>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</si>
  <si>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</si>
  <si>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</si>
  <si>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</si>
  <si>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</si>
  <si>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</si>
  <si>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</si>
  <si>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</si>
  <si>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</si>
  <si>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</si>
  <si>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</si>
  <si>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</si>
  <si>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</si>
  <si>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</si>
  <si>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</si>
  <si>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</si>
  <si>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</si>
  <si>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</si>
  <si>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</si>
  <si>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</si>
  <si>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</si>
  <si>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</si>
  <si>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</si>
  <si>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</si>
  <si>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</si>
  <si>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</si>
  <si>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</si>
  <si>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</si>
  <si>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</si>
  <si>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</si>
  <si>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</si>
  <si>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</si>
  <si>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</si>
  <si>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</si>
  <si>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</si>
  <si>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</si>
  <si>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</si>
  <si>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</si>
  <si>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</si>
  <si>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</si>
  <si>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</si>
  <si>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</si>
  <si>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</si>
  <si>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</si>
  <si>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</si>
  <si>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</si>
  <si>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</si>
  <si>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</si>
  <si>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</si>
  <si>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</si>
  <si>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</si>
  <si>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</si>
  <si>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</si>
  <si>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</si>
  <si>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</si>
  <si>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</si>
  <si>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</si>
  <si>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</si>
  <si>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</si>
  <si>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</si>
  <si>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</si>
  <si>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</si>
  <si>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</si>
  <si>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</si>
  <si>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</si>
  <si>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</si>
  <si>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</si>
  <si>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</si>
  <si>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</si>
  <si>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</si>
  <si>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</si>
  <si>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</si>
  <si>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</si>
  <si>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</si>
  <si>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</si>
  <si>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</si>
  <si>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</si>
  <si>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</si>
  <si>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</si>
  <si>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</si>
  <si>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</si>
  <si>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</si>
  <si>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</si>
  <si>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</si>
  <si>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</si>
  <si>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</si>
  <si>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</si>
  <si>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</si>
  <si>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</si>
  <si>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</si>
  <si>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</si>
  <si>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</si>
  <si>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</si>
  <si>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</si>
  <si>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</si>
  <si>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</si>
  <si>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</si>
  <si>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</si>
  <si>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</si>
  <si>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</si>
  <si>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</si>
  <si>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</si>
  <si>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</si>
  <si>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</si>
  <si>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</si>
  <si>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</si>
  <si>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</si>
  <si>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</si>
  <si>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</si>
  <si>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</si>
  <si>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</si>
  <si>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</si>
  <si>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</si>
  <si>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</si>
  <si>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</si>
  <si>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</si>
  <si>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</si>
  <si>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</si>
  <si>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</si>
  <si>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</si>
  <si>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</si>
  <si>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</si>
  <si>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</si>
  <si>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</si>
  <si>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</si>
  <si>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</si>
  <si>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</si>
  <si>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</si>
  <si>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</si>
  <si>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</si>
  <si>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</si>
  <si>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</si>
  <si>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</si>
  <si>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</si>
  <si>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</si>
  <si>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</si>
  <si>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</si>
  <si>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</si>
  <si>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</si>
  <si>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</si>
  <si>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</si>
  <si>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</si>
  <si>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</si>
  <si>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</si>
  <si>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</si>
  <si>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</si>
  <si>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</si>
  <si>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</si>
  <si>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</si>
  <si>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</si>
  <si>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</si>
  <si>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</si>
  <si>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</si>
  <si>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</si>
  <si>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</si>
  <si>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</si>
  <si>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</si>
  <si>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</si>
  <si>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</si>
  <si>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</si>
  <si>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</si>
  <si>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</si>
  <si>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</si>
  <si>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</si>
  <si>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</si>
  <si>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</si>
  <si>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</si>
  <si>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</si>
  <si>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</si>
  <si>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</si>
  <si>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</si>
  <si>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</si>
  <si>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</si>
  <si>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</si>
  <si>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</si>
  <si>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</si>
  <si>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</si>
  <si>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</si>
  <si>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</si>
  <si>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</si>
  <si>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</si>
  <si>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</si>
  <si>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</si>
  <si>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</si>
  <si>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</si>
  <si>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</si>
  <si>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</si>
  <si>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</si>
  <si>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</si>
  <si>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</si>
  <si>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</si>
  <si>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</si>
  <si>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</si>
  <si>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</si>
  <si>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</si>
  <si>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</si>
  <si>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</si>
  <si>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</si>
  <si>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</si>
  <si>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</si>
  <si>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</si>
  <si>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</si>
  <si>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</si>
  <si>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</si>
  <si>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</si>
  <si>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</si>
  <si>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</si>
  <si>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</si>
  <si>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</si>
  <si>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</si>
  <si>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</si>
  <si>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</si>
  <si>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</si>
  <si>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</si>
  <si>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</si>
  <si>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</si>
  <si>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</si>
  <si>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</si>
  <si>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</si>
  <si>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</si>
  <si>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</si>
  <si>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</si>
  <si>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</si>
  <si>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</si>
  <si>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</si>
  <si>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</si>
  <si>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</si>
  <si>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</si>
  <si>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</si>
  <si>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</si>
  <si>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</si>
  <si>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</si>
  <si>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</si>
  <si>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10:40:14</t>
  </si>
  <si>
    <t>10:40:14</t>
  </si>
  <si>
    <t>1149</t>
  </si>
  <si>
    <t>_1</t>
  </si>
  <si>
    <t>RECT-4143-20200907-06_33_50</t>
  </si>
  <si>
    <t>RECT-1115-20201217-10_40_15</t>
  </si>
  <si>
    <t>DARK-1116-20201217-10_40_17</t>
  </si>
  <si>
    <t>0: Broadleaf</t>
  </si>
  <si>
    <t>10:33:15</t>
  </si>
  <si>
    <t>1/3</t>
  </si>
  <si>
    <t>3/3</t>
  </si>
  <si>
    <t>20201217 10:45:11</t>
  </si>
  <si>
    <t>10:45:11</t>
  </si>
  <si>
    <t>RECT-1121-20201217-10_45_13</t>
  </si>
  <si>
    <t>DARK-1122-20201217-10_45_15</t>
  </si>
  <si>
    <t>10:44:10</t>
  </si>
  <si>
    <t>20201217 10:47:12</t>
  </si>
  <si>
    <t>10:47:12</t>
  </si>
  <si>
    <t>RECT-1123-20201217-10_47_13</t>
  </si>
  <si>
    <t>DARK-1124-20201217-10_47_15</t>
  </si>
  <si>
    <t>2/3</t>
  </si>
  <si>
    <t>20201217 10:48:23</t>
  </si>
  <si>
    <t>10:48:23</t>
  </si>
  <si>
    <t>RECT-1125-20201217-10_48_24</t>
  </si>
  <si>
    <t>DARK-1126-20201217-10_48_26</t>
  </si>
  <si>
    <t>20201217 10:49:36</t>
  </si>
  <si>
    <t>10:49:36</t>
  </si>
  <si>
    <t>RECT-1127-20201217-10_49_37</t>
  </si>
  <si>
    <t>DARK-1128-20201217-10_49_39</t>
  </si>
  <si>
    <t>20201217 10:51:36</t>
  </si>
  <si>
    <t>10:51:36</t>
  </si>
  <si>
    <t>RECT-1129-20201217-10_51_38</t>
  </si>
  <si>
    <t>DARK-1130-20201217-10_51_40</t>
  </si>
  <si>
    <t>0/3</t>
  </si>
  <si>
    <t>20201217 10:53:37</t>
  </si>
  <si>
    <t>10:53:37</t>
  </si>
  <si>
    <t>RECT-1131-20201217-10_53_38</t>
  </si>
  <si>
    <t>DARK-1132-20201217-10_53_40</t>
  </si>
  <si>
    <t>20201217 10:55:37</t>
  </si>
  <si>
    <t>10:55:37</t>
  </si>
  <si>
    <t>RECT-1133-20201217-10_55_39</t>
  </si>
  <si>
    <t>DARK-1134-20201217-10_55_41</t>
  </si>
  <si>
    <t>10:54:57</t>
  </si>
  <si>
    <t>20201217 10:57:14</t>
  </si>
  <si>
    <t>10:57:14</t>
  </si>
  <si>
    <t>RECT-1135-20201217-10_57_15</t>
  </si>
  <si>
    <t>DARK-1136-20201217-10_57_17</t>
  </si>
  <si>
    <t>20201217 10:59:08</t>
  </si>
  <si>
    <t>10:59:08</t>
  </si>
  <si>
    <t>RECT-1137-20201217-10_59_09</t>
  </si>
  <si>
    <t>DARK-1138-20201217-10_59_11</t>
  </si>
  <si>
    <t>20201217 11:01:08</t>
  </si>
  <si>
    <t>11:01:08</t>
  </si>
  <si>
    <t>RECT-1139-20201217-11_01_10</t>
  </si>
  <si>
    <t>DARK-1140-20201217-11_01_12</t>
  </si>
  <si>
    <t>20201217 11:03:09</t>
  </si>
  <si>
    <t>11:03:09</t>
  </si>
  <si>
    <t>RECT-1141-20201217-11_03_10</t>
  </si>
  <si>
    <t>DARK-1142-20201217-11_03_12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</si>
</sst>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8"/>
  <sheetViews>
    <sheetView tabSelected="1" workbookViewId="0">
      <selection activeCell="A29" sqref="A29:XFD29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1608230414.0999999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1608230406.0999999</v>
      </c>
      <c r="I17">
        <f t="shared" ref="I17:I28" si="0">BW17*AG17*(BS17-BT17)/(100*BL17*(1000-AG17*BS17))</f>
        <v>2.3733587578294392E-4</v>
      </c>
      <c r="J17">
        <f t="shared" ref="J17:J28" si="1">BW17*AG17*(BR17-BQ17*(1000-AG17*BT17)/(1000-AG17*BS17))/(100*BL17)</f>
        <v>-1.3331993736970591</v>
      </c>
      <c r="K17">
        <f t="shared" ref="K17:K28" si="2">BQ17 - IF(AG17&gt;1, J17*BL17*100/(AI17*CE17), 0)</f>
        <v>401.64238709677397</v>
      </c>
      <c r="L17">
        <f t="shared" ref="L17:L28" si="3">((R17-I17/2)*K17-J17)/(R17+I17/2)</f>
        <v>550.60314053291449</v>
      </c>
      <c r="M17">
        <f t="shared" ref="M17:M28" si="4">L17*(BX17+BY17)/1000</f>
        <v>55.986379196297975</v>
      </c>
      <c r="N17">
        <f t="shared" ref="N17:N28" si="5">(BQ17 - IF(AG17&gt;1, J17*BL17*100/(AI17*CE17), 0))*(BX17+BY17)/1000</f>
        <v>40.839765213729407</v>
      </c>
      <c r="O17">
        <f t="shared" ref="O17:O28" si="6">2/((1/Q17-1/P17)+SIGN(Q17)*SQRT((1/Q17-1/P17)*(1/Q17-1/P17) + 4*BM17/((BM17+1)*(BM17+1))*(2*1/Q17*1/P17-1/P17*1/P17)))</f>
        <v>1.3133942671641365E-2</v>
      </c>
      <c r="P17">
        <f t="shared" ref="P17:P2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2.9567627334874524</v>
      </c>
      <c r="Q17">
        <f t="shared" ref="Q17:Q28" si="8">I17*(1000-(1000*0.61365*EXP(17.502*U17/(240.97+U17))/(BX17+BY17)+BS17)/2)/(1000*0.61365*EXP(17.502*U17/(240.97+U17))/(BX17+BY17)-BS17)</f>
        <v>1.3101617156004398E-2</v>
      </c>
      <c r="R17">
        <f t="shared" ref="R17:R28" si="9">1/((BM17+1)/(O17/1.6)+1/(P17/1.37)) + BM17/((BM17+1)/(O17/1.6) + BM17/(P17/1.37))</f>
        <v>8.1914083570338928E-3</v>
      </c>
      <c r="S17">
        <f t="shared" ref="S17:S28" si="10">(BI17*BK17)</f>
        <v>231.29189060996066</v>
      </c>
      <c r="T17">
        <f t="shared" ref="T17:T28" si="11">(BZ17+(S17+2*0.95*0.0000000567*(((BZ17+$B$7)+273)^4-(BZ17+273)^4)-44100*I17)/(1.84*29.3*P17+8*0.95*0.0000000567*(BZ17+273)^3))</f>
        <v>29.296760334137549</v>
      </c>
      <c r="U17">
        <f t="shared" ref="U17:U28" si="12">($C$7*CA17+$D$7*CB17+$E$7*T17)</f>
        <v>29.082993548387101</v>
      </c>
      <c r="V17">
        <f t="shared" ref="V17:V28" si="13">0.61365*EXP(17.502*U17/(240.97+U17))</f>
        <v>4.0411276724057048</v>
      </c>
      <c r="W17">
        <f t="shared" ref="W17:W28" si="14">(X17/Y17*100)</f>
        <v>59.431580367729389</v>
      </c>
      <c r="X17">
        <f t="shared" ref="X17:X28" si="15">BS17*(BX17+BY17)/1000</f>
        <v>2.2561972772256467</v>
      </c>
      <c r="Y17">
        <f t="shared" ref="Y17:Y28" si="16">0.61365*EXP(17.502*BZ17/(240.97+BZ17))</f>
        <v>3.7962935921702896</v>
      </c>
      <c r="Z17">
        <f t="shared" ref="Z17:Z28" si="17">(V17-BS17*(BX17+BY17)/1000)</f>
        <v>1.7849303951800581</v>
      </c>
      <c r="AA17">
        <f t="shared" ref="AA17:AA28" si="18">(-I17*44100)</f>
        <v>-10.466512122027826</v>
      </c>
      <c r="AB17">
        <f t="shared" ref="AB17:AB28" si="19">2*29.3*P17*0.92*(BZ17-U17)</f>
        <v>-171.58713338142013</v>
      </c>
      <c r="AC17">
        <f t="shared" ref="AC17:AC28" si="20">2*0.95*0.0000000567*(((BZ17+$B$7)+273)^4-(U17+273)^4)</f>
        <v>-12.718511547451676</v>
      </c>
      <c r="AD17">
        <f t="shared" ref="AD17:AD28" si="21">S17+AC17+AA17+AB17</f>
        <v>36.519733559061024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MAX(0,($B$13+$C$13*CE17)/(1+$D$13*CE17)*BX17/(BZ17+273)*$E$13)</f>
        <v>53523.802362739676</v>
      </c>
      <c r="AJ17" t="s">
        <v>287</v>
      </c>
      <c r="AK17">
        <v>715.47692307692296</v>
      </c>
      <c r="AL17">
        <v>3262.08</v>
      </c>
      <c r="AM17">
        <f t="shared" ref="AM17:AM28" si="25">AL17-AK17</f>
        <v>2546.603076923077</v>
      </c>
      <c r="AN17">
        <f t="shared" ref="AN17:AN28" si="26">AM17/AL17</f>
        <v>0.78066849277855754</v>
      </c>
      <c r="AO17">
        <v>-0.57774747981622299</v>
      </c>
      <c r="AP17" t="s">
        <v>288</v>
      </c>
      <c r="AQ17">
        <v>1010.36384615385</v>
      </c>
      <c r="AR17">
        <v>1174.4000000000001</v>
      </c>
      <c r="AS17">
        <f t="shared" ref="AS17:AS28" si="27">1-AQ17/AR17</f>
        <v>0.13967656151749841</v>
      </c>
      <c r="AT17">
        <v>0.5</v>
      </c>
      <c r="AU17">
        <f t="shared" ref="AU17:AU28" si="28">BI17</f>
        <v>1180.1876815342855</v>
      </c>
      <c r="AV17">
        <f t="shared" ref="AV17:AV28" si="29">J17</f>
        <v>-1.3331993736970591</v>
      </c>
      <c r="AW17">
        <f t="shared" ref="AW17:AW28" si="30">AS17*AT17*AU17</f>
        <v>82.422278651008725</v>
      </c>
      <c r="AX17">
        <f t="shared" ref="AX17:AX28" si="31">BC17/AR17</f>
        <v>0.37203678474114443</v>
      </c>
      <c r="AY17">
        <f t="shared" ref="AY17:AY28" si="32">(AV17-AO17)/AU17</f>
        <v>-6.4011165825652585E-4</v>
      </c>
      <c r="AZ17">
        <f t="shared" ref="AZ17:AZ28" si="33">(AL17-AR17)/AR17</f>
        <v>1.7776566757493186</v>
      </c>
      <c r="BA17" t="s">
        <v>289</v>
      </c>
      <c r="BB17">
        <v>737.48</v>
      </c>
      <c r="BC17">
        <f t="shared" ref="BC17:BC28" si="34">AR17-BB17</f>
        <v>436.92000000000007</v>
      </c>
      <c r="BD17">
        <f t="shared" ref="BD17:BD28" si="35">(AR17-AQ17)/(AR17-BB17)</f>
        <v>0.37543750308099899</v>
      </c>
      <c r="BE17">
        <f t="shared" ref="BE17:BE28" si="36">(AL17-AR17)/(AL17-BB17)</f>
        <v>0.82693495999366229</v>
      </c>
      <c r="BF17">
        <f t="shared" ref="BF17:BF28" si="37">(AR17-AQ17)/(AR17-AK17)</f>
        <v>0.35743714381494307</v>
      </c>
      <c r="BG17">
        <f t="shared" ref="BG17:BG28" si="38">(AL17-AR17)/(AL17-AK17)</f>
        <v>0.81979010349835546</v>
      </c>
      <c r="BH17">
        <f t="shared" ref="BH17:BH28" si="39">$B$11*CF17+$C$11*CG17+$F$11*CH17*(1-CK17)</f>
        <v>1400.0029032258101</v>
      </c>
      <c r="BI17">
        <f t="shared" ref="BI17:BI28" si="40">BH17*BJ17</f>
        <v>1180.1876815342855</v>
      </c>
      <c r="BJ17">
        <f t="shared" ref="BJ17:BJ28" si="41">($B$11*$D$9+$C$11*$D$9+$F$11*((CU17+CM17)/MAX(CU17+CM17+CV17, 0.1)*$I$9+CV17/MAX(CU17+CM17+CV17, 0.1)*$J$9))/($B$11+$C$11+$F$11)</f>
        <v>0.84298945296110572</v>
      </c>
      <c r="BK17">
        <f t="shared" ref="BK17:BK28" si="42">($B$11*$K$9+$C$11*$K$9+$F$11*((CU17+CM17)/MAX(CU17+CM17+CV17, 0.1)*$P$9+CV17/MAX(CU17+CM17+CV17, 0.1)*$Q$9))/($B$11+$C$11+$F$11)</f>
        <v>0.19597890592221151</v>
      </c>
      <c r="BL17">
        <v>6</v>
      </c>
      <c r="BM17">
        <v>0.5</v>
      </c>
      <c r="BN17" t="s">
        <v>290</v>
      </c>
      <c r="BO17">
        <v>2</v>
      </c>
      <c r="BP17">
        <v>1608230406.0999999</v>
      </c>
      <c r="BQ17">
        <v>401.64238709677397</v>
      </c>
      <c r="BR17">
        <v>400.156935483871</v>
      </c>
      <c r="BS17">
        <v>22.1887774193548</v>
      </c>
      <c r="BT17">
        <v>21.910293548387099</v>
      </c>
      <c r="BU17">
        <v>395.71438709677398</v>
      </c>
      <c r="BV17">
        <v>22.047809677419401</v>
      </c>
      <c r="BW17">
        <v>499.99954838709698</v>
      </c>
      <c r="BX17">
        <v>101.63212903225801</v>
      </c>
      <c r="BY17">
        <v>4.9781358064516099E-2</v>
      </c>
      <c r="BZ17">
        <v>28.006570967741901</v>
      </c>
      <c r="CA17">
        <v>29.082993548387101</v>
      </c>
      <c r="CB17">
        <v>999.9</v>
      </c>
      <c r="CC17">
        <v>0</v>
      </c>
      <c r="CD17">
        <v>0</v>
      </c>
      <c r="CE17">
        <v>9992.8596774193593</v>
      </c>
      <c r="CF17">
        <v>0</v>
      </c>
      <c r="CG17">
        <v>466.17038709677399</v>
      </c>
      <c r="CH17">
        <v>1400.0029032258101</v>
      </c>
      <c r="CI17">
        <v>0.89999535483870896</v>
      </c>
      <c r="CJ17">
        <v>0.100004567741935</v>
      </c>
      <c r="CK17">
        <v>0</v>
      </c>
      <c r="CL17">
        <v>1011.04903225806</v>
      </c>
      <c r="CM17">
        <v>4.9993800000000004</v>
      </c>
      <c r="CN17">
        <v>14337.4322580645</v>
      </c>
      <c r="CO17">
        <v>11164.335483871</v>
      </c>
      <c r="CP17">
        <v>49.125</v>
      </c>
      <c r="CQ17">
        <v>51.096548387096803</v>
      </c>
      <c r="CR17">
        <v>50.003999999999998</v>
      </c>
      <c r="CS17">
        <v>50.936999999999998</v>
      </c>
      <c r="CT17">
        <v>50.625</v>
      </c>
      <c r="CU17">
        <v>1255.4951612903201</v>
      </c>
      <c r="CV17">
        <v>139.508064516129</v>
      </c>
      <c r="CW17">
        <v>0</v>
      </c>
      <c r="CX17">
        <v>390.90000009536698</v>
      </c>
      <c r="CY17">
        <v>0</v>
      </c>
      <c r="CZ17">
        <v>1010.36384615385</v>
      </c>
      <c r="DA17">
        <v>-76.697435792565599</v>
      </c>
      <c r="DB17">
        <v>-1062.74187891771</v>
      </c>
      <c r="DC17">
        <v>14327.3923076923</v>
      </c>
      <c r="DD17">
        <v>15</v>
      </c>
      <c r="DE17">
        <v>1608229995</v>
      </c>
      <c r="DF17" t="s">
        <v>291</v>
      </c>
      <c r="DG17">
        <v>1608229995</v>
      </c>
      <c r="DH17">
        <v>1608229985.5</v>
      </c>
      <c r="DI17">
        <v>9</v>
      </c>
      <c r="DJ17">
        <v>2.5</v>
      </c>
      <c r="DK17">
        <v>-1E-3</v>
      </c>
      <c r="DL17">
        <v>5.9279999999999999</v>
      </c>
      <c r="DM17">
        <v>0.14099999999999999</v>
      </c>
      <c r="DN17">
        <v>1423</v>
      </c>
      <c r="DO17">
        <v>22</v>
      </c>
      <c r="DP17">
        <v>0.13</v>
      </c>
      <c r="DQ17">
        <v>0.04</v>
      </c>
      <c r="DR17">
        <v>-1.3569787803836</v>
      </c>
      <c r="DS17">
        <v>2.4885817868934299</v>
      </c>
      <c r="DT17">
        <v>0.180379633099607</v>
      </c>
      <c r="DU17">
        <v>0</v>
      </c>
      <c r="DV17">
        <v>1.49246866666667</v>
      </c>
      <c r="DW17">
        <v>-2.8525364182424902</v>
      </c>
      <c r="DX17">
        <v>0.207855858914029</v>
      </c>
      <c r="DY17">
        <v>0</v>
      </c>
      <c r="DZ17">
        <v>0.27857890000000002</v>
      </c>
      <c r="EA17">
        <v>-3.4791430478309099E-2</v>
      </c>
      <c r="EB17">
        <v>2.6590293510978802E-3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5.9279999999999999</v>
      </c>
      <c r="EJ17">
        <v>0.14099999999999999</v>
      </c>
      <c r="EK17">
        <v>5.9279999999996598</v>
      </c>
      <c r="EL17">
        <v>0</v>
      </c>
      <c r="EM17">
        <v>0</v>
      </c>
      <c r="EN17">
        <v>0</v>
      </c>
      <c r="EO17">
        <v>0.14094285714286101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</v>
      </c>
      <c r="EX17">
        <v>7.1</v>
      </c>
      <c r="EY17">
        <v>2</v>
      </c>
      <c r="EZ17">
        <v>483.43799999999999</v>
      </c>
      <c r="FA17">
        <v>506.24700000000001</v>
      </c>
      <c r="FB17">
        <v>23.832000000000001</v>
      </c>
      <c r="FC17">
        <v>33.475900000000003</v>
      </c>
      <c r="FD17">
        <v>30.0001</v>
      </c>
      <c r="FE17">
        <v>33.227499999999999</v>
      </c>
      <c r="FF17">
        <v>33.257300000000001</v>
      </c>
      <c r="FG17">
        <v>20.7363</v>
      </c>
      <c r="FH17">
        <v>100</v>
      </c>
      <c r="FI17">
        <v>0</v>
      </c>
      <c r="FJ17">
        <v>23.8293</v>
      </c>
      <c r="FK17">
        <v>399.63099999999997</v>
      </c>
      <c r="FL17">
        <v>12.4618</v>
      </c>
      <c r="FM17">
        <v>100.79600000000001</v>
      </c>
      <c r="FN17">
        <v>100.325</v>
      </c>
    </row>
    <row r="18" spans="1:170" x14ac:dyDescent="0.2">
      <c r="A18">
        <v>4</v>
      </c>
      <c r="B18">
        <v>1608230711.5999999</v>
      </c>
      <c r="C18">
        <v>297.5</v>
      </c>
      <c r="D18" t="s">
        <v>294</v>
      </c>
      <c r="E18" t="s">
        <v>295</v>
      </c>
      <c r="F18" t="s">
        <v>285</v>
      </c>
      <c r="G18" t="s">
        <v>286</v>
      </c>
      <c r="H18">
        <v>1608230703.8499999</v>
      </c>
      <c r="I18">
        <f t="shared" si="0"/>
        <v>6.9630586467707737E-4</v>
      </c>
      <c r="J18">
        <f t="shared" si="1"/>
        <v>0.68064318400965318</v>
      </c>
      <c r="K18">
        <f t="shared" si="2"/>
        <v>99.682836666666702</v>
      </c>
      <c r="L18">
        <f t="shared" si="3"/>
        <v>70.652719001739541</v>
      </c>
      <c r="M18">
        <f t="shared" si="4"/>
        <v>7.1844802507228369</v>
      </c>
      <c r="N18">
        <f t="shared" si="5"/>
        <v>10.136472898517386</v>
      </c>
      <c r="O18">
        <f t="shared" si="6"/>
        <v>4.1051443587414103E-2</v>
      </c>
      <c r="P18">
        <f t="shared" si="7"/>
        <v>2.956923000730014</v>
      </c>
      <c r="Q18">
        <f t="shared" si="8"/>
        <v>4.0737433810596413E-2</v>
      </c>
      <c r="R18">
        <f t="shared" si="9"/>
        <v>2.5488908303361486E-2</v>
      </c>
      <c r="S18">
        <f t="shared" si="10"/>
        <v>231.29255887785217</v>
      </c>
      <c r="T18">
        <f t="shared" si="11"/>
        <v>29.172401829770667</v>
      </c>
      <c r="U18">
        <f t="shared" si="12"/>
        <v>29.0505833333333</v>
      </c>
      <c r="V18">
        <f t="shared" si="13"/>
        <v>4.0335596520017987</v>
      </c>
      <c r="W18">
        <f t="shared" si="14"/>
        <v>61.924929803077355</v>
      </c>
      <c r="X18">
        <f t="shared" si="15"/>
        <v>2.3500230455739328</v>
      </c>
      <c r="Y18">
        <f t="shared" si="16"/>
        <v>3.7949547186360291</v>
      </c>
      <c r="Z18">
        <f t="shared" si="17"/>
        <v>1.6835366064278658</v>
      </c>
      <c r="AA18">
        <f t="shared" si="18"/>
        <v>-30.707088632259111</v>
      </c>
      <c r="AB18">
        <f t="shared" si="19"/>
        <v>-167.3944106528638</v>
      </c>
      <c r="AC18">
        <f t="shared" si="20"/>
        <v>-12.40468738386299</v>
      </c>
      <c r="AD18">
        <f t="shared" si="21"/>
        <v>20.786372208866283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53529.647171534576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867.21569230769205</v>
      </c>
      <c r="AR18">
        <v>980.51</v>
      </c>
      <c r="AS18">
        <f t="shared" si="27"/>
        <v>0.11554630518027142</v>
      </c>
      <c r="AT18">
        <v>0.5</v>
      </c>
      <c r="AU18">
        <f t="shared" si="28"/>
        <v>1180.189871853521</v>
      </c>
      <c r="AV18">
        <f t="shared" si="29"/>
        <v>0.68064318400965318</v>
      </c>
      <c r="AW18">
        <f t="shared" si="30"/>
        <v>68.18328955192618</v>
      </c>
      <c r="AX18">
        <f t="shared" si="31"/>
        <v>0.35169452631793663</v>
      </c>
      <c r="AY18">
        <f t="shared" si="32"/>
        <v>1.0662611956240046E-3</v>
      </c>
      <c r="AZ18">
        <f t="shared" si="33"/>
        <v>2.3269217040111774</v>
      </c>
      <c r="BA18" t="s">
        <v>297</v>
      </c>
      <c r="BB18">
        <v>635.66999999999996</v>
      </c>
      <c r="BC18">
        <f t="shared" si="34"/>
        <v>344.84000000000003</v>
      </c>
      <c r="BD18">
        <f t="shared" si="35"/>
        <v>0.32854166480775993</v>
      </c>
      <c r="BE18">
        <f t="shared" si="36"/>
        <v>0.86870290624845314</v>
      </c>
      <c r="BF18">
        <f t="shared" si="37"/>
        <v>0.42747233291635661</v>
      </c>
      <c r="BG18">
        <f t="shared" si="38"/>
        <v>0.89592682137048918</v>
      </c>
      <c r="BH18">
        <f t="shared" si="39"/>
        <v>1400.0053333333301</v>
      </c>
      <c r="BI18">
        <f t="shared" si="40"/>
        <v>1180.189871853521</v>
      </c>
      <c r="BJ18">
        <f t="shared" si="41"/>
        <v>0.84298955422088184</v>
      </c>
      <c r="BK18">
        <f t="shared" si="42"/>
        <v>0.1959791084417635</v>
      </c>
      <c r="BL18">
        <v>6</v>
      </c>
      <c r="BM18">
        <v>0.5</v>
      </c>
      <c r="BN18" t="s">
        <v>290</v>
      </c>
      <c r="BO18">
        <v>2</v>
      </c>
      <c r="BP18">
        <v>1608230703.8499999</v>
      </c>
      <c r="BQ18">
        <v>99.682836666666702</v>
      </c>
      <c r="BR18">
        <v>100.5829</v>
      </c>
      <c r="BS18">
        <v>23.110303333333299</v>
      </c>
      <c r="BT18">
        <v>22.294046666666699</v>
      </c>
      <c r="BU18">
        <v>96.715706666666705</v>
      </c>
      <c r="BV18">
        <v>22.951893333333299</v>
      </c>
      <c r="BW18">
        <v>500.00009999999997</v>
      </c>
      <c r="BX18">
        <v>101.63679999999999</v>
      </c>
      <c r="BY18">
        <v>5.0443636666666701E-2</v>
      </c>
      <c r="BZ18">
        <v>28.000520000000002</v>
      </c>
      <c r="CA18">
        <v>29.0505833333333</v>
      </c>
      <c r="CB18">
        <v>999.9</v>
      </c>
      <c r="CC18">
        <v>0</v>
      </c>
      <c r="CD18">
        <v>0</v>
      </c>
      <c r="CE18">
        <v>9993.3089999999993</v>
      </c>
      <c r="CF18">
        <v>0</v>
      </c>
      <c r="CG18">
        <v>455.04826666666702</v>
      </c>
      <c r="CH18">
        <v>1400.0053333333301</v>
      </c>
      <c r="CI18">
        <v>0.89999320000000005</v>
      </c>
      <c r="CJ18">
        <v>0.10000653333333299</v>
      </c>
      <c r="CK18">
        <v>0</v>
      </c>
      <c r="CL18">
        <v>867.235633333333</v>
      </c>
      <c r="CM18">
        <v>4.9993800000000004</v>
      </c>
      <c r="CN18">
        <v>12333.05</v>
      </c>
      <c r="CO18">
        <v>11164.346666666699</v>
      </c>
      <c r="CP18">
        <v>49.311999999999998</v>
      </c>
      <c r="CQ18">
        <v>51.186999999999998</v>
      </c>
      <c r="CR18">
        <v>50.153933333333299</v>
      </c>
      <c r="CS18">
        <v>51.0041333333333</v>
      </c>
      <c r="CT18">
        <v>50.811999999999998</v>
      </c>
      <c r="CU18">
        <v>1255.49233333333</v>
      </c>
      <c r="CV18">
        <v>139.51300000000001</v>
      </c>
      <c r="CW18">
        <v>0</v>
      </c>
      <c r="CX18">
        <v>119.59999990463299</v>
      </c>
      <c r="CY18">
        <v>0</v>
      </c>
      <c r="CZ18">
        <v>867.21569230769205</v>
      </c>
      <c r="DA18">
        <v>-7.65052991119952</v>
      </c>
      <c r="DB18">
        <v>-157.699145430302</v>
      </c>
      <c r="DC18">
        <v>12332.5961538462</v>
      </c>
      <c r="DD18">
        <v>15</v>
      </c>
      <c r="DE18">
        <v>1608230650.5999999</v>
      </c>
      <c r="DF18" t="s">
        <v>298</v>
      </c>
      <c r="DG18">
        <v>1608230650.5999999</v>
      </c>
      <c r="DH18">
        <v>1608230645.5999999</v>
      </c>
      <c r="DI18">
        <v>10</v>
      </c>
      <c r="DJ18">
        <v>-2.9609999999999999</v>
      </c>
      <c r="DK18">
        <v>1.7000000000000001E-2</v>
      </c>
      <c r="DL18">
        <v>2.9670000000000001</v>
      </c>
      <c r="DM18">
        <v>0.158</v>
      </c>
      <c r="DN18">
        <v>97</v>
      </c>
      <c r="DO18">
        <v>22</v>
      </c>
      <c r="DP18">
        <v>0.23</v>
      </c>
      <c r="DQ18">
        <v>0.1</v>
      </c>
      <c r="DR18">
        <v>0.68070246046040395</v>
      </c>
      <c r="DS18">
        <v>-0.15941288775058701</v>
      </c>
      <c r="DT18">
        <v>3.24020719630893E-2</v>
      </c>
      <c r="DU18">
        <v>1</v>
      </c>
      <c r="DV18">
        <v>-0.90004216666666703</v>
      </c>
      <c r="DW18">
        <v>0.25359694771968899</v>
      </c>
      <c r="DX18">
        <v>3.8078123826403097E-2</v>
      </c>
      <c r="DY18">
        <v>0</v>
      </c>
      <c r="DZ18">
        <v>0.81625776666666705</v>
      </c>
      <c r="EA18">
        <v>0.22513139933258899</v>
      </c>
      <c r="EB18">
        <v>1.6439754821130699E-2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2.9670000000000001</v>
      </c>
      <c r="EJ18">
        <v>0.15840000000000001</v>
      </c>
      <c r="EK18">
        <v>2.9671350000000301</v>
      </c>
      <c r="EL18">
        <v>0</v>
      </c>
      <c r="EM18">
        <v>0</v>
      </c>
      <c r="EN18">
        <v>0</v>
      </c>
      <c r="EO18">
        <v>0.158414999999998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</v>
      </c>
      <c r="EX18">
        <v>1.1000000000000001</v>
      </c>
      <c r="EY18">
        <v>2</v>
      </c>
      <c r="EZ18">
        <v>484.709</v>
      </c>
      <c r="FA18">
        <v>503.66300000000001</v>
      </c>
      <c r="FB18">
        <v>23.787400000000002</v>
      </c>
      <c r="FC18">
        <v>33.668700000000001</v>
      </c>
      <c r="FD18">
        <v>30.001799999999999</v>
      </c>
      <c r="FE18">
        <v>33.397599999999997</v>
      </c>
      <c r="FF18">
        <v>33.429400000000001</v>
      </c>
      <c r="FG18">
        <v>7.58575</v>
      </c>
      <c r="FH18">
        <v>100</v>
      </c>
      <c r="FI18">
        <v>15.1914</v>
      </c>
      <c r="FJ18">
        <v>23.758500000000002</v>
      </c>
      <c r="FK18">
        <v>100.593</v>
      </c>
      <c r="FL18">
        <v>14.488799999999999</v>
      </c>
      <c r="FM18">
        <v>100.758</v>
      </c>
      <c r="FN18">
        <v>100.29</v>
      </c>
    </row>
    <row r="19" spans="1:170" x14ac:dyDescent="0.2">
      <c r="A19">
        <v>5</v>
      </c>
      <c r="B19">
        <v>1608230832.0999999</v>
      </c>
      <c r="C19">
        <v>418</v>
      </c>
      <c r="D19" t="s">
        <v>299</v>
      </c>
      <c r="E19" t="s">
        <v>300</v>
      </c>
      <c r="F19" t="s">
        <v>285</v>
      </c>
      <c r="G19" t="s">
        <v>286</v>
      </c>
      <c r="H19">
        <v>1608230824.0999999</v>
      </c>
      <c r="I19">
        <f t="shared" si="0"/>
        <v>1.0857663613979224E-3</v>
      </c>
      <c r="J19">
        <f t="shared" si="1"/>
        <v>2.3963357439822288</v>
      </c>
      <c r="K19">
        <f t="shared" si="2"/>
        <v>149.836322580645</v>
      </c>
      <c r="L19">
        <f t="shared" si="3"/>
        <v>89.641089836984818</v>
      </c>
      <c r="M19">
        <f t="shared" si="4"/>
        <v>9.1152542551925837</v>
      </c>
      <c r="N19">
        <f t="shared" si="5"/>
        <v>15.236273671698736</v>
      </c>
      <c r="O19">
        <f t="shared" si="6"/>
        <v>6.7883699923579233E-2</v>
      </c>
      <c r="P19">
        <f t="shared" si="7"/>
        <v>2.955613968601805</v>
      </c>
      <c r="Q19">
        <f t="shared" si="8"/>
        <v>6.7029281141121513E-2</v>
      </c>
      <c r="R19">
        <f t="shared" si="9"/>
        <v>4.1969170782999353E-2</v>
      </c>
      <c r="S19">
        <f t="shared" si="10"/>
        <v>231.28793660117282</v>
      </c>
      <c r="T19">
        <f t="shared" si="11"/>
        <v>29.058731800201965</v>
      </c>
      <c r="U19">
        <f t="shared" si="12"/>
        <v>28.931783870967699</v>
      </c>
      <c r="V19">
        <f t="shared" si="13"/>
        <v>4.0059246822616315</v>
      </c>
      <c r="W19">
        <f t="shared" si="14"/>
        <v>63.575906326662249</v>
      </c>
      <c r="X19">
        <f t="shared" si="15"/>
        <v>2.4107432751065949</v>
      </c>
      <c r="Y19">
        <f t="shared" si="16"/>
        <v>3.7919133432716565</v>
      </c>
      <c r="Z19">
        <f t="shared" si="17"/>
        <v>1.5951814071550365</v>
      </c>
      <c r="AA19">
        <f t="shared" si="18"/>
        <v>-47.882296537648379</v>
      </c>
      <c r="AB19">
        <f t="shared" si="19"/>
        <v>-150.58176200947133</v>
      </c>
      <c r="AC19">
        <f t="shared" si="20"/>
        <v>-11.156369598418749</v>
      </c>
      <c r="AD19">
        <f t="shared" si="21"/>
        <v>21.667508455634362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53493.94738118392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851.39957692307701</v>
      </c>
      <c r="AR19">
        <v>978.46</v>
      </c>
      <c r="AS19">
        <f t="shared" si="27"/>
        <v>0.12985755480747607</v>
      </c>
      <c r="AT19">
        <v>0.5</v>
      </c>
      <c r="AU19">
        <f t="shared" si="28"/>
        <v>1180.1690147566128</v>
      </c>
      <c r="AV19">
        <f t="shared" si="29"/>
        <v>2.3963357439822288</v>
      </c>
      <c r="AW19">
        <f t="shared" si="30"/>
        <v>76.626931257920944</v>
      </c>
      <c r="AX19">
        <f t="shared" si="31"/>
        <v>0.38352104327208059</v>
      </c>
      <c r="AY19">
        <f t="shared" si="32"/>
        <v>2.5200485579701475E-3</v>
      </c>
      <c r="AZ19">
        <f t="shared" si="33"/>
        <v>2.3338920344214378</v>
      </c>
      <c r="BA19" t="s">
        <v>302</v>
      </c>
      <c r="BB19">
        <v>603.20000000000005</v>
      </c>
      <c r="BC19">
        <f t="shared" si="34"/>
        <v>375.26</v>
      </c>
      <c r="BD19">
        <f t="shared" si="35"/>
        <v>0.33859303703278537</v>
      </c>
      <c r="BE19">
        <f t="shared" si="36"/>
        <v>0.85886538692983505</v>
      </c>
      <c r="BF19">
        <f t="shared" si="37"/>
        <v>0.48315056833139258</v>
      </c>
      <c r="BG19">
        <f t="shared" si="38"/>
        <v>0.89673181529301171</v>
      </c>
      <c r="BH19">
        <f t="shared" si="39"/>
        <v>1399.98096774194</v>
      </c>
      <c r="BI19">
        <f t="shared" si="40"/>
        <v>1180.1690147566128</v>
      </c>
      <c r="BJ19">
        <f t="shared" si="41"/>
        <v>0.8429893276764564</v>
      </c>
      <c r="BK19">
        <f t="shared" si="42"/>
        <v>0.19597865535291276</v>
      </c>
      <c r="BL19">
        <v>6</v>
      </c>
      <c r="BM19">
        <v>0.5</v>
      </c>
      <c r="BN19" t="s">
        <v>290</v>
      </c>
      <c r="BO19">
        <v>2</v>
      </c>
      <c r="BP19">
        <v>1608230824.0999999</v>
      </c>
      <c r="BQ19">
        <v>149.836322580645</v>
      </c>
      <c r="BR19">
        <v>152.907193548387</v>
      </c>
      <c r="BS19">
        <v>23.707693548387098</v>
      </c>
      <c r="BT19">
        <v>22.435645161290299</v>
      </c>
      <c r="BU19">
        <v>146.86929032258101</v>
      </c>
      <c r="BV19">
        <v>23.549270967741901</v>
      </c>
      <c r="BW19">
        <v>499.99293548387101</v>
      </c>
      <c r="BX19">
        <v>101.636064516129</v>
      </c>
      <c r="BY19">
        <v>5.0051435483870997E-2</v>
      </c>
      <c r="BZ19">
        <v>27.986767741935498</v>
      </c>
      <c r="CA19">
        <v>28.931783870967699</v>
      </c>
      <c r="CB19">
        <v>999.9</v>
      </c>
      <c r="CC19">
        <v>0</v>
      </c>
      <c r="CD19">
        <v>0</v>
      </c>
      <c r="CE19">
        <v>9985.9619354838705</v>
      </c>
      <c r="CF19">
        <v>0</v>
      </c>
      <c r="CG19">
        <v>435.24209677419299</v>
      </c>
      <c r="CH19">
        <v>1399.98096774194</v>
      </c>
      <c r="CI19">
        <v>0.89999961290322605</v>
      </c>
      <c r="CJ19">
        <v>9.9999967741935494E-2</v>
      </c>
      <c r="CK19">
        <v>0</v>
      </c>
      <c r="CL19">
        <v>851.40667741935499</v>
      </c>
      <c r="CM19">
        <v>4.9993800000000004</v>
      </c>
      <c r="CN19">
        <v>12119.7096774194</v>
      </c>
      <c r="CO19">
        <v>11164.183870967699</v>
      </c>
      <c r="CP19">
        <v>49.375</v>
      </c>
      <c r="CQ19">
        <v>51.311999999999998</v>
      </c>
      <c r="CR19">
        <v>50.221548387096803</v>
      </c>
      <c r="CS19">
        <v>51.125</v>
      </c>
      <c r="CT19">
        <v>50.875</v>
      </c>
      <c r="CU19">
        <v>1255.48096774194</v>
      </c>
      <c r="CV19">
        <v>139.5</v>
      </c>
      <c r="CW19">
        <v>0</v>
      </c>
      <c r="CX19">
        <v>119.59999990463299</v>
      </c>
      <c r="CY19">
        <v>0</v>
      </c>
      <c r="CZ19">
        <v>851.39957692307701</v>
      </c>
      <c r="DA19">
        <v>-4.1470427415385496</v>
      </c>
      <c r="DB19">
        <v>-43.097435921825799</v>
      </c>
      <c r="DC19">
        <v>12119.692307692299</v>
      </c>
      <c r="DD19">
        <v>15</v>
      </c>
      <c r="DE19">
        <v>1608230650.5999999</v>
      </c>
      <c r="DF19" t="s">
        <v>298</v>
      </c>
      <c r="DG19">
        <v>1608230650.5999999</v>
      </c>
      <c r="DH19">
        <v>1608230645.5999999</v>
      </c>
      <c r="DI19">
        <v>10</v>
      </c>
      <c r="DJ19">
        <v>-2.9609999999999999</v>
      </c>
      <c r="DK19">
        <v>1.7000000000000001E-2</v>
      </c>
      <c r="DL19">
        <v>2.9670000000000001</v>
      </c>
      <c r="DM19">
        <v>0.158</v>
      </c>
      <c r="DN19">
        <v>97</v>
      </c>
      <c r="DO19">
        <v>22</v>
      </c>
      <c r="DP19">
        <v>0.23</v>
      </c>
      <c r="DQ19">
        <v>0.1</v>
      </c>
      <c r="DR19">
        <v>2.3940068411972399</v>
      </c>
      <c r="DS19">
        <v>0.17198469189399199</v>
      </c>
      <c r="DT19">
        <v>1.9170393984773802E-2</v>
      </c>
      <c r="DU19">
        <v>1</v>
      </c>
      <c r="DV19">
        <v>-3.0695726666666698</v>
      </c>
      <c r="DW19">
        <v>-0.26619176863181898</v>
      </c>
      <c r="DX19">
        <v>2.53893835993621E-2</v>
      </c>
      <c r="DY19">
        <v>0</v>
      </c>
      <c r="DZ19">
        <v>1.27130433333333</v>
      </c>
      <c r="EA19">
        <v>0.19755470522803201</v>
      </c>
      <c r="EB19">
        <v>1.42949176710544E-2</v>
      </c>
      <c r="EC19">
        <v>1</v>
      </c>
      <c r="ED19">
        <v>2</v>
      </c>
      <c r="EE19">
        <v>3</v>
      </c>
      <c r="EF19" t="s">
        <v>303</v>
      </c>
      <c r="EG19">
        <v>100</v>
      </c>
      <c r="EH19">
        <v>100</v>
      </c>
      <c r="EI19">
        <v>2.9670000000000001</v>
      </c>
      <c r="EJ19">
        <v>0.15840000000000001</v>
      </c>
      <c r="EK19">
        <v>2.9671350000000301</v>
      </c>
      <c r="EL19">
        <v>0</v>
      </c>
      <c r="EM19">
        <v>0</v>
      </c>
      <c r="EN19">
        <v>0</v>
      </c>
      <c r="EO19">
        <v>0.158414999999998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</v>
      </c>
      <c r="EX19">
        <v>3.1</v>
      </c>
      <c r="EY19">
        <v>2</v>
      </c>
      <c r="EZ19">
        <v>485.37</v>
      </c>
      <c r="FA19">
        <v>503.83199999999999</v>
      </c>
      <c r="FB19">
        <v>24.110900000000001</v>
      </c>
      <c r="FC19">
        <v>33.794499999999999</v>
      </c>
      <c r="FD19">
        <v>30.0002</v>
      </c>
      <c r="FE19">
        <v>33.509500000000003</v>
      </c>
      <c r="FF19">
        <v>33.536499999999997</v>
      </c>
      <c r="FG19">
        <v>10.0143</v>
      </c>
      <c r="FH19">
        <v>100</v>
      </c>
      <c r="FI19">
        <v>2.8444500000000001</v>
      </c>
      <c r="FJ19">
        <v>24.112300000000001</v>
      </c>
      <c r="FK19">
        <v>153.143</v>
      </c>
      <c r="FL19">
        <v>2.48075</v>
      </c>
      <c r="FM19">
        <v>100.738</v>
      </c>
      <c r="FN19">
        <v>100.273</v>
      </c>
    </row>
    <row r="20" spans="1:170" x14ac:dyDescent="0.2">
      <c r="A20">
        <v>6</v>
      </c>
      <c r="B20">
        <v>1608230903.0999999</v>
      </c>
      <c r="C20">
        <v>489</v>
      </c>
      <c r="D20" t="s">
        <v>304</v>
      </c>
      <c r="E20" t="s">
        <v>305</v>
      </c>
      <c r="F20" t="s">
        <v>285</v>
      </c>
      <c r="G20" t="s">
        <v>286</v>
      </c>
      <c r="H20">
        <v>1608230895.0999999</v>
      </c>
      <c r="I20">
        <f t="shared" si="0"/>
        <v>1.1357710141710773E-3</v>
      </c>
      <c r="J20">
        <f t="shared" si="1"/>
        <v>4.3875223533837033</v>
      </c>
      <c r="K20">
        <f t="shared" si="2"/>
        <v>198.94951612903199</v>
      </c>
      <c r="L20">
        <f t="shared" si="3"/>
        <v>96.876613506169775</v>
      </c>
      <c r="M20">
        <f t="shared" si="4"/>
        <v>9.8509183272060152</v>
      </c>
      <c r="N20">
        <f t="shared" si="5"/>
        <v>20.230222379722573</v>
      </c>
      <c r="O20">
        <f t="shared" si="6"/>
        <v>7.223678577878119E-2</v>
      </c>
      <c r="P20">
        <f t="shared" si="7"/>
        <v>2.958182265787233</v>
      </c>
      <c r="Q20">
        <f t="shared" si="8"/>
        <v>7.1270941867290494E-2</v>
      </c>
      <c r="R20">
        <f t="shared" si="9"/>
        <v>4.4630039980859716E-2</v>
      </c>
      <c r="S20">
        <f t="shared" si="10"/>
        <v>231.29510859859749</v>
      </c>
      <c r="T20">
        <f t="shared" si="11"/>
        <v>29.029478342934205</v>
      </c>
      <c r="U20">
        <f t="shared" si="12"/>
        <v>28.878129032258101</v>
      </c>
      <c r="V20">
        <f t="shared" si="13"/>
        <v>3.9934977859946641</v>
      </c>
      <c r="W20">
        <f t="shared" si="14"/>
        <v>63.988346994805454</v>
      </c>
      <c r="X20">
        <f t="shared" si="15"/>
        <v>2.4241821812434501</v>
      </c>
      <c r="Y20">
        <f t="shared" si="16"/>
        <v>3.7884744568260906</v>
      </c>
      <c r="Z20">
        <f t="shared" si="17"/>
        <v>1.569315604751214</v>
      </c>
      <c r="AA20">
        <f t="shared" si="18"/>
        <v>-50.087501724944509</v>
      </c>
      <c r="AB20">
        <f t="shared" si="19"/>
        <v>-144.6373937814412</v>
      </c>
      <c r="AC20">
        <f t="shared" si="20"/>
        <v>-10.702967872711662</v>
      </c>
      <c r="AD20">
        <f t="shared" si="21"/>
        <v>25.86724521950012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53571.520597871677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845.84876923076899</v>
      </c>
      <c r="AR20">
        <v>985.55</v>
      </c>
      <c r="AS20">
        <f t="shared" si="27"/>
        <v>0.14174951120615997</v>
      </c>
      <c r="AT20">
        <v>0.5</v>
      </c>
      <c r="AU20">
        <f t="shared" si="28"/>
        <v>1180.204008305082</v>
      </c>
      <c r="AV20">
        <f t="shared" si="29"/>
        <v>4.3875223533837033</v>
      </c>
      <c r="AW20">
        <f t="shared" si="30"/>
        <v>83.646670650398065</v>
      </c>
      <c r="AX20">
        <f t="shared" si="31"/>
        <v>0.39489625082441271</v>
      </c>
      <c r="AY20">
        <f t="shared" si="32"/>
        <v>4.2071284271696921E-3</v>
      </c>
      <c r="AZ20">
        <f t="shared" si="33"/>
        <v>2.3099081731013138</v>
      </c>
      <c r="BA20" t="s">
        <v>307</v>
      </c>
      <c r="BB20">
        <v>596.36</v>
      </c>
      <c r="BC20">
        <f t="shared" si="34"/>
        <v>389.18999999999994</v>
      </c>
      <c r="BD20">
        <f t="shared" si="35"/>
        <v>0.35895380346162797</v>
      </c>
      <c r="BE20">
        <f t="shared" si="36"/>
        <v>0.854001920681842</v>
      </c>
      <c r="BF20">
        <f t="shared" si="37"/>
        <v>0.51727196342870219</v>
      </c>
      <c r="BG20">
        <f t="shared" si="38"/>
        <v>0.89394771436097065</v>
      </c>
      <c r="BH20">
        <f t="shared" si="39"/>
        <v>1400.02225806452</v>
      </c>
      <c r="BI20">
        <f t="shared" si="40"/>
        <v>1180.204008305082</v>
      </c>
      <c r="BJ20">
        <f t="shared" si="41"/>
        <v>0.84298946070805414</v>
      </c>
      <c r="BK20">
        <f t="shared" si="42"/>
        <v>0.19597892141610815</v>
      </c>
      <c r="BL20">
        <v>6</v>
      </c>
      <c r="BM20">
        <v>0.5</v>
      </c>
      <c r="BN20" t="s">
        <v>290</v>
      </c>
      <c r="BO20">
        <v>2</v>
      </c>
      <c r="BP20">
        <v>1608230895.0999999</v>
      </c>
      <c r="BQ20">
        <v>198.94951612903199</v>
      </c>
      <c r="BR20">
        <v>204.48545161290301</v>
      </c>
      <c r="BS20">
        <v>23.840067741935499</v>
      </c>
      <c r="BT20">
        <v>22.509693548387101</v>
      </c>
      <c r="BU20">
        <v>195.982258064516</v>
      </c>
      <c r="BV20">
        <v>23.681641935483899</v>
      </c>
      <c r="BW20">
        <v>500.02209677419398</v>
      </c>
      <c r="BX20">
        <v>101.63525806451599</v>
      </c>
      <c r="BY20">
        <v>4.9947174193548403E-2</v>
      </c>
      <c r="BZ20">
        <v>27.9712064516129</v>
      </c>
      <c r="CA20">
        <v>28.878129032258101</v>
      </c>
      <c r="CB20">
        <v>999.9</v>
      </c>
      <c r="CC20">
        <v>0</v>
      </c>
      <c r="CD20">
        <v>0</v>
      </c>
      <c r="CE20">
        <v>10000.6016129032</v>
      </c>
      <c r="CF20">
        <v>0</v>
      </c>
      <c r="CG20">
        <v>419.47483870967699</v>
      </c>
      <c r="CH20">
        <v>1400.02225806452</v>
      </c>
      <c r="CI20">
        <v>0.899993516129033</v>
      </c>
      <c r="CJ20">
        <v>0.10000634193548399</v>
      </c>
      <c r="CK20">
        <v>0</v>
      </c>
      <c r="CL20">
        <v>845.89696774193601</v>
      </c>
      <c r="CM20">
        <v>4.9993800000000004</v>
      </c>
      <c r="CN20">
        <v>12045.8</v>
      </c>
      <c r="CO20">
        <v>11164.5</v>
      </c>
      <c r="CP20">
        <v>49.5</v>
      </c>
      <c r="CQ20">
        <v>51.408999999999999</v>
      </c>
      <c r="CR20">
        <v>50.290161290322601</v>
      </c>
      <c r="CS20">
        <v>51.186999999999998</v>
      </c>
      <c r="CT20">
        <v>50.936999999999998</v>
      </c>
      <c r="CU20">
        <v>1255.51193548387</v>
      </c>
      <c r="CV20">
        <v>139.51032258064501</v>
      </c>
      <c r="CW20">
        <v>0</v>
      </c>
      <c r="CX20">
        <v>70.5</v>
      </c>
      <c r="CY20">
        <v>0</v>
      </c>
      <c r="CZ20">
        <v>845.84876923076899</v>
      </c>
      <c r="DA20">
        <v>-3.8349401835342101</v>
      </c>
      <c r="DB20">
        <v>-45.422222214002701</v>
      </c>
      <c r="DC20">
        <v>12045.1307692308</v>
      </c>
      <c r="DD20">
        <v>15</v>
      </c>
      <c r="DE20">
        <v>1608230650.5999999</v>
      </c>
      <c r="DF20" t="s">
        <v>298</v>
      </c>
      <c r="DG20">
        <v>1608230650.5999999</v>
      </c>
      <c r="DH20">
        <v>1608230645.5999999</v>
      </c>
      <c r="DI20">
        <v>10</v>
      </c>
      <c r="DJ20">
        <v>-2.9609999999999999</v>
      </c>
      <c r="DK20">
        <v>1.7000000000000001E-2</v>
      </c>
      <c r="DL20">
        <v>2.9670000000000001</v>
      </c>
      <c r="DM20">
        <v>0.158</v>
      </c>
      <c r="DN20">
        <v>97</v>
      </c>
      <c r="DO20">
        <v>22</v>
      </c>
      <c r="DP20">
        <v>0.23</v>
      </c>
      <c r="DQ20">
        <v>0.1</v>
      </c>
      <c r="DR20">
        <v>4.3927560643286201</v>
      </c>
      <c r="DS20">
        <v>-0.27110205983285202</v>
      </c>
      <c r="DT20">
        <v>3.94912489383328E-2</v>
      </c>
      <c r="DU20">
        <v>1</v>
      </c>
      <c r="DV20">
        <v>-5.5360786666666701</v>
      </c>
      <c r="DW20">
        <v>0.16355933259176</v>
      </c>
      <c r="DX20">
        <v>3.5502393790967E-2</v>
      </c>
      <c r="DY20">
        <v>1</v>
      </c>
      <c r="DZ20">
        <v>1.32968466666667</v>
      </c>
      <c r="EA20">
        <v>0.18059426028921199</v>
      </c>
      <c r="EB20">
        <v>1.3105361939128399E-2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2.9670000000000001</v>
      </c>
      <c r="EJ20">
        <v>0.15840000000000001</v>
      </c>
      <c r="EK20">
        <v>2.9671350000000301</v>
      </c>
      <c r="EL20">
        <v>0</v>
      </c>
      <c r="EM20">
        <v>0</v>
      </c>
      <c r="EN20">
        <v>0</v>
      </c>
      <c r="EO20">
        <v>0.158414999999998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4.2</v>
      </c>
      <c r="EX20">
        <v>4.3</v>
      </c>
      <c r="EY20">
        <v>2</v>
      </c>
      <c r="EZ20">
        <v>485.73700000000002</v>
      </c>
      <c r="FA20">
        <v>503.471</v>
      </c>
      <c r="FB20">
        <v>23.8629</v>
      </c>
      <c r="FC20">
        <v>33.833300000000001</v>
      </c>
      <c r="FD20">
        <v>30.000299999999999</v>
      </c>
      <c r="FE20">
        <v>33.558500000000002</v>
      </c>
      <c r="FF20">
        <v>33.587800000000001</v>
      </c>
      <c r="FG20">
        <v>12.362299999999999</v>
      </c>
      <c r="FH20">
        <v>100</v>
      </c>
      <c r="FI20">
        <v>0</v>
      </c>
      <c r="FJ20">
        <v>23.876000000000001</v>
      </c>
      <c r="FK20">
        <v>205.108</v>
      </c>
      <c r="FL20">
        <v>1.2733000000000001</v>
      </c>
      <c r="FM20">
        <v>100.73099999999999</v>
      </c>
      <c r="FN20">
        <v>100.26600000000001</v>
      </c>
    </row>
    <row r="21" spans="1:170" x14ac:dyDescent="0.2">
      <c r="A21">
        <v>7</v>
      </c>
      <c r="B21">
        <v>1608230976.0999999</v>
      </c>
      <c r="C21">
        <v>562</v>
      </c>
      <c r="D21" t="s">
        <v>308</v>
      </c>
      <c r="E21" t="s">
        <v>309</v>
      </c>
      <c r="F21" t="s">
        <v>285</v>
      </c>
      <c r="G21" t="s">
        <v>286</v>
      </c>
      <c r="H21">
        <v>1608230968.0999999</v>
      </c>
      <c r="I21">
        <f t="shared" si="0"/>
        <v>1.2308327869457924E-3</v>
      </c>
      <c r="J21">
        <f t="shared" si="1"/>
        <v>6.0006790653708295</v>
      </c>
      <c r="K21">
        <f t="shared" si="2"/>
        <v>249.044451612903</v>
      </c>
      <c r="L21">
        <f t="shared" si="3"/>
        <v>122.32278732046926</v>
      </c>
      <c r="M21">
        <f t="shared" si="4"/>
        <v>12.438060023947607</v>
      </c>
      <c r="N21">
        <f t="shared" si="5"/>
        <v>25.323407891916567</v>
      </c>
      <c r="O21">
        <f t="shared" si="6"/>
        <v>7.9658001882351073E-2</v>
      </c>
      <c r="P21">
        <f t="shared" si="7"/>
        <v>2.9559671690640883</v>
      </c>
      <c r="Q21">
        <f t="shared" si="8"/>
        <v>7.8484385248397556E-2</v>
      </c>
      <c r="R21">
        <f t="shared" si="9"/>
        <v>4.9156745115295372E-2</v>
      </c>
      <c r="S21">
        <f t="shared" si="10"/>
        <v>231.28989983183209</v>
      </c>
      <c r="T21">
        <f t="shared" si="11"/>
        <v>29.013848317486907</v>
      </c>
      <c r="U21">
        <f t="shared" si="12"/>
        <v>28.8480064516129</v>
      </c>
      <c r="V21">
        <f t="shared" si="13"/>
        <v>3.986535896730993</v>
      </c>
      <c r="W21">
        <f t="shared" si="14"/>
        <v>64.43620340302256</v>
      </c>
      <c r="X21">
        <f t="shared" si="15"/>
        <v>2.4423119536746629</v>
      </c>
      <c r="Y21">
        <f t="shared" si="16"/>
        <v>3.7902791050536964</v>
      </c>
      <c r="Z21">
        <f t="shared" si="17"/>
        <v>1.54422394305633</v>
      </c>
      <c r="AA21">
        <f t="shared" si="18"/>
        <v>-54.279725904309444</v>
      </c>
      <c r="AB21">
        <f t="shared" si="19"/>
        <v>-138.42706252630725</v>
      </c>
      <c r="AC21">
        <f t="shared" si="20"/>
        <v>-10.249966103242011</v>
      </c>
      <c r="AD21">
        <f t="shared" si="21"/>
        <v>28.333145297973402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53505.470112201758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845.17184615384599</v>
      </c>
      <c r="AR21">
        <v>999.79</v>
      </c>
      <c r="AS21">
        <f t="shared" si="27"/>
        <v>0.15465063047855443</v>
      </c>
      <c r="AT21">
        <v>0.5</v>
      </c>
      <c r="AU21">
        <f t="shared" si="28"/>
        <v>1180.1773663695978</v>
      </c>
      <c r="AV21">
        <f t="shared" si="29"/>
        <v>6.0006790653708295</v>
      </c>
      <c r="AW21">
        <f t="shared" si="30"/>
        <v>91.257586892789107</v>
      </c>
      <c r="AX21">
        <f t="shared" si="31"/>
        <v>0.40486502165454746</v>
      </c>
      <c r="AY21">
        <f t="shared" si="32"/>
        <v>5.5740999045111976E-3</v>
      </c>
      <c r="AZ21">
        <f t="shared" si="33"/>
        <v>2.2627651806879445</v>
      </c>
      <c r="BA21" t="s">
        <v>311</v>
      </c>
      <c r="BB21">
        <v>595.01</v>
      </c>
      <c r="BC21">
        <f t="shared" si="34"/>
        <v>404.78</v>
      </c>
      <c r="BD21">
        <f t="shared" si="35"/>
        <v>0.38198071507029491</v>
      </c>
      <c r="BE21">
        <f t="shared" si="36"/>
        <v>0.84823045514365958</v>
      </c>
      <c r="BF21">
        <f t="shared" si="37"/>
        <v>0.54383060926876414</v>
      </c>
      <c r="BG21">
        <f t="shared" si="38"/>
        <v>0.88835595169915638</v>
      </c>
      <c r="BH21">
        <f t="shared" si="39"/>
        <v>1399.9906451612901</v>
      </c>
      <c r="BI21">
        <f t="shared" si="40"/>
        <v>1180.1773663695978</v>
      </c>
      <c r="BJ21">
        <f t="shared" si="41"/>
        <v>0.84298946600006175</v>
      </c>
      <c r="BK21">
        <f t="shared" si="42"/>
        <v>0.19597893200012337</v>
      </c>
      <c r="BL21">
        <v>6</v>
      </c>
      <c r="BM21">
        <v>0.5</v>
      </c>
      <c r="BN21" t="s">
        <v>290</v>
      </c>
      <c r="BO21">
        <v>2</v>
      </c>
      <c r="BP21">
        <v>1608230968.0999999</v>
      </c>
      <c r="BQ21">
        <v>249.044451612903</v>
      </c>
      <c r="BR21">
        <v>256.613</v>
      </c>
      <c r="BS21">
        <v>24.019051612903201</v>
      </c>
      <c r="BT21">
        <v>22.577548387096801</v>
      </c>
      <c r="BU21">
        <v>246.07732258064499</v>
      </c>
      <c r="BV21">
        <v>23.860635483871</v>
      </c>
      <c r="BW21">
        <v>500.00693548387102</v>
      </c>
      <c r="BX21">
        <v>101.632387096774</v>
      </c>
      <c r="BY21">
        <v>4.98938290322581E-2</v>
      </c>
      <c r="BZ21">
        <v>27.979374193548399</v>
      </c>
      <c r="CA21">
        <v>28.8480064516129</v>
      </c>
      <c r="CB21">
        <v>999.9</v>
      </c>
      <c r="CC21">
        <v>0</v>
      </c>
      <c r="CD21">
        <v>0</v>
      </c>
      <c r="CE21">
        <v>9988.3248387096792</v>
      </c>
      <c r="CF21">
        <v>0</v>
      </c>
      <c r="CG21">
        <v>403.08848387096799</v>
      </c>
      <c r="CH21">
        <v>1399.9906451612901</v>
      </c>
      <c r="CI21">
        <v>0.899994870967742</v>
      </c>
      <c r="CJ21">
        <v>0.100004993548387</v>
      </c>
      <c r="CK21">
        <v>0</v>
      </c>
      <c r="CL21">
        <v>845.20280645161301</v>
      </c>
      <c r="CM21">
        <v>4.9993800000000004</v>
      </c>
      <c r="CN21">
        <v>12037.270967741901</v>
      </c>
      <c r="CO21">
        <v>11164.2387096774</v>
      </c>
      <c r="CP21">
        <v>49.566064516129003</v>
      </c>
      <c r="CQ21">
        <v>51.512</v>
      </c>
      <c r="CR21">
        <v>50.378999999999998</v>
      </c>
      <c r="CS21">
        <v>51.311999999999998</v>
      </c>
      <c r="CT21">
        <v>51.05</v>
      </c>
      <c r="CU21">
        <v>1255.48322580645</v>
      </c>
      <c r="CV21">
        <v>139.50741935483899</v>
      </c>
      <c r="CW21">
        <v>0</v>
      </c>
      <c r="CX21">
        <v>72.099999904632597</v>
      </c>
      <c r="CY21">
        <v>0</v>
      </c>
      <c r="CZ21">
        <v>845.17184615384599</v>
      </c>
      <c r="DA21">
        <v>-3.0228376119409699</v>
      </c>
      <c r="DB21">
        <v>-28.266666708053702</v>
      </c>
      <c r="DC21">
        <v>12037.253846153801</v>
      </c>
      <c r="DD21">
        <v>15</v>
      </c>
      <c r="DE21">
        <v>1608230650.5999999</v>
      </c>
      <c r="DF21" t="s">
        <v>298</v>
      </c>
      <c r="DG21">
        <v>1608230650.5999999</v>
      </c>
      <c r="DH21">
        <v>1608230645.5999999</v>
      </c>
      <c r="DI21">
        <v>10</v>
      </c>
      <c r="DJ21">
        <v>-2.9609999999999999</v>
      </c>
      <c r="DK21">
        <v>1.7000000000000001E-2</v>
      </c>
      <c r="DL21">
        <v>2.9670000000000001</v>
      </c>
      <c r="DM21">
        <v>0.158</v>
      </c>
      <c r="DN21">
        <v>97</v>
      </c>
      <c r="DO21">
        <v>22</v>
      </c>
      <c r="DP21">
        <v>0.23</v>
      </c>
      <c r="DQ21">
        <v>0.1</v>
      </c>
      <c r="DR21">
        <v>6.0041779782002402</v>
      </c>
      <c r="DS21">
        <v>-0.18167429759897699</v>
      </c>
      <c r="DT21">
        <v>3.5136616041977299E-2</v>
      </c>
      <c r="DU21">
        <v>1</v>
      </c>
      <c r="DV21">
        <v>-7.5681139999999996</v>
      </c>
      <c r="DW21">
        <v>8.7425139043398506E-2</v>
      </c>
      <c r="DX21">
        <v>3.3902000098322602E-2</v>
      </c>
      <c r="DY21">
        <v>1</v>
      </c>
      <c r="DZ21">
        <v>1.4411799999999999</v>
      </c>
      <c r="EA21">
        <v>0.100353103448277</v>
      </c>
      <c r="EB21">
        <v>7.3017755831487202E-3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2.9670000000000001</v>
      </c>
      <c r="EJ21">
        <v>0.15840000000000001</v>
      </c>
      <c r="EK21">
        <v>2.9671350000000301</v>
      </c>
      <c r="EL21">
        <v>0</v>
      </c>
      <c r="EM21">
        <v>0</v>
      </c>
      <c r="EN21">
        <v>0</v>
      </c>
      <c r="EO21">
        <v>0.158414999999998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5.4</v>
      </c>
      <c r="EX21">
        <v>5.5</v>
      </c>
      <c r="EY21">
        <v>2</v>
      </c>
      <c r="EZ21">
        <v>486.08600000000001</v>
      </c>
      <c r="FA21">
        <v>503.47300000000001</v>
      </c>
      <c r="FB21">
        <v>23.9923</v>
      </c>
      <c r="FC21">
        <v>33.856900000000003</v>
      </c>
      <c r="FD21">
        <v>29.9999</v>
      </c>
      <c r="FE21">
        <v>33.590200000000003</v>
      </c>
      <c r="FF21">
        <v>33.6203</v>
      </c>
      <c r="FG21">
        <v>14.673299999999999</v>
      </c>
      <c r="FH21">
        <v>100</v>
      </c>
      <c r="FI21">
        <v>1.93502</v>
      </c>
      <c r="FJ21">
        <v>24.001999999999999</v>
      </c>
      <c r="FK21">
        <v>257.03300000000002</v>
      </c>
      <c r="FL21">
        <v>12.0282</v>
      </c>
      <c r="FM21">
        <v>100.727</v>
      </c>
      <c r="FN21">
        <v>100.265</v>
      </c>
    </row>
    <row r="22" spans="1:170" x14ac:dyDescent="0.2">
      <c r="A22">
        <v>8</v>
      </c>
      <c r="B22">
        <v>1608231096.5999999</v>
      </c>
      <c r="C22">
        <v>682.5</v>
      </c>
      <c r="D22" t="s">
        <v>312</v>
      </c>
      <c r="E22" t="s">
        <v>313</v>
      </c>
      <c r="F22" t="s">
        <v>285</v>
      </c>
      <c r="G22" t="s">
        <v>286</v>
      </c>
      <c r="H22">
        <v>1608231088.5999999</v>
      </c>
      <c r="I22">
        <f t="shared" si="0"/>
        <v>1.1325010842081055E-3</v>
      </c>
      <c r="J22">
        <f t="shared" si="1"/>
        <v>10.004093053303553</v>
      </c>
      <c r="K22">
        <f t="shared" si="2"/>
        <v>399.89922580645202</v>
      </c>
      <c r="L22">
        <f t="shared" si="3"/>
        <v>170.09880140163054</v>
      </c>
      <c r="M22">
        <f t="shared" si="4"/>
        <v>17.295507818084936</v>
      </c>
      <c r="N22">
        <f t="shared" si="5"/>
        <v>40.661428119359478</v>
      </c>
      <c r="O22">
        <f t="shared" si="6"/>
        <v>7.2740962977287854E-2</v>
      </c>
      <c r="P22">
        <f t="shared" si="7"/>
        <v>2.9605890111943443</v>
      </c>
      <c r="Q22">
        <f t="shared" si="8"/>
        <v>7.176247287238284E-2</v>
      </c>
      <c r="R22">
        <f t="shared" si="9"/>
        <v>4.4938362372283325E-2</v>
      </c>
      <c r="S22">
        <f t="shared" si="10"/>
        <v>231.29103235012929</v>
      </c>
      <c r="T22">
        <f t="shared" si="11"/>
        <v>29.060975206710019</v>
      </c>
      <c r="U22">
        <f t="shared" si="12"/>
        <v>28.8733258064516</v>
      </c>
      <c r="V22">
        <f t="shared" si="13"/>
        <v>3.9923869610885947</v>
      </c>
      <c r="W22">
        <f t="shared" si="14"/>
        <v>64.248340102753559</v>
      </c>
      <c r="X22">
        <f t="shared" si="15"/>
        <v>2.4385066677899259</v>
      </c>
      <c r="Y22">
        <f t="shared" si="16"/>
        <v>3.7954391722649601</v>
      </c>
      <c r="Z22">
        <f t="shared" si="17"/>
        <v>1.5538802932986688</v>
      </c>
      <c r="AA22">
        <f t="shared" si="18"/>
        <v>-49.943297813577452</v>
      </c>
      <c r="AB22">
        <f t="shared" si="19"/>
        <v>-138.96015019146645</v>
      </c>
      <c r="AC22">
        <f t="shared" si="20"/>
        <v>-10.275863841699945</v>
      </c>
      <c r="AD22">
        <f t="shared" si="21"/>
        <v>32.111720503385413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53635.935617566858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867.05907692307699</v>
      </c>
      <c r="AR22">
        <v>1069.0899999999999</v>
      </c>
      <c r="AS22">
        <f t="shared" si="27"/>
        <v>0.18897466357081527</v>
      </c>
      <c r="AT22">
        <v>0.5</v>
      </c>
      <c r="AU22">
        <f t="shared" si="28"/>
        <v>1180.1833276599077</v>
      </c>
      <c r="AV22">
        <f t="shared" si="29"/>
        <v>10.004093053303553</v>
      </c>
      <c r="AW22">
        <f t="shared" si="30"/>
        <v>111.51237364820815</v>
      </c>
      <c r="AX22">
        <f t="shared" si="31"/>
        <v>0.43708200432143224</v>
      </c>
      <c r="AY22">
        <f t="shared" si="32"/>
        <v>8.9662684475484596E-3</v>
      </c>
      <c r="AZ22">
        <f t="shared" si="33"/>
        <v>2.0512679007380106</v>
      </c>
      <c r="BA22" t="s">
        <v>315</v>
      </c>
      <c r="BB22">
        <v>601.80999999999995</v>
      </c>
      <c r="BC22">
        <f t="shared" si="34"/>
        <v>467.28</v>
      </c>
      <c r="BD22">
        <f t="shared" si="35"/>
        <v>0.43235516837211724</v>
      </c>
      <c r="BE22">
        <f t="shared" si="36"/>
        <v>0.82434865633939403</v>
      </c>
      <c r="BF22">
        <f t="shared" si="37"/>
        <v>0.57133329127664478</v>
      </c>
      <c r="BG22">
        <f t="shared" si="38"/>
        <v>0.86114323031827611</v>
      </c>
      <c r="BH22">
        <f t="shared" si="39"/>
        <v>1399.99774193548</v>
      </c>
      <c r="BI22">
        <f t="shared" si="40"/>
        <v>1180.1833276599077</v>
      </c>
      <c r="BJ22">
        <f t="shared" si="41"/>
        <v>0.84298945084605537</v>
      </c>
      <c r="BK22">
        <f t="shared" si="42"/>
        <v>0.19597890169211082</v>
      </c>
      <c r="BL22">
        <v>6</v>
      </c>
      <c r="BM22">
        <v>0.5</v>
      </c>
      <c r="BN22" t="s">
        <v>290</v>
      </c>
      <c r="BO22">
        <v>2</v>
      </c>
      <c r="BP22">
        <v>1608231088.5999999</v>
      </c>
      <c r="BQ22">
        <v>399.89922580645202</v>
      </c>
      <c r="BR22">
        <v>412.44690322580601</v>
      </c>
      <c r="BS22">
        <v>23.982358064516099</v>
      </c>
      <c r="BT22">
        <v>22.6560225806452</v>
      </c>
      <c r="BU22">
        <v>396.93209677419401</v>
      </c>
      <c r="BV22">
        <v>23.8239387096774</v>
      </c>
      <c r="BW22">
        <v>500.027806451613</v>
      </c>
      <c r="BX22">
        <v>101.629322580645</v>
      </c>
      <c r="BY22">
        <v>4.9864312903225801E-2</v>
      </c>
      <c r="BZ22">
        <v>28.0027096774194</v>
      </c>
      <c r="CA22">
        <v>28.8733258064516</v>
      </c>
      <c r="CB22">
        <v>999.9</v>
      </c>
      <c r="CC22">
        <v>0</v>
      </c>
      <c r="CD22">
        <v>0</v>
      </c>
      <c r="CE22">
        <v>10014.844516129</v>
      </c>
      <c r="CF22">
        <v>0</v>
      </c>
      <c r="CG22">
        <v>422.603580645161</v>
      </c>
      <c r="CH22">
        <v>1399.99774193548</v>
      </c>
      <c r="CI22">
        <v>0.899994870967742</v>
      </c>
      <c r="CJ22">
        <v>0.10000496129032301</v>
      </c>
      <c r="CK22">
        <v>0</v>
      </c>
      <c r="CL22">
        <v>867.02625806451601</v>
      </c>
      <c r="CM22">
        <v>4.9993800000000004</v>
      </c>
      <c r="CN22">
        <v>12327.1193548387</v>
      </c>
      <c r="CO22">
        <v>11164.303225806399</v>
      </c>
      <c r="CP22">
        <v>49.625</v>
      </c>
      <c r="CQ22">
        <v>51.686999999999998</v>
      </c>
      <c r="CR22">
        <v>50.5</v>
      </c>
      <c r="CS22">
        <v>51.441064516129003</v>
      </c>
      <c r="CT22">
        <v>51.125</v>
      </c>
      <c r="CU22">
        <v>1255.4903225806499</v>
      </c>
      <c r="CV22">
        <v>139.50741935483899</v>
      </c>
      <c r="CW22">
        <v>0</v>
      </c>
      <c r="CX22">
        <v>119.59999990463299</v>
      </c>
      <c r="CY22">
        <v>0</v>
      </c>
      <c r="CZ22">
        <v>867.05907692307699</v>
      </c>
      <c r="DA22">
        <v>5.8938803418552697</v>
      </c>
      <c r="DB22">
        <v>80.266666663481899</v>
      </c>
      <c r="DC22">
        <v>12327.5538461538</v>
      </c>
      <c r="DD22">
        <v>15</v>
      </c>
      <c r="DE22">
        <v>1608230650.5999999</v>
      </c>
      <c r="DF22" t="s">
        <v>298</v>
      </c>
      <c r="DG22">
        <v>1608230650.5999999</v>
      </c>
      <c r="DH22">
        <v>1608230645.5999999</v>
      </c>
      <c r="DI22">
        <v>10</v>
      </c>
      <c r="DJ22">
        <v>-2.9609999999999999</v>
      </c>
      <c r="DK22">
        <v>1.7000000000000001E-2</v>
      </c>
      <c r="DL22">
        <v>2.9670000000000001</v>
      </c>
      <c r="DM22">
        <v>0.158</v>
      </c>
      <c r="DN22">
        <v>97</v>
      </c>
      <c r="DO22">
        <v>22</v>
      </c>
      <c r="DP22">
        <v>0.23</v>
      </c>
      <c r="DQ22">
        <v>0.1</v>
      </c>
      <c r="DR22">
        <v>10.0085565743536</v>
      </c>
      <c r="DS22">
        <v>-1.53583860817111</v>
      </c>
      <c r="DT22">
        <v>0.11937040439516899</v>
      </c>
      <c r="DU22">
        <v>0</v>
      </c>
      <c r="DV22">
        <v>-12.541506666666701</v>
      </c>
      <c r="DW22">
        <v>1.93426651835371</v>
      </c>
      <c r="DX22">
        <v>0.14972647936227701</v>
      </c>
      <c r="DY22">
        <v>0</v>
      </c>
      <c r="DZ22">
        <v>1.3253583333333301</v>
      </c>
      <c r="EA22">
        <v>-0.27116769744160502</v>
      </c>
      <c r="EB22">
        <v>1.9612255366366099E-2</v>
      </c>
      <c r="EC22">
        <v>0</v>
      </c>
      <c r="ED22">
        <v>0</v>
      </c>
      <c r="EE22">
        <v>3</v>
      </c>
      <c r="EF22" t="s">
        <v>316</v>
      </c>
      <c r="EG22">
        <v>100</v>
      </c>
      <c r="EH22">
        <v>100</v>
      </c>
      <c r="EI22">
        <v>2.9670000000000001</v>
      </c>
      <c r="EJ22">
        <v>0.15840000000000001</v>
      </c>
      <c r="EK22">
        <v>2.9671350000000301</v>
      </c>
      <c r="EL22">
        <v>0</v>
      </c>
      <c r="EM22">
        <v>0</v>
      </c>
      <c r="EN22">
        <v>0</v>
      </c>
      <c r="EO22">
        <v>0.158414999999998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7.5</v>
      </c>
      <c r="EY22">
        <v>2</v>
      </c>
      <c r="EZ22">
        <v>486.27699999999999</v>
      </c>
      <c r="FA22">
        <v>503.30900000000003</v>
      </c>
      <c r="FB22">
        <v>23.909700000000001</v>
      </c>
      <c r="FC22">
        <v>33.86</v>
      </c>
      <c r="FD22">
        <v>30.0001</v>
      </c>
      <c r="FE22">
        <v>33.626399999999997</v>
      </c>
      <c r="FF22">
        <v>33.659799999999997</v>
      </c>
      <c r="FG22">
        <v>21.275600000000001</v>
      </c>
      <c r="FH22">
        <v>100</v>
      </c>
      <c r="FI22">
        <v>0</v>
      </c>
      <c r="FJ22">
        <v>23.918399999999998</v>
      </c>
      <c r="FK22">
        <v>412.39299999999997</v>
      </c>
      <c r="FL22">
        <v>10.0024</v>
      </c>
      <c r="FM22">
        <v>100.72799999999999</v>
      </c>
      <c r="FN22">
        <v>100.264</v>
      </c>
    </row>
    <row r="23" spans="1:170" x14ac:dyDescent="0.2">
      <c r="A23">
        <v>9</v>
      </c>
      <c r="B23">
        <v>1608231217.0999999</v>
      </c>
      <c r="C23">
        <v>803</v>
      </c>
      <c r="D23" t="s">
        <v>317</v>
      </c>
      <c r="E23" t="s">
        <v>318</v>
      </c>
      <c r="F23" t="s">
        <v>285</v>
      </c>
      <c r="G23" t="s">
        <v>286</v>
      </c>
      <c r="H23">
        <v>1608231209.3499999</v>
      </c>
      <c r="I23">
        <f t="shared" si="0"/>
        <v>8.9068555229532438E-4</v>
      </c>
      <c r="J23">
        <f t="shared" si="1"/>
        <v>10.438822578124228</v>
      </c>
      <c r="K23">
        <f t="shared" si="2"/>
        <v>500.25880000000001</v>
      </c>
      <c r="L23">
        <f t="shared" si="3"/>
        <v>190.02236134560874</v>
      </c>
      <c r="M23">
        <f t="shared" si="4"/>
        <v>19.321382275529437</v>
      </c>
      <c r="N23">
        <f t="shared" si="5"/>
        <v>50.866074092816191</v>
      </c>
      <c r="O23">
        <f t="shared" si="6"/>
        <v>5.5920203195576328E-2</v>
      </c>
      <c r="P23">
        <f t="shared" si="7"/>
        <v>2.9580585653261382</v>
      </c>
      <c r="Q23">
        <f t="shared" si="8"/>
        <v>5.5339488778285421E-2</v>
      </c>
      <c r="R23">
        <f t="shared" si="9"/>
        <v>3.4638852719721308E-2</v>
      </c>
      <c r="S23">
        <f t="shared" si="10"/>
        <v>231.29477670397176</v>
      </c>
      <c r="T23">
        <f t="shared" si="11"/>
        <v>29.120750171211171</v>
      </c>
      <c r="U23">
        <f t="shared" si="12"/>
        <v>28.9075466666667</v>
      </c>
      <c r="V23">
        <f t="shared" si="13"/>
        <v>4.000306979484523</v>
      </c>
      <c r="W23">
        <f t="shared" si="14"/>
        <v>63.6523672620377</v>
      </c>
      <c r="X23">
        <f t="shared" si="15"/>
        <v>2.4154118836737783</v>
      </c>
      <c r="Y23">
        <f t="shared" si="16"/>
        <v>3.7946929353471681</v>
      </c>
      <c r="Z23">
        <f t="shared" si="17"/>
        <v>1.5848950958107446</v>
      </c>
      <c r="AA23">
        <f t="shared" si="18"/>
        <v>-39.279232856223807</v>
      </c>
      <c r="AB23">
        <f t="shared" si="19"/>
        <v>-144.83665658267597</v>
      </c>
      <c r="AC23">
        <f t="shared" si="20"/>
        <v>-10.721231056563257</v>
      </c>
      <c r="AD23">
        <f t="shared" si="21"/>
        <v>36.457656208508723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53562.782530968048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885.02891999999997</v>
      </c>
      <c r="AR23">
        <v>1105.8900000000001</v>
      </c>
      <c r="AS23">
        <f t="shared" si="27"/>
        <v>0.19971342538588843</v>
      </c>
      <c r="AT23">
        <v>0.5</v>
      </c>
      <c r="AU23">
        <f t="shared" si="28"/>
        <v>1180.2028818534363</v>
      </c>
      <c r="AV23">
        <f t="shared" si="29"/>
        <v>10.438822578124228</v>
      </c>
      <c r="AW23">
        <f t="shared" si="30"/>
        <v>117.85118009262338</v>
      </c>
      <c r="AX23">
        <f t="shared" si="31"/>
        <v>0.44336235972836358</v>
      </c>
      <c r="AY23">
        <f t="shared" si="32"/>
        <v>9.3344714093898853E-3</v>
      </c>
      <c r="AZ23">
        <f t="shared" si="33"/>
        <v>1.9497327944008893</v>
      </c>
      <c r="BA23" t="s">
        <v>320</v>
      </c>
      <c r="BB23">
        <v>615.58000000000004</v>
      </c>
      <c r="BC23">
        <f t="shared" si="34"/>
        <v>490.31000000000006</v>
      </c>
      <c r="BD23">
        <f t="shared" si="35"/>
        <v>0.45045191817421654</v>
      </c>
      <c r="BE23">
        <f t="shared" si="36"/>
        <v>0.81473266578499892</v>
      </c>
      <c r="BF23">
        <f t="shared" si="37"/>
        <v>0.56571127622222617</v>
      </c>
      <c r="BG23">
        <f t="shared" si="38"/>
        <v>0.84669260770909283</v>
      </c>
      <c r="BH23">
        <f t="shared" si="39"/>
        <v>1400.021</v>
      </c>
      <c r="BI23">
        <f t="shared" si="40"/>
        <v>1180.2028818534363</v>
      </c>
      <c r="BJ23">
        <f t="shared" si="41"/>
        <v>0.84298941362553581</v>
      </c>
      <c r="BK23">
        <f t="shared" si="42"/>
        <v>0.19597882725107185</v>
      </c>
      <c r="BL23">
        <v>6</v>
      </c>
      <c r="BM23">
        <v>0.5</v>
      </c>
      <c r="BN23" t="s">
        <v>290</v>
      </c>
      <c r="BO23">
        <v>2</v>
      </c>
      <c r="BP23">
        <v>1608231209.3499999</v>
      </c>
      <c r="BQ23">
        <v>500.25880000000001</v>
      </c>
      <c r="BR23">
        <v>513.31966666666699</v>
      </c>
      <c r="BS23">
        <v>23.7551466666667</v>
      </c>
      <c r="BT23">
        <v>22.711746666666699</v>
      </c>
      <c r="BU23">
        <v>497.29169999999999</v>
      </c>
      <c r="BV23">
        <v>23.596716666666701</v>
      </c>
      <c r="BW23">
        <v>500.01563333333303</v>
      </c>
      <c r="BX23">
        <v>101.629366666667</v>
      </c>
      <c r="BY23">
        <v>5.0152200000000001E-2</v>
      </c>
      <c r="BZ23">
        <v>27.9993366666667</v>
      </c>
      <c r="CA23">
        <v>28.9075466666667</v>
      </c>
      <c r="CB23">
        <v>999.9</v>
      </c>
      <c r="CC23">
        <v>0</v>
      </c>
      <c r="CD23">
        <v>0</v>
      </c>
      <c r="CE23">
        <v>10000.479666666701</v>
      </c>
      <c r="CF23">
        <v>0</v>
      </c>
      <c r="CG23">
        <v>490.76873333333299</v>
      </c>
      <c r="CH23">
        <v>1400.021</v>
      </c>
      <c r="CI23">
        <v>0.89999530000000005</v>
      </c>
      <c r="CJ23">
        <v>0.10000447666666699</v>
      </c>
      <c r="CK23">
        <v>0</v>
      </c>
      <c r="CL23">
        <v>885.02340000000004</v>
      </c>
      <c r="CM23">
        <v>4.9993800000000004</v>
      </c>
      <c r="CN23">
        <v>12559.2966666667</v>
      </c>
      <c r="CO23">
        <v>11164.473333333301</v>
      </c>
      <c r="CP23">
        <v>49.689100000000003</v>
      </c>
      <c r="CQ23">
        <v>51.811999999999998</v>
      </c>
      <c r="CR23">
        <v>50.566200000000002</v>
      </c>
      <c r="CS23">
        <v>51.561999999999998</v>
      </c>
      <c r="CT23">
        <v>51.186999999999998</v>
      </c>
      <c r="CU23">
        <v>1255.5129999999999</v>
      </c>
      <c r="CV23">
        <v>139.50800000000001</v>
      </c>
      <c r="CW23">
        <v>0</v>
      </c>
      <c r="CX23">
        <v>119.59999990463299</v>
      </c>
      <c r="CY23">
        <v>0</v>
      </c>
      <c r="CZ23">
        <v>885.02891999999997</v>
      </c>
      <c r="DA23">
        <v>-2.44653845606231</v>
      </c>
      <c r="DB23">
        <v>-46.200000079464097</v>
      </c>
      <c r="DC23">
        <v>12559.092000000001</v>
      </c>
      <c r="DD23">
        <v>15</v>
      </c>
      <c r="DE23">
        <v>1608230650.5999999</v>
      </c>
      <c r="DF23" t="s">
        <v>298</v>
      </c>
      <c r="DG23">
        <v>1608230650.5999999</v>
      </c>
      <c r="DH23">
        <v>1608230645.5999999</v>
      </c>
      <c r="DI23">
        <v>10</v>
      </c>
      <c r="DJ23">
        <v>-2.9609999999999999</v>
      </c>
      <c r="DK23">
        <v>1.7000000000000001E-2</v>
      </c>
      <c r="DL23">
        <v>2.9670000000000001</v>
      </c>
      <c r="DM23">
        <v>0.158</v>
      </c>
      <c r="DN23">
        <v>97</v>
      </c>
      <c r="DO23">
        <v>22</v>
      </c>
      <c r="DP23">
        <v>0.23</v>
      </c>
      <c r="DQ23">
        <v>0.1</v>
      </c>
      <c r="DR23">
        <v>10.4804313561509</v>
      </c>
      <c r="DS23">
        <v>-2.12628394096234</v>
      </c>
      <c r="DT23">
        <v>0.16421908803122301</v>
      </c>
      <c r="DU23">
        <v>0</v>
      </c>
      <c r="DV23">
        <v>-13.081853333333299</v>
      </c>
      <c r="DW23">
        <v>2.5890153503893298</v>
      </c>
      <c r="DX23">
        <v>0.19422608086683099</v>
      </c>
      <c r="DY23">
        <v>0</v>
      </c>
      <c r="DZ23">
        <v>1.044705</v>
      </c>
      <c r="EA23">
        <v>-0.15814878754171499</v>
      </c>
      <c r="EB23">
        <v>1.14197865566744E-2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2.9670000000000001</v>
      </c>
      <c r="EJ23">
        <v>0.1585</v>
      </c>
      <c r="EK23">
        <v>2.9671350000000301</v>
      </c>
      <c r="EL23">
        <v>0</v>
      </c>
      <c r="EM23">
        <v>0</v>
      </c>
      <c r="EN23">
        <v>0</v>
      </c>
      <c r="EO23">
        <v>0.158414999999998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9.4</v>
      </c>
      <c r="EX23">
        <v>9.5</v>
      </c>
      <c r="EY23">
        <v>2</v>
      </c>
      <c r="EZ23">
        <v>486.36200000000002</v>
      </c>
      <c r="FA23">
        <v>503.04599999999999</v>
      </c>
      <c r="FB23">
        <v>23.980699999999999</v>
      </c>
      <c r="FC23">
        <v>33.881300000000003</v>
      </c>
      <c r="FD23">
        <v>30.000299999999999</v>
      </c>
      <c r="FE23">
        <v>33.663499999999999</v>
      </c>
      <c r="FF23">
        <v>33.701999999999998</v>
      </c>
      <c r="FG23">
        <v>25.326899999999998</v>
      </c>
      <c r="FH23">
        <v>100</v>
      </c>
      <c r="FI23">
        <v>0</v>
      </c>
      <c r="FJ23">
        <v>23.882400000000001</v>
      </c>
      <c r="FK23">
        <v>512.803</v>
      </c>
      <c r="FL23">
        <v>9.6181900000000002</v>
      </c>
      <c r="FM23">
        <v>100.723</v>
      </c>
      <c r="FN23">
        <v>100.261</v>
      </c>
    </row>
    <row r="24" spans="1:170" x14ac:dyDescent="0.2">
      <c r="A24">
        <v>10</v>
      </c>
      <c r="B24">
        <v>1608231337.5999999</v>
      </c>
      <c r="C24">
        <v>923.5</v>
      </c>
      <c r="D24" t="s">
        <v>321</v>
      </c>
      <c r="E24" t="s">
        <v>322</v>
      </c>
      <c r="F24" t="s">
        <v>285</v>
      </c>
      <c r="G24" t="s">
        <v>286</v>
      </c>
      <c r="H24">
        <v>1608231329.8499999</v>
      </c>
      <c r="I24">
        <f t="shared" si="0"/>
        <v>6.5323757234240977E-4</v>
      </c>
      <c r="J24">
        <f t="shared" si="1"/>
        <v>8.854333006450446</v>
      </c>
      <c r="K24">
        <f t="shared" si="2"/>
        <v>599.81489999999997</v>
      </c>
      <c r="L24">
        <f t="shared" si="3"/>
        <v>230.76223733761597</v>
      </c>
      <c r="M24">
        <f t="shared" si="4"/>
        <v>23.463255733682416</v>
      </c>
      <c r="N24">
        <f t="shared" si="5"/>
        <v>60.987493248224986</v>
      </c>
      <c r="O24">
        <f t="shared" si="6"/>
        <v>3.9816730828448887E-2</v>
      </c>
      <c r="P24">
        <f t="shared" si="7"/>
        <v>2.9566916874929747</v>
      </c>
      <c r="Q24">
        <f t="shared" si="8"/>
        <v>3.9521229770312527E-2</v>
      </c>
      <c r="R24">
        <f t="shared" si="9"/>
        <v>2.4727135246867163E-2</v>
      </c>
      <c r="S24">
        <f t="shared" si="10"/>
        <v>231.2924926249103</v>
      </c>
      <c r="T24">
        <f t="shared" si="11"/>
        <v>29.180110146408733</v>
      </c>
      <c r="U24">
        <f t="shared" si="12"/>
        <v>28.970469999999999</v>
      </c>
      <c r="V24">
        <f t="shared" si="13"/>
        <v>4.0149056126249469</v>
      </c>
      <c r="W24">
        <f t="shared" si="14"/>
        <v>62.917735734765813</v>
      </c>
      <c r="X24">
        <f t="shared" si="15"/>
        <v>2.3872156922564955</v>
      </c>
      <c r="Y24">
        <f t="shared" si="16"/>
        <v>3.7941856368130811</v>
      </c>
      <c r="Z24">
        <f t="shared" si="17"/>
        <v>1.6276899203684514</v>
      </c>
      <c r="AA24">
        <f t="shared" si="18"/>
        <v>-28.807776940300272</v>
      </c>
      <c r="AB24">
        <f t="shared" si="19"/>
        <v>-155.165342037774</v>
      </c>
      <c r="AC24">
        <f t="shared" si="20"/>
        <v>-11.494571261656114</v>
      </c>
      <c r="AD24">
        <f t="shared" si="21"/>
        <v>35.824802385179908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53523.314222037792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889.19888461538505</v>
      </c>
      <c r="AR24">
        <v>1116.94</v>
      </c>
      <c r="AS24">
        <f t="shared" si="27"/>
        <v>0.20389735830448819</v>
      </c>
      <c r="AT24">
        <v>0.5</v>
      </c>
      <c r="AU24">
        <f t="shared" si="28"/>
        <v>1180.1905918534662</v>
      </c>
      <c r="AV24">
        <f t="shared" si="29"/>
        <v>8.854333006450446</v>
      </c>
      <c r="AW24">
        <f t="shared" si="30"/>
        <v>120.31887198736609</v>
      </c>
      <c r="AX24">
        <f t="shared" si="31"/>
        <v>0.43974609200136089</v>
      </c>
      <c r="AY24">
        <f t="shared" si="32"/>
        <v>7.9919976920454616E-3</v>
      </c>
      <c r="AZ24">
        <f t="shared" si="33"/>
        <v>1.9205507905527599</v>
      </c>
      <c r="BA24" t="s">
        <v>324</v>
      </c>
      <c r="BB24">
        <v>625.77</v>
      </c>
      <c r="BC24">
        <f t="shared" si="34"/>
        <v>491.17000000000007</v>
      </c>
      <c r="BD24">
        <f t="shared" si="35"/>
        <v>0.46367065452819789</v>
      </c>
      <c r="BE24">
        <f t="shared" si="36"/>
        <v>0.81369034749327651</v>
      </c>
      <c r="BF24">
        <f t="shared" si="37"/>
        <v>0.56727786059451657</v>
      </c>
      <c r="BG24">
        <f t="shared" si="38"/>
        <v>0.8423534941267159</v>
      </c>
      <c r="BH24">
        <f t="shared" si="39"/>
        <v>1400.0063333333301</v>
      </c>
      <c r="BI24">
        <f t="shared" si="40"/>
        <v>1180.1905918534662</v>
      </c>
      <c r="BJ24">
        <f t="shared" si="41"/>
        <v>0.84298946637155858</v>
      </c>
      <c r="BK24">
        <f t="shared" si="42"/>
        <v>0.19597893274311734</v>
      </c>
      <c r="BL24">
        <v>6</v>
      </c>
      <c r="BM24">
        <v>0.5</v>
      </c>
      <c r="BN24" t="s">
        <v>290</v>
      </c>
      <c r="BO24">
        <v>2</v>
      </c>
      <c r="BP24">
        <v>1608231329.8499999</v>
      </c>
      <c r="BQ24">
        <v>599.81489999999997</v>
      </c>
      <c r="BR24">
        <v>610.91003333333299</v>
      </c>
      <c r="BS24">
        <v>23.478380000000001</v>
      </c>
      <c r="BT24">
        <v>22.7129166666667</v>
      </c>
      <c r="BU24">
        <v>595.43866666666702</v>
      </c>
      <c r="BV24">
        <v>23.316656666666699</v>
      </c>
      <c r="BW24">
        <v>500.01136666666702</v>
      </c>
      <c r="BX24">
        <v>101.626866666667</v>
      </c>
      <c r="BY24">
        <v>5.0322826666666702E-2</v>
      </c>
      <c r="BZ24">
        <v>27.997043333333298</v>
      </c>
      <c r="CA24">
        <v>28.970469999999999</v>
      </c>
      <c r="CB24">
        <v>999.9</v>
      </c>
      <c r="CC24">
        <v>0</v>
      </c>
      <c r="CD24">
        <v>0</v>
      </c>
      <c r="CE24">
        <v>9992.9743333333299</v>
      </c>
      <c r="CF24">
        <v>0</v>
      </c>
      <c r="CG24">
        <v>406.31099999999998</v>
      </c>
      <c r="CH24">
        <v>1400.0063333333301</v>
      </c>
      <c r="CI24">
        <v>0.89999320000000005</v>
      </c>
      <c r="CJ24">
        <v>0.100006626666667</v>
      </c>
      <c r="CK24">
        <v>0</v>
      </c>
      <c r="CL24">
        <v>889.18493333333299</v>
      </c>
      <c r="CM24">
        <v>4.9993800000000004</v>
      </c>
      <c r="CN24">
        <v>12611.086666666701</v>
      </c>
      <c r="CO24">
        <v>11164.36</v>
      </c>
      <c r="CP24">
        <v>49.7582666666667</v>
      </c>
      <c r="CQ24">
        <v>51.936999999999998</v>
      </c>
      <c r="CR24">
        <v>50.682866666666598</v>
      </c>
      <c r="CS24">
        <v>51.686999999999998</v>
      </c>
      <c r="CT24">
        <v>51.25</v>
      </c>
      <c r="CU24">
        <v>1255.4973333333301</v>
      </c>
      <c r="CV24">
        <v>139.50899999999999</v>
      </c>
      <c r="CW24">
        <v>0</v>
      </c>
      <c r="CX24">
        <v>119.700000047684</v>
      </c>
      <c r="CY24">
        <v>0</v>
      </c>
      <c r="CZ24">
        <v>889.19888461538505</v>
      </c>
      <c r="DA24">
        <v>-2.77172648786545</v>
      </c>
      <c r="DB24">
        <v>-19.039316179885301</v>
      </c>
      <c r="DC24">
        <v>12611.080769230801</v>
      </c>
      <c r="DD24">
        <v>15</v>
      </c>
      <c r="DE24">
        <v>1608231297.5999999</v>
      </c>
      <c r="DF24" t="s">
        <v>325</v>
      </c>
      <c r="DG24">
        <v>1608231297.5999999</v>
      </c>
      <c r="DH24">
        <v>1608231289.5999999</v>
      </c>
      <c r="DI24">
        <v>11</v>
      </c>
      <c r="DJ24">
        <v>1.409</v>
      </c>
      <c r="DK24">
        <v>3.0000000000000001E-3</v>
      </c>
      <c r="DL24">
        <v>4.3760000000000003</v>
      </c>
      <c r="DM24">
        <v>0.16200000000000001</v>
      </c>
      <c r="DN24">
        <v>612</v>
      </c>
      <c r="DO24">
        <v>23</v>
      </c>
      <c r="DP24">
        <v>0.15</v>
      </c>
      <c r="DQ24">
        <v>0.1</v>
      </c>
      <c r="DR24">
        <v>8.8756100891552308</v>
      </c>
      <c r="DS24">
        <v>-2.65674577448174</v>
      </c>
      <c r="DT24">
        <v>0.212470160614606</v>
      </c>
      <c r="DU24">
        <v>0</v>
      </c>
      <c r="DV24">
        <v>-11.09521</v>
      </c>
      <c r="DW24">
        <v>2.8976169076751801</v>
      </c>
      <c r="DX24">
        <v>0.23582098485927799</v>
      </c>
      <c r="DY24">
        <v>0</v>
      </c>
      <c r="DZ24">
        <v>0.76547469999999995</v>
      </c>
      <c r="EA24">
        <v>-8.3735946607342002E-2</v>
      </c>
      <c r="EB24">
        <v>6.0664241974439301E-3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4.3769999999999998</v>
      </c>
      <c r="EJ24">
        <v>0.16170000000000001</v>
      </c>
      <c r="EK24">
        <v>4.37624999999991</v>
      </c>
      <c r="EL24">
        <v>0</v>
      </c>
      <c r="EM24">
        <v>0</v>
      </c>
      <c r="EN24">
        <v>0</v>
      </c>
      <c r="EO24">
        <v>0.161745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0.7</v>
      </c>
      <c r="EX24">
        <v>0.8</v>
      </c>
      <c r="EY24">
        <v>2</v>
      </c>
      <c r="EZ24">
        <v>486.32499999999999</v>
      </c>
      <c r="FA24">
        <v>502.80799999999999</v>
      </c>
      <c r="FB24">
        <v>23.968599999999999</v>
      </c>
      <c r="FC24">
        <v>33.905799999999999</v>
      </c>
      <c r="FD24">
        <v>30.0001</v>
      </c>
      <c r="FE24">
        <v>33.699100000000001</v>
      </c>
      <c r="FF24">
        <v>33.738599999999998</v>
      </c>
      <c r="FG24">
        <v>29.1584</v>
      </c>
      <c r="FH24">
        <v>100</v>
      </c>
      <c r="FI24">
        <v>1.7359800000000001</v>
      </c>
      <c r="FJ24">
        <v>23.968299999999999</v>
      </c>
      <c r="FK24">
        <v>610.83000000000004</v>
      </c>
      <c r="FL24">
        <v>12.4253</v>
      </c>
      <c r="FM24">
        <v>100.718</v>
      </c>
      <c r="FN24">
        <v>100.259</v>
      </c>
    </row>
    <row r="25" spans="1:170" x14ac:dyDescent="0.2">
      <c r="A25">
        <v>11</v>
      </c>
      <c r="B25">
        <v>1608231434.0999999</v>
      </c>
      <c r="C25">
        <v>1020</v>
      </c>
      <c r="D25" t="s">
        <v>326</v>
      </c>
      <c r="E25" t="s">
        <v>327</v>
      </c>
      <c r="F25" t="s">
        <v>285</v>
      </c>
      <c r="G25" t="s">
        <v>286</v>
      </c>
      <c r="H25">
        <v>1608231426.0999999</v>
      </c>
      <c r="I25">
        <f t="shared" si="0"/>
        <v>5.8077676257382361E-4</v>
      </c>
      <c r="J25">
        <f t="shared" si="1"/>
        <v>10.557976676980031</v>
      </c>
      <c r="K25">
        <f t="shared" si="2"/>
        <v>699.38722580645197</v>
      </c>
      <c r="L25">
        <f t="shared" si="3"/>
        <v>203.80151065163454</v>
      </c>
      <c r="M25">
        <f t="shared" si="4"/>
        <v>20.721628653580044</v>
      </c>
      <c r="N25">
        <f t="shared" si="5"/>
        <v>71.110573871021472</v>
      </c>
      <c r="O25">
        <f t="shared" si="6"/>
        <v>3.5130514343852809E-2</v>
      </c>
      <c r="P25">
        <f t="shared" si="7"/>
        <v>2.9575714856772084</v>
      </c>
      <c r="Q25">
        <f t="shared" si="8"/>
        <v>3.4900328748501644E-2</v>
      </c>
      <c r="R25">
        <f t="shared" si="9"/>
        <v>2.1833260849289202E-2</v>
      </c>
      <c r="S25">
        <f t="shared" si="10"/>
        <v>231.29641705358205</v>
      </c>
      <c r="T25">
        <f t="shared" si="11"/>
        <v>29.198997945964219</v>
      </c>
      <c r="U25">
        <f t="shared" si="12"/>
        <v>28.982258064516099</v>
      </c>
      <c r="V25">
        <f t="shared" si="13"/>
        <v>4.0176456828412599</v>
      </c>
      <c r="W25">
        <f t="shared" si="14"/>
        <v>62.696222520507241</v>
      </c>
      <c r="X25">
        <f t="shared" si="15"/>
        <v>2.3788842427894603</v>
      </c>
      <c r="Y25">
        <f t="shared" si="16"/>
        <v>3.7943023473405493</v>
      </c>
      <c r="Z25">
        <f t="shared" si="17"/>
        <v>1.6387614400517996</v>
      </c>
      <c r="AA25">
        <f t="shared" si="18"/>
        <v>-25.612255229505621</v>
      </c>
      <c r="AB25">
        <f t="shared" si="19"/>
        <v>-157.00697304740021</v>
      </c>
      <c r="AC25">
        <f t="shared" si="20"/>
        <v>-11.628251660612683</v>
      </c>
      <c r="AD25">
        <f t="shared" si="21"/>
        <v>37.048937116063541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53548.820456687929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328</v>
      </c>
      <c r="AQ25">
        <v>910.42342307692297</v>
      </c>
      <c r="AR25">
        <v>1163.02</v>
      </c>
      <c r="AS25">
        <f t="shared" si="27"/>
        <v>0.21719022624123141</v>
      </c>
      <c r="AT25">
        <v>0.5</v>
      </c>
      <c r="AU25">
        <f t="shared" si="28"/>
        <v>1180.2115247669144</v>
      </c>
      <c r="AV25">
        <f t="shared" si="29"/>
        <v>10.557976676980031</v>
      </c>
      <c r="AW25">
        <f t="shared" si="30"/>
        <v>128.16520403831743</v>
      </c>
      <c r="AX25">
        <f t="shared" si="31"/>
        <v>0.45620883561761616</v>
      </c>
      <c r="AY25">
        <f t="shared" si="32"/>
        <v>9.4353630032510492E-3</v>
      </c>
      <c r="AZ25">
        <f t="shared" si="33"/>
        <v>1.8048356864026414</v>
      </c>
      <c r="BA25" t="s">
        <v>329</v>
      </c>
      <c r="BB25">
        <v>632.44000000000005</v>
      </c>
      <c r="BC25">
        <f t="shared" si="34"/>
        <v>530.57999999999993</v>
      </c>
      <c r="BD25">
        <f t="shared" si="35"/>
        <v>0.47607632576251846</v>
      </c>
      <c r="BE25">
        <f t="shared" si="36"/>
        <v>0.79823093655405308</v>
      </c>
      <c r="BF25">
        <f t="shared" si="37"/>
        <v>0.56440729384021482</v>
      </c>
      <c r="BG25">
        <f t="shared" si="38"/>
        <v>0.82425880146826058</v>
      </c>
      <c r="BH25">
        <f t="shared" si="39"/>
        <v>1400.0312903225799</v>
      </c>
      <c r="BI25">
        <f t="shared" si="40"/>
        <v>1180.2115247669144</v>
      </c>
      <c r="BJ25">
        <f t="shared" si="41"/>
        <v>0.84298939096924252</v>
      </c>
      <c r="BK25">
        <f t="shared" si="42"/>
        <v>0.19597878193848503</v>
      </c>
      <c r="BL25">
        <v>6</v>
      </c>
      <c r="BM25">
        <v>0.5</v>
      </c>
      <c r="BN25" t="s">
        <v>290</v>
      </c>
      <c r="BO25">
        <v>2</v>
      </c>
      <c r="BP25">
        <v>1608231426.0999999</v>
      </c>
      <c r="BQ25">
        <v>699.38722580645197</v>
      </c>
      <c r="BR25">
        <v>712.54396774193503</v>
      </c>
      <c r="BS25">
        <v>23.396819354838701</v>
      </c>
      <c r="BT25">
        <v>22.716206451612901</v>
      </c>
      <c r="BU25">
        <v>695.01096774193604</v>
      </c>
      <c r="BV25">
        <v>23.2350580645161</v>
      </c>
      <c r="BW25">
        <v>500.00970967741898</v>
      </c>
      <c r="BX25">
        <v>101.62545161290301</v>
      </c>
      <c r="BY25">
        <v>5.0088412903225799E-2</v>
      </c>
      <c r="BZ25">
        <v>27.9975709677419</v>
      </c>
      <c r="CA25">
        <v>28.982258064516099</v>
      </c>
      <c r="CB25">
        <v>999.9</v>
      </c>
      <c r="CC25">
        <v>0</v>
      </c>
      <c r="CD25">
        <v>0</v>
      </c>
      <c r="CE25">
        <v>9998.1022580645094</v>
      </c>
      <c r="CF25">
        <v>0</v>
      </c>
      <c r="CG25">
        <v>435.723935483871</v>
      </c>
      <c r="CH25">
        <v>1400.0312903225799</v>
      </c>
      <c r="CI25">
        <v>0.89999519354838697</v>
      </c>
      <c r="CJ25">
        <v>0.100004690322581</v>
      </c>
      <c r="CK25">
        <v>0</v>
      </c>
      <c r="CL25">
        <v>910.401322580645</v>
      </c>
      <c r="CM25">
        <v>4.9993800000000004</v>
      </c>
      <c r="CN25">
        <v>12975.0419354839</v>
      </c>
      <c r="CO25">
        <v>11164.558064516101</v>
      </c>
      <c r="CP25">
        <v>49.400967741935503</v>
      </c>
      <c r="CQ25">
        <v>51.5885161290323</v>
      </c>
      <c r="CR25">
        <v>50.2517741935484</v>
      </c>
      <c r="CS25">
        <v>51.005774193548397</v>
      </c>
      <c r="CT25">
        <v>50.727516129032203</v>
      </c>
      <c r="CU25">
        <v>1255.52419354839</v>
      </c>
      <c r="CV25">
        <v>139.508064516129</v>
      </c>
      <c r="CW25">
        <v>0</v>
      </c>
      <c r="CX25">
        <v>95.700000047683702</v>
      </c>
      <c r="CY25">
        <v>0</v>
      </c>
      <c r="CZ25">
        <v>910.42342307692297</v>
      </c>
      <c r="DA25">
        <v>7.4610256317831798</v>
      </c>
      <c r="DB25">
        <v>163.07008560236099</v>
      </c>
      <c r="DC25">
        <v>12975.6846153846</v>
      </c>
      <c r="DD25">
        <v>15</v>
      </c>
      <c r="DE25">
        <v>1608231297.5999999</v>
      </c>
      <c r="DF25" t="s">
        <v>325</v>
      </c>
      <c r="DG25">
        <v>1608231297.5999999</v>
      </c>
      <c r="DH25">
        <v>1608231289.5999999</v>
      </c>
      <c r="DI25">
        <v>11</v>
      </c>
      <c r="DJ25">
        <v>1.409</v>
      </c>
      <c r="DK25">
        <v>3.0000000000000001E-3</v>
      </c>
      <c r="DL25">
        <v>4.3760000000000003</v>
      </c>
      <c r="DM25">
        <v>0.16200000000000001</v>
      </c>
      <c r="DN25">
        <v>612</v>
      </c>
      <c r="DO25">
        <v>23</v>
      </c>
      <c r="DP25">
        <v>0.15</v>
      </c>
      <c r="DQ25">
        <v>0.1</v>
      </c>
      <c r="DR25">
        <v>10.570516951024899</v>
      </c>
      <c r="DS25">
        <v>-0.41110188018135102</v>
      </c>
      <c r="DT25">
        <v>7.9581468324553095E-2</v>
      </c>
      <c r="DU25">
        <v>1</v>
      </c>
      <c r="DV25">
        <v>-13.15597</v>
      </c>
      <c r="DW25">
        <v>0.151968854282546</v>
      </c>
      <c r="DX25">
        <v>7.5514687975254194E-2</v>
      </c>
      <c r="DY25">
        <v>1</v>
      </c>
      <c r="DZ25">
        <v>0.68050816666666702</v>
      </c>
      <c r="EA25">
        <v>2.8228938820911698E-2</v>
      </c>
      <c r="EB25">
        <v>2.3111364460417002E-3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4.3760000000000003</v>
      </c>
      <c r="EJ25">
        <v>0.1618</v>
      </c>
      <c r="EK25">
        <v>4.37624999999991</v>
      </c>
      <c r="EL25">
        <v>0</v>
      </c>
      <c r="EM25">
        <v>0</v>
      </c>
      <c r="EN25">
        <v>0</v>
      </c>
      <c r="EO25">
        <v>0.161745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2.2999999999999998</v>
      </c>
      <c r="EX25">
        <v>2.4</v>
      </c>
      <c r="EY25">
        <v>2</v>
      </c>
      <c r="EZ25">
        <v>486.60500000000002</v>
      </c>
      <c r="FA25">
        <v>502.93700000000001</v>
      </c>
      <c r="FB25">
        <v>23.8706</v>
      </c>
      <c r="FC25">
        <v>33.892800000000001</v>
      </c>
      <c r="FD25">
        <v>29.9998</v>
      </c>
      <c r="FE25">
        <v>33.696100000000001</v>
      </c>
      <c r="FF25">
        <v>33.735599999999998</v>
      </c>
      <c r="FG25">
        <v>33.042000000000002</v>
      </c>
      <c r="FH25">
        <v>100</v>
      </c>
      <c r="FI25">
        <v>0</v>
      </c>
      <c r="FJ25">
        <v>23.869</v>
      </c>
      <c r="FK25">
        <v>712.87099999999998</v>
      </c>
      <c r="FL25">
        <v>11.2525</v>
      </c>
      <c r="FM25">
        <v>100.724</v>
      </c>
      <c r="FN25">
        <v>100.26600000000001</v>
      </c>
    </row>
    <row r="26" spans="1:170" x14ac:dyDescent="0.2">
      <c r="A26">
        <v>12</v>
      </c>
      <c r="B26">
        <v>1608231548.0999999</v>
      </c>
      <c r="C26">
        <v>1134</v>
      </c>
      <c r="D26" t="s">
        <v>330</v>
      </c>
      <c r="E26" t="s">
        <v>331</v>
      </c>
      <c r="F26" t="s">
        <v>285</v>
      </c>
      <c r="G26" t="s">
        <v>286</v>
      </c>
      <c r="H26">
        <v>1608231540.0999999</v>
      </c>
      <c r="I26">
        <f t="shared" si="0"/>
        <v>5.7697885462657341E-4</v>
      </c>
      <c r="J26">
        <f t="shared" si="1"/>
        <v>12.380822847825392</v>
      </c>
      <c r="K26">
        <f t="shared" si="2"/>
        <v>799.74706451612894</v>
      </c>
      <c r="L26">
        <f t="shared" si="3"/>
        <v>209.63735358877472</v>
      </c>
      <c r="M26">
        <f t="shared" si="4"/>
        <v>21.314925467156797</v>
      </c>
      <c r="N26">
        <f t="shared" si="5"/>
        <v>81.314464149253141</v>
      </c>
      <c r="O26">
        <f t="shared" si="6"/>
        <v>3.45493317537389E-2</v>
      </c>
      <c r="P26">
        <f t="shared" si="7"/>
        <v>2.9563291822737923</v>
      </c>
      <c r="Q26">
        <f t="shared" si="8"/>
        <v>3.4326580359576399E-2</v>
      </c>
      <c r="R26">
        <f t="shared" si="9"/>
        <v>2.1474006182052863E-2</v>
      </c>
      <c r="S26">
        <f t="shared" si="10"/>
        <v>231.29039620339898</v>
      </c>
      <c r="T26">
        <f t="shared" si="11"/>
        <v>29.201768603815626</v>
      </c>
      <c r="U26">
        <f t="shared" si="12"/>
        <v>29.0517677419355</v>
      </c>
      <c r="V26">
        <f t="shared" si="13"/>
        <v>4.0338360022912809</v>
      </c>
      <c r="W26">
        <f t="shared" si="14"/>
        <v>62.686908318539402</v>
      </c>
      <c r="X26">
        <f t="shared" si="15"/>
        <v>2.3787191531797443</v>
      </c>
      <c r="Y26">
        <f t="shared" si="16"/>
        <v>3.7946027599454091</v>
      </c>
      <c r="Z26">
        <f t="shared" si="17"/>
        <v>1.6551168491115367</v>
      </c>
      <c r="AA26">
        <f t="shared" si="18"/>
        <v>-25.444767489031886</v>
      </c>
      <c r="AB26">
        <f t="shared" si="19"/>
        <v>-167.80313796238119</v>
      </c>
      <c r="AC26">
        <f t="shared" si="20"/>
        <v>-12.437448713802992</v>
      </c>
      <c r="AD26">
        <f t="shared" si="21"/>
        <v>25.605042038182944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53512.384753380284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332</v>
      </c>
      <c r="AQ26">
        <v>949.30547999999999</v>
      </c>
      <c r="AR26">
        <v>1234.32</v>
      </c>
      <c r="AS26">
        <f t="shared" si="27"/>
        <v>0.2309081275520124</v>
      </c>
      <c r="AT26">
        <v>0.5</v>
      </c>
      <c r="AU26">
        <f t="shared" si="28"/>
        <v>1180.1781173508323</v>
      </c>
      <c r="AV26">
        <f t="shared" si="29"/>
        <v>12.380822847825392</v>
      </c>
      <c r="AW26">
        <f t="shared" si="30"/>
        <v>136.25635962766992</v>
      </c>
      <c r="AX26">
        <f t="shared" si="31"/>
        <v>0.48450968954566076</v>
      </c>
      <c r="AY26">
        <f t="shared" si="32"/>
        <v>1.0980181836221433E-2</v>
      </c>
      <c r="AZ26">
        <f t="shared" si="33"/>
        <v>1.6428154773478516</v>
      </c>
      <c r="BA26" t="s">
        <v>333</v>
      </c>
      <c r="BB26">
        <v>636.28</v>
      </c>
      <c r="BC26">
        <f t="shared" si="34"/>
        <v>598.04</v>
      </c>
      <c r="BD26">
        <f t="shared" si="35"/>
        <v>0.47658103136913915</v>
      </c>
      <c r="BE26">
        <f t="shared" si="36"/>
        <v>0.77224464924975245</v>
      </c>
      <c r="BF26">
        <f t="shared" si="37"/>
        <v>0.54932701750640467</v>
      </c>
      <c r="BG26">
        <f t="shared" si="38"/>
        <v>0.79626072016296823</v>
      </c>
      <c r="BH26">
        <f t="shared" si="39"/>
        <v>1399.99129032258</v>
      </c>
      <c r="BI26">
        <f t="shared" si="40"/>
        <v>1180.1781173508323</v>
      </c>
      <c r="BJ26">
        <f t="shared" si="41"/>
        <v>0.84298961394174154</v>
      </c>
      <c r="BK26">
        <f t="shared" si="42"/>
        <v>0.19597922788348324</v>
      </c>
      <c r="BL26">
        <v>6</v>
      </c>
      <c r="BM26">
        <v>0.5</v>
      </c>
      <c r="BN26" t="s">
        <v>290</v>
      </c>
      <c r="BO26">
        <v>2</v>
      </c>
      <c r="BP26">
        <v>1608231540.0999999</v>
      </c>
      <c r="BQ26">
        <v>799.74706451612894</v>
      </c>
      <c r="BR26">
        <v>815.15758064516103</v>
      </c>
      <c r="BS26">
        <v>23.395267741935498</v>
      </c>
      <c r="BT26">
        <v>22.719100000000001</v>
      </c>
      <c r="BU26">
        <v>795.37077419354796</v>
      </c>
      <c r="BV26">
        <v>23.233529032258101</v>
      </c>
      <c r="BW26">
        <v>500.00635483871002</v>
      </c>
      <c r="BX26">
        <v>101.62522580645199</v>
      </c>
      <c r="BY26">
        <v>5.0000970967741899E-2</v>
      </c>
      <c r="BZ26">
        <v>27.998929032258101</v>
      </c>
      <c r="CA26">
        <v>29.0517677419355</v>
      </c>
      <c r="CB26">
        <v>999.9</v>
      </c>
      <c r="CC26">
        <v>0</v>
      </c>
      <c r="CD26">
        <v>0</v>
      </c>
      <c r="CE26">
        <v>9991.0806451612898</v>
      </c>
      <c r="CF26">
        <v>0</v>
      </c>
      <c r="CG26">
        <v>584.74029032258102</v>
      </c>
      <c r="CH26">
        <v>1399.99129032258</v>
      </c>
      <c r="CI26">
        <v>0.899990774193548</v>
      </c>
      <c r="CJ26">
        <v>0.10000925806451599</v>
      </c>
      <c r="CK26">
        <v>0</v>
      </c>
      <c r="CL26">
        <v>949.19732258064505</v>
      </c>
      <c r="CM26">
        <v>4.9993800000000004</v>
      </c>
      <c r="CN26">
        <v>13556.9225806452</v>
      </c>
      <c r="CO26">
        <v>11164.235483871</v>
      </c>
      <c r="CP26">
        <v>48.725612903225802</v>
      </c>
      <c r="CQ26">
        <v>50.963419354838699</v>
      </c>
      <c r="CR26">
        <v>49.572290322580599</v>
      </c>
      <c r="CS26">
        <v>50.338419354838699</v>
      </c>
      <c r="CT26">
        <v>50.100612903225802</v>
      </c>
      <c r="CU26">
        <v>1255.47806451613</v>
      </c>
      <c r="CV26">
        <v>139.51451612903199</v>
      </c>
      <c r="CW26">
        <v>0</v>
      </c>
      <c r="CX26">
        <v>113.09999990463299</v>
      </c>
      <c r="CY26">
        <v>0</v>
      </c>
      <c r="CZ26">
        <v>949.30547999999999</v>
      </c>
      <c r="DA26">
        <v>8.7758461621106303</v>
      </c>
      <c r="DB26">
        <v>114.65384618582701</v>
      </c>
      <c r="DC26">
        <v>13558.371999999999</v>
      </c>
      <c r="DD26">
        <v>15</v>
      </c>
      <c r="DE26">
        <v>1608231297.5999999</v>
      </c>
      <c r="DF26" t="s">
        <v>325</v>
      </c>
      <c r="DG26">
        <v>1608231297.5999999</v>
      </c>
      <c r="DH26">
        <v>1608231289.5999999</v>
      </c>
      <c r="DI26">
        <v>11</v>
      </c>
      <c r="DJ26">
        <v>1.409</v>
      </c>
      <c r="DK26">
        <v>3.0000000000000001E-3</v>
      </c>
      <c r="DL26">
        <v>4.3760000000000003</v>
      </c>
      <c r="DM26">
        <v>0.16200000000000001</v>
      </c>
      <c r="DN26">
        <v>612</v>
      </c>
      <c r="DO26">
        <v>23</v>
      </c>
      <c r="DP26">
        <v>0.15</v>
      </c>
      <c r="DQ26">
        <v>0.1</v>
      </c>
      <c r="DR26">
        <v>12.3817514227093</v>
      </c>
      <c r="DS26">
        <v>-0.187049921589864</v>
      </c>
      <c r="DT26">
        <v>3.3827860743165697E-2</v>
      </c>
      <c r="DU26">
        <v>1</v>
      </c>
      <c r="DV26">
        <v>-15.4101366666667</v>
      </c>
      <c r="DW26">
        <v>0.1353530589544</v>
      </c>
      <c r="DX26">
        <v>3.8263746839825002E-2</v>
      </c>
      <c r="DY26">
        <v>1</v>
      </c>
      <c r="DZ26">
        <v>0.67615320000000001</v>
      </c>
      <c r="EA26">
        <v>-7.58175750861028E-6</v>
      </c>
      <c r="EB26">
        <v>9.3138586346725697E-4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4.3760000000000003</v>
      </c>
      <c r="EJ26">
        <v>0.1618</v>
      </c>
      <c r="EK26">
        <v>4.37624999999991</v>
      </c>
      <c r="EL26">
        <v>0</v>
      </c>
      <c r="EM26">
        <v>0</v>
      </c>
      <c r="EN26">
        <v>0</v>
      </c>
      <c r="EO26">
        <v>0.161745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4.2</v>
      </c>
      <c r="EX26">
        <v>4.3</v>
      </c>
      <c r="EY26">
        <v>2</v>
      </c>
      <c r="EZ26">
        <v>486.97899999999998</v>
      </c>
      <c r="FA26">
        <v>503.01100000000002</v>
      </c>
      <c r="FB26">
        <v>23.7652</v>
      </c>
      <c r="FC26">
        <v>33.869900000000001</v>
      </c>
      <c r="FD26">
        <v>30.0001</v>
      </c>
      <c r="FE26">
        <v>33.683999999999997</v>
      </c>
      <c r="FF26">
        <v>33.723500000000001</v>
      </c>
      <c r="FG26">
        <v>36.862499999999997</v>
      </c>
      <c r="FH26">
        <v>100</v>
      </c>
      <c r="FI26">
        <v>1.7948900000000001</v>
      </c>
      <c r="FJ26">
        <v>23.763500000000001</v>
      </c>
      <c r="FK26">
        <v>815.33600000000001</v>
      </c>
      <c r="FL26">
        <v>12.3271</v>
      </c>
      <c r="FM26">
        <v>100.73099999999999</v>
      </c>
      <c r="FN26">
        <v>100.27200000000001</v>
      </c>
    </row>
    <row r="27" spans="1:170" x14ac:dyDescent="0.2">
      <c r="A27">
        <v>13</v>
      </c>
      <c r="B27">
        <v>1608231668.5999999</v>
      </c>
      <c r="C27">
        <v>1254.5</v>
      </c>
      <c r="D27" t="s">
        <v>334</v>
      </c>
      <c r="E27" t="s">
        <v>335</v>
      </c>
      <c r="F27" t="s">
        <v>285</v>
      </c>
      <c r="G27" t="s">
        <v>286</v>
      </c>
      <c r="H27">
        <v>1608231660.5999999</v>
      </c>
      <c r="I27">
        <f t="shared" si="0"/>
        <v>5.761003674016014E-4</v>
      </c>
      <c r="J27">
        <f t="shared" si="1"/>
        <v>13.436930080710523</v>
      </c>
      <c r="K27">
        <f t="shared" si="2"/>
        <v>899.93590322580701</v>
      </c>
      <c r="L27">
        <f t="shared" si="3"/>
        <v>251.73771404564653</v>
      </c>
      <c r="M27">
        <f t="shared" si="4"/>
        <v>25.59525346362279</v>
      </c>
      <c r="N27">
        <f t="shared" si="5"/>
        <v>91.500344441445776</v>
      </c>
      <c r="O27">
        <f t="shared" si="6"/>
        <v>3.4172887136981835E-2</v>
      </c>
      <c r="P27">
        <f t="shared" si="7"/>
        <v>2.9599975120982522</v>
      </c>
      <c r="Q27">
        <f t="shared" si="8"/>
        <v>3.3955215146239413E-2</v>
      </c>
      <c r="R27">
        <f t="shared" si="9"/>
        <v>2.1241450697576783E-2</v>
      </c>
      <c r="S27">
        <f t="shared" si="10"/>
        <v>231.29603761998709</v>
      </c>
      <c r="T27">
        <f t="shared" si="11"/>
        <v>29.199459538950986</v>
      </c>
      <c r="U27">
        <f t="shared" si="12"/>
        <v>29.1301387096774</v>
      </c>
      <c r="V27">
        <f t="shared" si="13"/>
        <v>4.0521585131118156</v>
      </c>
      <c r="W27">
        <f t="shared" si="14"/>
        <v>62.76935775521747</v>
      </c>
      <c r="X27">
        <f t="shared" si="15"/>
        <v>2.3816838486290632</v>
      </c>
      <c r="Y27">
        <f t="shared" si="16"/>
        <v>3.7943415924645092</v>
      </c>
      <c r="Z27">
        <f t="shared" si="17"/>
        <v>1.6704746644827524</v>
      </c>
      <c r="AA27">
        <f t="shared" si="18"/>
        <v>-25.406026202410622</v>
      </c>
      <c r="AB27">
        <f t="shared" si="19"/>
        <v>-180.70615224508123</v>
      </c>
      <c r="AC27">
        <f t="shared" si="20"/>
        <v>-13.382355823616008</v>
      </c>
      <c r="AD27">
        <f t="shared" si="21"/>
        <v>11.801503348879237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53619.46738871633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336</v>
      </c>
      <c r="AQ27">
        <v>982.59753846153797</v>
      </c>
      <c r="AR27">
        <v>1289.2</v>
      </c>
      <c r="AS27">
        <f t="shared" si="27"/>
        <v>0.23782381441084555</v>
      </c>
      <c r="AT27">
        <v>0.5</v>
      </c>
      <c r="AU27">
        <f t="shared" si="28"/>
        <v>1180.210105079198</v>
      </c>
      <c r="AV27">
        <f t="shared" si="29"/>
        <v>13.436930080710523</v>
      </c>
      <c r="AW27">
        <f t="shared" si="30"/>
        <v>140.34103449807986</v>
      </c>
      <c r="AX27">
        <f t="shared" si="31"/>
        <v>0.49828575860999075</v>
      </c>
      <c r="AY27">
        <f t="shared" si="32"/>
        <v>1.1874731033239451E-2</v>
      </c>
      <c r="AZ27">
        <f t="shared" si="33"/>
        <v>1.5303133726341915</v>
      </c>
      <c r="BA27" t="s">
        <v>337</v>
      </c>
      <c r="BB27">
        <v>646.80999999999995</v>
      </c>
      <c r="BC27">
        <f t="shared" si="34"/>
        <v>642.3900000000001</v>
      </c>
      <c r="BD27">
        <f t="shared" si="35"/>
        <v>0.47728398875832756</v>
      </c>
      <c r="BE27">
        <f t="shared" si="36"/>
        <v>0.75436952972350846</v>
      </c>
      <c r="BF27">
        <f t="shared" si="37"/>
        <v>0.53440845221495303</v>
      </c>
      <c r="BG27">
        <f t="shared" si="38"/>
        <v>0.77471044383709942</v>
      </c>
      <c r="BH27">
        <f t="shared" si="39"/>
        <v>1400.02967741935</v>
      </c>
      <c r="BI27">
        <f t="shared" si="40"/>
        <v>1180.210105079198</v>
      </c>
      <c r="BJ27">
        <f t="shared" si="41"/>
        <v>0.84298934809343362</v>
      </c>
      <c r="BK27">
        <f t="shared" si="42"/>
        <v>0.19597869618686747</v>
      </c>
      <c r="BL27">
        <v>6</v>
      </c>
      <c r="BM27">
        <v>0.5</v>
      </c>
      <c r="BN27" t="s">
        <v>290</v>
      </c>
      <c r="BO27">
        <v>2</v>
      </c>
      <c r="BP27">
        <v>1608231660.5999999</v>
      </c>
      <c r="BQ27">
        <v>899.93590322580701</v>
      </c>
      <c r="BR27">
        <v>916.68122580645104</v>
      </c>
      <c r="BS27">
        <v>23.424641935483901</v>
      </c>
      <c r="BT27">
        <v>22.7495612903226</v>
      </c>
      <c r="BU27">
        <v>895.55964516128995</v>
      </c>
      <c r="BV27">
        <v>23.262896774193599</v>
      </c>
      <c r="BW27">
        <v>500.03396774193499</v>
      </c>
      <c r="BX27">
        <v>101.62435483871</v>
      </c>
      <c r="BY27">
        <v>4.9935645161290301E-2</v>
      </c>
      <c r="BZ27">
        <v>27.997748387096799</v>
      </c>
      <c r="CA27">
        <v>29.1301387096774</v>
      </c>
      <c r="CB27">
        <v>999.9</v>
      </c>
      <c r="CC27">
        <v>0</v>
      </c>
      <c r="CD27">
        <v>0</v>
      </c>
      <c r="CE27">
        <v>10011.975806451601</v>
      </c>
      <c r="CF27">
        <v>0</v>
      </c>
      <c r="CG27">
        <v>785.07087096774205</v>
      </c>
      <c r="CH27">
        <v>1400.02967741935</v>
      </c>
      <c r="CI27">
        <v>0.89999748387096801</v>
      </c>
      <c r="CJ27">
        <v>0.100002761290323</v>
      </c>
      <c r="CK27">
        <v>0</v>
      </c>
      <c r="CL27">
        <v>982.61035483871001</v>
      </c>
      <c r="CM27">
        <v>4.9993800000000004</v>
      </c>
      <c r="CN27">
        <v>13972.3838709677</v>
      </c>
      <c r="CO27">
        <v>11164.5677419355</v>
      </c>
      <c r="CP27">
        <v>48.287999999999997</v>
      </c>
      <c r="CQ27">
        <v>50.602645161290297</v>
      </c>
      <c r="CR27">
        <v>49.1046774193548</v>
      </c>
      <c r="CS27">
        <v>50.003999999999998</v>
      </c>
      <c r="CT27">
        <v>49.697161290322597</v>
      </c>
      <c r="CU27">
        <v>1255.5238709677401</v>
      </c>
      <c r="CV27">
        <v>139.50580645161301</v>
      </c>
      <c r="CW27">
        <v>0</v>
      </c>
      <c r="CX27">
        <v>119.59999990463299</v>
      </c>
      <c r="CY27">
        <v>0</v>
      </c>
      <c r="CZ27">
        <v>982.59753846153797</v>
      </c>
      <c r="DA27">
        <v>1.9536410220587399</v>
      </c>
      <c r="DB27">
        <v>5.8051282707082104</v>
      </c>
      <c r="DC27">
        <v>13972.3230769231</v>
      </c>
      <c r="DD27">
        <v>15</v>
      </c>
      <c r="DE27">
        <v>1608231297.5999999</v>
      </c>
      <c r="DF27" t="s">
        <v>325</v>
      </c>
      <c r="DG27">
        <v>1608231297.5999999</v>
      </c>
      <c r="DH27">
        <v>1608231289.5999999</v>
      </c>
      <c r="DI27">
        <v>11</v>
      </c>
      <c r="DJ27">
        <v>1.409</v>
      </c>
      <c r="DK27">
        <v>3.0000000000000001E-3</v>
      </c>
      <c r="DL27">
        <v>4.3760000000000003</v>
      </c>
      <c r="DM27">
        <v>0.16200000000000001</v>
      </c>
      <c r="DN27">
        <v>612</v>
      </c>
      <c r="DO27">
        <v>23</v>
      </c>
      <c r="DP27">
        <v>0.15</v>
      </c>
      <c r="DQ27">
        <v>0.1</v>
      </c>
      <c r="DR27">
        <v>13.438080542248301</v>
      </c>
      <c r="DS27">
        <v>-1.5291297950310201</v>
      </c>
      <c r="DT27">
        <v>0.11929031893395101</v>
      </c>
      <c r="DU27">
        <v>0</v>
      </c>
      <c r="DV27">
        <v>-16.740590000000001</v>
      </c>
      <c r="DW27">
        <v>1.78443337041155</v>
      </c>
      <c r="DX27">
        <v>0.143373982646783</v>
      </c>
      <c r="DY27">
        <v>0</v>
      </c>
      <c r="DZ27">
        <v>0.67489533333333296</v>
      </c>
      <c r="EA27">
        <v>-3.4529566184650702E-2</v>
      </c>
      <c r="EB27">
        <v>2.8362335862117398E-3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4.3760000000000003</v>
      </c>
      <c r="EJ27">
        <v>0.16170000000000001</v>
      </c>
      <c r="EK27">
        <v>4.37624999999991</v>
      </c>
      <c r="EL27">
        <v>0</v>
      </c>
      <c r="EM27">
        <v>0</v>
      </c>
      <c r="EN27">
        <v>0</v>
      </c>
      <c r="EO27">
        <v>0.161745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6.2</v>
      </c>
      <c r="EX27">
        <v>6.3</v>
      </c>
      <c r="EY27">
        <v>2</v>
      </c>
      <c r="EZ27">
        <v>486.90300000000002</v>
      </c>
      <c r="FA27">
        <v>502.90300000000002</v>
      </c>
      <c r="FB27">
        <v>23.786100000000001</v>
      </c>
      <c r="FC27">
        <v>33.887500000000003</v>
      </c>
      <c r="FD27">
        <v>30.0002</v>
      </c>
      <c r="FE27">
        <v>33.693100000000001</v>
      </c>
      <c r="FF27">
        <v>33.735599999999998</v>
      </c>
      <c r="FG27">
        <v>40.564500000000002</v>
      </c>
      <c r="FH27">
        <v>100</v>
      </c>
      <c r="FI27">
        <v>0</v>
      </c>
      <c r="FJ27">
        <v>23.784500000000001</v>
      </c>
      <c r="FK27">
        <v>916.80499999999995</v>
      </c>
      <c r="FL27">
        <v>10.9038</v>
      </c>
      <c r="FM27">
        <v>100.727</v>
      </c>
      <c r="FN27">
        <v>100.268</v>
      </c>
    </row>
    <row r="28" spans="1:170" x14ac:dyDescent="0.2">
      <c r="A28">
        <v>14</v>
      </c>
      <c r="B28">
        <v>1608231789.0999999</v>
      </c>
      <c r="C28">
        <v>1375</v>
      </c>
      <c r="D28" t="s">
        <v>338</v>
      </c>
      <c r="E28" t="s">
        <v>339</v>
      </c>
      <c r="F28" t="s">
        <v>285</v>
      </c>
      <c r="G28" t="s">
        <v>286</v>
      </c>
      <c r="H28">
        <v>1608231781.3499999</v>
      </c>
      <c r="I28">
        <f t="shared" si="0"/>
        <v>5.3032323542209076E-4</v>
      </c>
      <c r="J28">
        <f t="shared" si="1"/>
        <v>15.650714755954326</v>
      </c>
      <c r="K28">
        <f t="shared" si="2"/>
        <v>1199.9746666666699</v>
      </c>
      <c r="L28">
        <f t="shared" si="3"/>
        <v>369.96836904250819</v>
      </c>
      <c r="M28">
        <f t="shared" si="4"/>
        <v>37.614866859724849</v>
      </c>
      <c r="N28">
        <f t="shared" si="5"/>
        <v>122.00201719548464</v>
      </c>
      <c r="O28">
        <f t="shared" si="6"/>
        <v>3.1127197531483308E-2</v>
      </c>
      <c r="P28">
        <f t="shared" si="7"/>
        <v>2.9595696024876346</v>
      </c>
      <c r="Q28">
        <f t="shared" si="8"/>
        <v>3.0946460215820815E-2</v>
      </c>
      <c r="R28">
        <f t="shared" si="9"/>
        <v>1.9357688534421845E-2</v>
      </c>
      <c r="S28">
        <f t="shared" si="10"/>
        <v>231.2923182567084</v>
      </c>
      <c r="T28">
        <f t="shared" si="11"/>
        <v>29.217630564568417</v>
      </c>
      <c r="U28">
        <f t="shared" si="12"/>
        <v>29.17182</v>
      </c>
      <c r="V28">
        <f t="shared" si="13"/>
        <v>4.0619327951879107</v>
      </c>
      <c r="W28">
        <f t="shared" si="14"/>
        <v>62.564558723984135</v>
      </c>
      <c r="X28">
        <f t="shared" si="15"/>
        <v>2.3747783926870607</v>
      </c>
      <c r="Y28">
        <f t="shared" si="16"/>
        <v>3.795724674034485</v>
      </c>
      <c r="Z28">
        <f t="shared" si="17"/>
        <v>1.68715440250085</v>
      </c>
      <c r="AA28">
        <f t="shared" si="18"/>
        <v>-23.387254682114204</v>
      </c>
      <c r="AB28">
        <f t="shared" si="19"/>
        <v>-186.33305742912418</v>
      </c>
      <c r="AC28">
        <f t="shared" si="20"/>
        <v>-13.804350276853917</v>
      </c>
      <c r="AD28">
        <f t="shared" si="21"/>
        <v>7.7676558686161172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53605.799067349151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340</v>
      </c>
      <c r="AQ28">
        <v>1022.81884615385</v>
      </c>
      <c r="AR28">
        <v>1347.55</v>
      </c>
      <c r="AS28">
        <f t="shared" si="27"/>
        <v>0.24097892756940364</v>
      </c>
      <c r="AT28">
        <v>0.5</v>
      </c>
      <c r="AU28">
        <f t="shared" si="28"/>
        <v>1180.1879818535574</v>
      </c>
      <c r="AV28">
        <f t="shared" si="29"/>
        <v>15.650714755954326</v>
      </c>
      <c r="AW28">
        <f t="shared" si="30"/>
        <v>142.20021709868453</v>
      </c>
      <c r="AX28">
        <f t="shared" si="31"/>
        <v>0.5178731772475974</v>
      </c>
      <c r="AY28">
        <f t="shared" si="32"/>
        <v>1.3750743513150133E-2</v>
      </c>
      <c r="AZ28">
        <f t="shared" si="33"/>
        <v>1.4207487662795444</v>
      </c>
      <c r="BA28" t="s">
        <v>341</v>
      </c>
      <c r="BB28">
        <v>649.69000000000005</v>
      </c>
      <c r="BC28">
        <f t="shared" si="34"/>
        <v>697.8599999999999</v>
      </c>
      <c r="BD28">
        <f t="shared" si="35"/>
        <v>0.46532421093937176</v>
      </c>
      <c r="BE28">
        <f t="shared" si="36"/>
        <v>0.73286530724738652</v>
      </c>
      <c r="BF28">
        <f t="shared" si="37"/>
        <v>0.5137557122776637</v>
      </c>
      <c r="BG28">
        <f t="shared" si="38"/>
        <v>0.75179756804237563</v>
      </c>
      <c r="BH28">
        <f t="shared" si="39"/>
        <v>1400.0029999999999</v>
      </c>
      <c r="BI28">
        <f t="shared" si="40"/>
        <v>1180.1879818535574</v>
      </c>
      <c r="BJ28">
        <f t="shared" si="41"/>
        <v>0.84298960920337851</v>
      </c>
      <c r="BK28">
        <f t="shared" si="42"/>
        <v>0.19597921840675725</v>
      </c>
      <c r="BL28">
        <v>6</v>
      </c>
      <c r="BM28">
        <v>0.5</v>
      </c>
      <c r="BN28" t="s">
        <v>290</v>
      </c>
      <c r="BO28">
        <v>2</v>
      </c>
      <c r="BP28">
        <v>1608231781.3499999</v>
      </c>
      <c r="BQ28">
        <v>1199.9746666666699</v>
      </c>
      <c r="BR28">
        <v>1219.51833333333</v>
      </c>
      <c r="BS28">
        <v>23.357596666666701</v>
      </c>
      <c r="BT28">
        <v>22.7361</v>
      </c>
      <c r="BU28">
        <v>1195.5999999999999</v>
      </c>
      <c r="BV28">
        <v>23.19585</v>
      </c>
      <c r="BW28">
        <v>500.0215</v>
      </c>
      <c r="BX28">
        <v>101.6206</v>
      </c>
      <c r="BY28">
        <v>4.9894040000000001E-2</v>
      </c>
      <c r="BZ28">
        <v>28.004000000000001</v>
      </c>
      <c r="CA28">
        <v>29.17182</v>
      </c>
      <c r="CB28">
        <v>999.9</v>
      </c>
      <c r="CC28">
        <v>0</v>
      </c>
      <c r="CD28">
        <v>0</v>
      </c>
      <c r="CE28">
        <v>10009.916666666701</v>
      </c>
      <c r="CF28">
        <v>0</v>
      </c>
      <c r="CG28">
        <v>944.33360000000005</v>
      </c>
      <c r="CH28">
        <v>1400.0029999999999</v>
      </c>
      <c r="CI28">
        <v>0.89998916666666695</v>
      </c>
      <c r="CJ28">
        <v>0.10001083333333299</v>
      </c>
      <c r="CK28">
        <v>0</v>
      </c>
      <c r="CL28">
        <v>1022.8773333333299</v>
      </c>
      <c r="CM28">
        <v>4.9993800000000004</v>
      </c>
      <c r="CN28">
        <v>14485.7066666667</v>
      </c>
      <c r="CO28">
        <v>11164.3166666667</v>
      </c>
      <c r="CP28">
        <v>48</v>
      </c>
      <c r="CQ28">
        <v>50.375</v>
      </c>
      <c r="CR28">
        <v>48.811999999999998</v>
      </c>
      <c r="CS28">
        <v>49.811999999999998</v>
      </c>
      <c r="CT28">
        <v>49.436999999999998</v>
      </c>
      <c r="CU28">
        <v>1255.4876666666701</v>
      </c>
      <c r="CV28">
        <v>139.51533333333299</v>
      </c>
      <c r="CW28">
        <v>0</v>
      </c>
      <c r="CX28">
        <v>119.700000047684</v>
      </c>
      <c r="CY28">
        <v>0</v>
      </c>
      <c r="CZ28">
        <v>1022.81884615385</v>
      </c>
      <c r="DA28">
        <v>-26.259487188277198</v>
      </c>
      <c r="DB28">
        <v>-355.24102569329301</v>
      </c>
      <c r="DC28">
        <v>14484.961538461501</v>
      </c>
      <c r="DD28">
        <v>15</v>
      </c>
      <c r="DE28">
        <v>1608231297.5999999</v>
      </c>
      <c r="DF28" t="s">
        <v>325</v>
      </c>
      <c r="DG28">
        <v>1608231297.5999999</v>
      </c>
      <c r="DH28">
        <v>1608231289.5999999</v>
      </c>
      <c r="DI28">
        <v>11</v>
      </c>
      <c r="DJ28">
        <v>1.409</v>
      </c>
      <c r="DK28">
        <v>3.0000000000000001E-3</v>
      </c>
      <c r="DL28">
        <v>4.3760000000000003</v>
      </c>
      <c r="DM28">
        <v>0.16200000000000001</v>
      </c>
      <c r="DN28">
        <v>612</v>
      </c>
      <c r="DO28">
        <v>23</v>
      </c>
      <c r="DP28">
        <v>0.15</v>
      </c>
      <c r="DQ28">
        <v>0.1</v>
      </c>
      <c r="DR28">
        <v>15.71488688104</v>
      </c>
      <c r="DS28">
        <v>-3.3855160026006801</v>
      </c>
      <c r="DT28">
        <v>0.256888483641589</v>
      </c>
      <c r="DU28">
        <v>0</v>
      </c>
      <c r="DV28">
        <v>-19.571653333333298</v>
      </c>
      <c r="DW28">
        <v>4.0392240266963499</v>
      </c>
      <c r="DX28">
        <v>0.29674035646597802</v>
      </c>
      <c r="DY28">
        <v>0</v>
      </c>
      <c r="DZ28">
        <v>0.62233336666666705</v>
      </c>
      <c r="EA28">
        <v>-8.8694042269187298E-2</v>
      </c>
      <c r="EB28">
        <v>6.5158642736188304E-3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4.38</v>
      </c>
      <c r="EJ28">
        <v>0.1618</v>
      </c>
      <c r="EK28">
        <v>4.37624999999991</v>
      </c>
      <c r="EL28">
        <v>0</v>
      </c>
      <c r="EM28">
        <v>0</v>
      </c>
      <c r="EN28">
        <v>0</v>
      </c>
      <c r="EO28">
        <v>0.161745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8.1999999999999993</v>
      </c>
      <c r="EX28">
        <v>8.3000000000000007</v>
      </c>
      <c r="EY28">
        <v>2</v>
      </c>
      <c r="EZ28">
        <v>486.839</v>
      </c>
      <c r="FA28">
        <v>503.28800000000001</v>
      </c>
      <c r="FB28">
        <v>23.7883</v>
      </c>
      <c r="FC28">
        <v>33.896599999999999</v>
      </c>
      <c r="FD28">
        <v>30.0016</v>
      </c>
      <c r="FE28">
        <v>33.693100000000001</v>
      </c>
      <c r="FF28">
        <v>33.732599999999998</v>
      </c>
      <c r="FG28">
        <v>51.165799999999997</v>
      </c>
      <c r="FH28">
        <v>100</v>
      </c>
      <c r="FI28">
        <v>4.3030600000000003</v>
      </c>
      <c r="FJ28">
        <v>23.688800000000001</v>
      </c>
      <c r="FK28">
        <v>1218.97</v>
      </c>
      <c r="FL28">
        <v>13.7841</v>
      </c>
      <c r="FM28">
        <v>100.726</v>
      </c>
      <c r="FN28">
        <v>100.26900000000001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2020-12-17T11:09:02Z</dcterms:created>
  <dcterms:modified xsi:type="dcterms:W3CDTF">2023-08-14T13:25:31Z</dcterms:modified>
</cp:coreProperties>
</file>