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<sst xmlns="http://schemas.openxmlformats.org/spreadsheetml/2006/main" count="823" uniqueCount="362">
  <si>
    <t>File opened</t>
  </si>
  <si>
    <t>2020-12-18 12:22:00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</si>
  <si>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</si>
  <si>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</si>
  <si>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</si>
  <si>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</si>
  <si>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</si>
  <si>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</si>
  <si>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</si>
  <si>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</si>
  <si>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</si>
  <si>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</si>
  <si>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</si>
  <si>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{"h2obspan2a": "0.0678114", "tazero": "0.00104713", "h2obspan2": "0", "co2aspan1": "1.00054", "tbzero": "0.0513058", "co2aspan2b": "0.086568", "ssa_ref": "37127.4", "h2obspan1": "0.998939", "flowazero": "0.317", "h2obzero": "1.16501", "h2oazero": "1.16161", "oxygen": "21", "flowmeterzero": "0.990581", "co2bspan2": "0", "flowbzero": "0.26", "h2oaspan2": "0", "ssb_ref": "34919.1", "h2obspanconc2": "0", "co2aspan2a": "0.0865215", "h2oaspanconc1": "12.17", "co2bzero": "0.898612", "chamberpressurezero": "2.57375", "h2obspanconc1": "12.17", "co2bspan2a": "0.0873229", "h2oaspanconc2": "0", "h2obspan2b": "0.0677395", "co2azero": "0.892502", "co2bspan2b": "0.087286", "h2oaspan1": "1.00398", "h2oaspan2a": "0.0668561", "co2bspanconc2": "0", "co2aspanconc2": "0", "co2aspanconc1": "400", "co2aspan2": "0", "h2oaspan2b": "0.0671222", "co2bspan1": "0.999577", "co2bspanconc1": "400"}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</si>
  <si>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</si>
  <si>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</si>
  <si>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</si>
  <si>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</si>
  <si>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</si>
  <si>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</si>
  <si>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</si>
  <si>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</si>
  <si>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</si>
  <si>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</si>
  <si>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12:22:00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</si>
  <si>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</si>
  <si>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</si>
  <si>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</si>
  <si>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</si>
  <si>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</si>
  <si>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</si>
  <si>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</si>
  <si>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</si>
  <si>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</si>
  <si>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</si>
  <si>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</si>
  <si>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</si>
  <si>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</si>
  <si>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</si>
  <si>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</si>
  <si>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</si>
  <si>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</si>
  <si>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</si>
  <si>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</si>
  <si>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</si>
  <si>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</si>
  <si>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</si>
  <si>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</si>
  <si>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</si>
  <si>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</si>
  <si>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</si>
  <si>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</si>
  <si>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</si>
  <si>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</si>
  <si>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</si>
  <si>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</si>
  <si>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</si>
  <si>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</si>
  <si>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</si>
  <si>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</si>
  <si>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</si>
  <si>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</si>
  <si>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</si>
  <si>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</si>
  <si>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</si>
  <si>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</si>
  <si>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</si>
  <si>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</si>
  <si>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</si>
  <si>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</si>
  <si>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</si>
  <si>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</si>
  <si>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</si>
  <si>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</si>
  <si>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</si>
  <si>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</si>
  <si>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</si>
  <si>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</si>
  <si>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</si>
  <si>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0.840262 86.4338 373.62 598.825 834.739 1032.99 1218.81 1380.51</t>
  </si>
  <si>
    <t>Fs_true</t>
  </si>
  <si>
    <t>1.3358 102.894 403.509 601.154 803.049 1000.95 1201.69 1401.03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</si>
  <si>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</si>
  <si>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</si>
  <si>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</si>
  <si>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</si>
  <si>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</si>
  <si>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</si>
  <si>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</si>
  <si>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</si>
  <si>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</si>
  <si>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</si>
  <si>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</si>
  <si>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</si>
  <si>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</si>
  <si>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</si>
  <si>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</si>
  <si>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</si>
  <si>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</si>
  <si>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</si>
  <si>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</si>
  <si>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</si>
  <si>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</si>
  <si>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</si>
  <si>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</si>
  <si>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</si>
  <si>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</si>
  <si>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</si>
  <si>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</si>
  <si>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</si>
  <si>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</si>
  <si>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</si>
  <si>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</si>
  <si>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</si>
  <si>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</si>
  <si>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</si>
  <si>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</si>
  <si>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</si>
  <si>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</si>
  <si>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</si>
  <si>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</si>
  <si>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</si>
  <si>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</si>
  <si>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</si>
  <si>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</si>
  <si>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</si>
  <si>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</si>
  <si>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</si>
  <si>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</si>
  <si>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</si>
  <si>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</si>
  <si>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</si>
  <si>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</si>
  <si>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</si>
  <si>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</si>
  <si>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</si>
  <si>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</si>
  <si>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</si>
  <si>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</si>
  <si>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</si>
  <si>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</si>
  <si>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</si>
  <si>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</si>
  <si>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</si>
  <si>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</si>
  <si>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</si>
  <si>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</si>
  <si>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</si>
  <si>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</si>
  <si>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</si>
  <si>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</si>
  <si>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</si>
  <si>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</si>
  <si>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</si>
  <si>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</si>
  <si>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</si>
  <si>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</si>
  <si>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</si>
  <si>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</si>
  <si>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</si>
  <si>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</si>
  <si>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</si>
  <si>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</si>
  <si>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</si>
  <si>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</si>
  <si>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</si>
  <si>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</si>
  <si>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</si>
  <si>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</si>
  <si>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</si>
  <si>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</si>
  <si>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</si>
  <si>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</si>
  <si>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</si>
  <si>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</si>
  <si>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</si>
  <si>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</si>
  <si>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</si>
  <si>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</si>
  <si>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</si>
  <si>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</si>
  <si>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</si>
  <si>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</si>
  <si>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</si>
  <si>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</si>
  <si>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</si>
  <si>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</si>
  <si>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</si>
  <si>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</si>
  <si>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</si>
  <si>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</si>
  <si>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</si>
  <si>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</si>
  <si>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</si>
  <si>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</si>
  <si>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</si>
  <si>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</si>
  <si>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</si>
  <si>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</si>
  <si>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</si>
  <si>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</si>
  <si>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</si>
  <si>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</si>
  <si>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</si>
  <si>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</si>
  <si>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</si>
  <si>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</si>
  <si>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</si>
  <si>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</si>
  <si>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</si>
  <si>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</si>
  <si>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</si>
  <si>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</si>
  <si>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</si>
  <si>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</si>
  <si>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</si>
  <si>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</si>
  <si>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</si>
  <si>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</si>
  <si>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</si>
  <si>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</si>
  <si>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</si>
  <si>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</si>
  <si>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</si>
  <si>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</si>
  <si>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</si>
  <si>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</si>
  <si>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</si>
  <si>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</si>
  <si>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</si>
  <si>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</si>
  <si>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</si>
  <si>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</si>
  <si>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</si>
  <si>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</si>
  <si>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</si>
  <si>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</si>
  <si>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</si>
  <si>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</si>
  <si>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</si>
  <si>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</si>
  <si>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</si>
  <si>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</si>
  <si>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</si>
  <si>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</si>
  <si>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</si>
  <si>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</si>
  <si>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</si>
  <si>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</si>
  <si>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</si>
  <si>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</si>
  <si>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</si>
  <si>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</si>
  <si>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</si>
  <si>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</si>
  <si>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</si>
  <si>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</si>
  <si>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</si>
  <si>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</si>
  <si>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</si>
  <si>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</si>
  <si>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</si>
  <si>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</si>
  <si>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</si>
  <si>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</si>
  <si>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</si>
  <si>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</si>
  <si>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</si>
  <si>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</si>
  <si>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</si>
  <si>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</si>
  <si>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</si>
  <si>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</si>
  <si>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</si>
  <si>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</si>
  <si>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</si>
  <si>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</si>
  <si>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</si>
  <si>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</si>
  <si>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</si>
  <si>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</si>
  <si>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</si>
  <si>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</si>
  <si>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</si>
  <si>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</si>
  <si>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</si>
  <si>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</si>
  <si>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</si>
  <si>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</si>
  <si>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</si>
  <si>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12:26:30</t>
  </si>
  <si>
    <t>12:26:30</t>
  </si>
  <si>
    <t>1149</t>
  </si>
  <si>
    <t>_1</t>
  </si>
  <si>
    <t>-</t>
  </si>
  <si>
    <t>RECT-3256-20201218-12_26_21</t>
  </si>
  <si>
    <t>DARK-3257-20201218-12_26_29</t>
  </si>
  <si>
    <t>0: Broadleaf</t>
  </si>
  <si>
    <t>12:17:11</t>
  </si>
  <si>
    <t>1/3</t>
  </si>
  <si>
    <t>20201218 12:28:30</t>
  </si>
  <si>
    <t>12:28:30</t>
  </si>
  <si>
    <t>RECT-3258-20201218-12_28_22</t>
  </si>
  <si>
    <t>DARK-3259-20201218-12_28_29</t>
  </si>
  <si>
    <t>12:28:53</t>
  </si>
  <si>
    <t>3/3</t>
  </si>
  <si>
    <t>20201218 12:30:19</t>
  </si>
  <si>
    <t>12:30:19</t>
  </si>
  <si>
    <t>RECT-3260-20201218-12_30_10</t>
  </si>
  <si>
    <t>DARK-3261-20201218-12_30_18</t>
  </si>
  <si>
    <t>20201218 12:31:31</t>
  </si>
  <si>
    <t>12:31:31</t>
  </si>
  <si>
    <t>RECT-3262-20201218-12_31_22</t>
  </si>
  <si>
    <t>DARK-3263-20201218-12_31_30</t>
  </si>
  <si>
    <t>20201218 12:32:44</t>
  </si>
  <si>
    <t>12:32:44</t>
  </si>
  <si>
    <t>RECT-3264-20201218-12_32_35</t>
  </si>
  <si>
    <t>DARK-3265-20201218-12_32_43</t>
  </si>
  <si>
    <t>20201218 12:34:21</t>
  </si>
  <si>
    <t>12:34:21</t>
  </si>
  <si>
    <t>RECT-3266-20201218-12_34_12</t>
  </si>
  <si>
    <t>DARK-3267-20201218-12_34_20</t>
  </si>
  <si>
    <t>20201218 12:35:53</t>
  </si>
  <si>
    <t>12:35:53</t>
  </si>
  <si>
    <t>RECT-3268-20201218-12_35_44</t>
  </si>
  <si>
    <t>DARK-3269-20201218-12_35_52</t>
  </si>
  <si>
    <t>20201218 12:37:53</t>
  </si>
  <si>
    <t>12:37:53</t>
  </si>
  <si>
    <t>RECT-3270-20201218-12_37_45</t>
  </si>
  <si>
    <t>DARK-3271-20201218-12_37_52</t>
  </si>
  <si>
    <t>2/3</t>
  </si>
  <si>
    <t>20201218 12:39:41</t>
  </si>
  <si>
    <t>12:39:41</t>
  </si>
  <si>
    <t>RECT-3272-20201218-12_39_32</t>
  </si>
  <si>
    <t>DARK-3273-20201218-12_39_40</t>
  </si>
  <si>
    <t>12:40:04</t>
  </si>
  <si>
    <t>20201218 12:42:05</t>
  </si>
  <si>
    <t>12:42:05</t>
  </si>
  <si>
    <t>RECT-3274-20201218-12_41_57</t>
  </si>
  <si>
    <t>DARK-3275-20201218-12_42_04</t>
  </si>
  <si>
    <t>20201218 12:44:06</t>
  </si>
  <si>
    <t>12:44:06</t>
  </si>
  <si>
    <t>RECT-3276-20201218-12_43_57</t>
  </si>
  <si>
    <t>DARK-3277-20201218-12_44_05</t>
  </si>
  <si>
    <t>20201218 12:45:36</t>
  </si>
  <si>
    <t>12:45:36</t>
  </si>
  <si>
    <t>RECT-3278-20201218-12_45_27</t>
  </si>
  <si>
    <t>DARK-3279-20201218-12_45_35</t>
  </si>
  <si>
    <t>20201218 12:47:36</t>
  </si>
  <si>
    <t>12:47:36</t>
  </si>
  <si>
    <t>RECT-3280-20201218-12_47_28</t>
  </si>
  <si>
    <t>DARK-3281-20201218-12_47_36</t>
  </si>
  <si>
    <t>0/3</t>
  </si>
  <si>
    <t>20201218 12:49:37</t>
  </si>
  <si>
    <t>12:49:37</t>
  </si>
  <si>
    <t>RECT-3282-20201218-12_49_28</t>
  </si>
  <si>
    <t>DARK-3283-20201218-12_49_36</t>
  </si>
  <si>
    <t>20201218 12:51:28</t>
  </si>
  <si>
    <t>12:51:28</t>
  </si>
  <si>
    <t>RECT-3284-20201218-12_51_19</t>
  </si>
  <si>
    <t>DARK-3285-20201218-12_51_27</t>
  </si>
  <si>
    <t>12:51:50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</si>
</sst>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26</v>
      </c>
      <c r="B2" t="s">
        <v>27</v>
      </c>
      <c r="C2" t="s">
        <v>29</v>
      </c>
    </row>
    <row r="3" spans="1:174">
      <c r="B3" t="s">
        <v>28</v>
      </c>
      <c r="C3" t="s">
        <v>30</v>
      </c>
    </row>
    <row r="4" spans="1:174">
      <c r="A4" t="s">
        <v>31</v>
      </c>
      <c r="B4" t="s">
        <v>32</v>
      </c>
      <c r="C4" t="s">
        <v>33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  <c r="K4" t="s">
        <v>42</v>
      </c>
    </row>
    <row r="5" spans="1:174">
      <c r="B5" t="s">
        <v>15</v>
      </c>
      <c r="C5" t="s">
        <v>34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43</v>
      </c>
      <c r="B6" t="s">
        <v>44</v>
      </c>
      <c r="C6" t="s">
        <v>45</v>
      </c>
      <c r="D6" t="s">
        <v>46</v>
      </c>
      <c r="E6" t="s">
        <v>47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48</v>
      </c>
      <c r="B8" t="s">
        <v>49</v>
      </c>
      <c r="C8" t="s">
        <v>51</v>
      </c>
      <c r="D8" t="s">
        <v>53</v>
      </c>
      <c r="E8" t="s">
        <v>54</v>
      </c>
      <c r="F8" t="s">
        <v>55</v>
      </c>
      <c r="G8" t="s">
        <v>56</v>
      </c>
      <c r="H8" t="s">
        <v>57</v>
      </c>
      <c r="I8" t="s">
        <v>58</v>
      </c>
      <c r="J8" t="s">
        <v>59</v>
      </c>
      <c r="K8" t="s">
        <v>60</v>
      </c>
      <c r="L8" t="s">
        <v>61</v>
      </c>
      <c r="M8" t="s">
        <v>62</v>
      </c>
      <c r="N8" t="s">
        <v>63</v>
      </c>
      <c r="O8" t="s">
        <v>64</v>
      </c>
      <c r="P8" t="s">
        <v>65</v>
      </c>
      <c r="Q8" t="s">
        <v>66</v>
      </c>
    </row>
    <row r="9" spans="1:174">
      <c r="B9" t="s">
        <v>50</v>
      </c>
      <c r="C9" t="s">
        <v>52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67</v>
      </c>
      <c r="B10" t="s">
        <v>68</v>
      </c>
      <c r="C10" t="s">
        <v>69</v>
      </c>
      <c r="D10" t="s">
        <v>70</v>
      </c>
      <c r="E10" t="s">
        <v>71</v>
      </c>
      <c r="F10" t="s">
        <v>72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  <c r="G12" t="s">
        <v>80</v>
      </c>
      <c r="H12" t="s">
        <v>82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79</v>
      </c>
      <c r="G13" t="s">
        <v>81</v>
      </c>
      <c r="H13">
        <v>0</v>
      </c>
    </row>
    <row r="14" spans="1:174">
      <c r="A14" t="s">
        <v>83</v>
      </c>
      <c r="B14" t="s">
        <v>83</v>
      </c>
      <c r="C14" t="s">
        <v>83</v>
      </c>
      <c r="D14" t="s">
        <v>83</v>
      </c>
      <c r="E14" t="s">
        <v>83</v>
      </c>
      <c r="F14" t="s">
        <v>84</v>
      </c>
      <c r="G14" t="s">
        <v>84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85</v>
      </c>
      <c r="N14" t="s">
        <v>85</v>
      </c>
      <c r="O14" t="s">
        <v>85</v>
      </c>
      <c r="P14" t="s">
        <v>85</v>
      </c>
      <c r="Q14" t="s">
        <v>85</v>
      </c>
      <c r="R14" t="s">
        <v>85</v>
      </c>
      <c r="S14" t="s">
        <v>85</v>
      </c>
      <c r="T14" t="s">
        <v>85</v>
      </c>
      <c r="U14" t="s">
        <v>85</v>
      </c>
      <c r="V14" t="s">
        <v>85</v>
      </c>
      <c r="W14" t="s">
        <v>85</v>
      </c>
      <c r="X14" t="s">
        <v>85</v>
      </c>
      <c r="Y14" t="s">
        <v>85</v>
      </c>
      <c r="Z14" t="s">
        <v>85</v>
      </c>
      <c r="AA14" t="s">
        <v>85</v>
      </c>
      <c r="AB14" t="s">
        <v>85</v>
      </c>
      <c r="AC14" t="s">
        <v>85</v>
      </c>
      <c r="AD14" t="s">
        <v>85</v>
      </c>
      <c r="AE14" t="s">
        <v>85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  <c r="BF14" t="s">
        <v>87</v>
      </c>
      <c r="BG14" t="s">
        <v>87</v>
      </c>
      <c r="BH14" t="s">
        <v>87</v>
      </c>
      <c r="BI14" t="s">
        <v>87</v>
      </c>
      <c r="BJ14" t="s">
        <v>87</v>
      </c>
      <c r="BK14" t="s">
        <v>87</v>
      </c>
      <c r="BL14" t="s">
        <v>88</v>
      </c>
      <c r="BM14" t="s">
        <v>88</v>
      </c>
      <c r="BN14" t="s">
        <v>88</v>
      </c>
      <c r="BO14" t="s">
        <v>88</v>
      </c>
      <c r="BP14" t="s">
        <v>89</v>
      </c>
      <c r="BQ14" t="s">
        <v>89</v>
      </c>
      <c r="BR14" t="s">
        <v>89</v>
      </c>
      <c r="BS14" t="s">
        <v>89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91</v>
      </c>
      <c r="CX14" t="s">
        <v>91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92</v>
      </c>
      <c r="DE14" t="s">
        <v>92</v>
      </c>
      <c r="DF14" t="s">
        <v>92</v>
      </c>
      <c r="DG14" t="s">
        <v>92</v>
      </c>
      <c r="DH14" t="s">
        <v>92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93</v>
      </c>
      <c r="DU14" t="s">
        <v>93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95</v>
      </c>
      <c r="EW14" t="s">
        <v>95</v>
      </c>
      <c r="EX14" t="s">
        <v>95</v>
      </c>
      <c r="EY14" t="s">
        <v>95</v>
      </c>
      <c r="EZ14" t="s">
        <v>95</v>
      </c>
      <c r="FA14" t="s">
        <v>95</v>
      </c>
      <c r="FB14" t="s">
        <v>95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96</v>
      </c>
      <c r="FN14" t="s">
        <v>96</v>
      </c>
      <c r="FO14" t="s">
        <v>96</v>
      </c>
      <c r="FP14" t="s">
        <v>96</v>
      </c>
      <c r="FQ14" t="s">
        <v>96</v>
      </c>
      <c r="FR14" t="s">
        <v>96</v>
      </c>
    </row>
    <row r="15" spans="1:174">
      <c r="A15" t="s">
        <v>97</v>
      </c>
      <c r="B15" t="s">
        <v>98</v>
      </c>
      <c r="C15" t="s">
        <v>99</v>
      </c>
      <c r="D15" t="s">
        <v>100</v>
      </c>
      <c r="E15" t="s">
        <v>101</v>
      </c>
      <c r="F15" t="s">
        <v>102</v>
      </c>
      <c r="G15" t="s">
        <v>103</v>
      </c>
      <c r="H15" t="s">
        <v>104</v>
      </c>
      <c r="I15" t="s">
        <v>105</v>
      </c>
      <c r="J15" t="s">
        <v>106</v>
      </c>
      <c r="K15" t="s">
        <v>107</v>
      </c>
      <c r="L15" t="s">
        <v>108</v>
      </c>
      <c r="M15" t="s">
        <v>109</v>
      </c>
      <c r="N15" t="s">
        <v>110</v>
      </c>
      <c r="O15" t="s">
        <v>111</v>
      </c>
      <c r="P15" t="s">
        <v>112</v>
      </c>
      <c r="Q15" t="s">
        <v>113</v>
      </c>
      <c r="R15" t="s">
        <v>114</v>
      </c>
      <c r="S15" t="s">
        <v>115</v>
      </c>
      <c r="T15" t="s">
        <v>116</v>
      </c>
      <c r="U15" t="s">
        <v>117</v>
      </c>
      <c r="V15" t="s">
        <v>118</v>
      </c>
      <c r="W15" t="s">
        <v>119</v>
      </c>
      <c r="X15" t="s">
        <v>120</v>
      </c>
      <c r="Y15" t="s">
        <v>121</v>
      </c>
      <c r="Z15" t="s">
        <v>122</v>
      </c>
      <c r="AA15" t="s">
        <v>123</v>
      </c>
      <c r="AB15" t="s">
        <v>124</v>
      </c>
      <c r="AC15" t="s">
        <v>125</v>
      </c>
      <c r="AD15" t="s">
        <v>126</v>
      </c>
      <c r="AE15" t="s">
        <v>127</v>
      </c>
      <c r="AF15" t="s">
        <v>86</v>
      </c>
      <c r="AG15" t="s">
        <v>128</v>
      </c>
      <c r="AH15" t="s">
        <v>129</v>
      </c>
      <c r="AI15" t="s">
        <v>130</v>
      </c>
      <c r="AJ15" t="s">
        <v>131</v>
      </c>
      <c r="AK15" t="s">
        <v>132</v>
      </c>
      <c r="AL15" t="s">
        <v>133</v>
      </c>
      <c r="AM15" t="s">
        <v>134</v>
      </c>
      <c r="AN15" t="s">
        <v>135</v>
      </c>
      <c r="AO15" t="s">
        <v>136</v>
      </c>
      <c r="AP15" t="s">
        <v>137</v>
      </c>
      <c r="AQ15" t="s">
        <v>138</v>
      </c>
      <c r="AR15" t="s">
        <v>139</v>
      </c>
      <c r="AS15" t="s">
        <v>140</v>
      </c>
      <c r="AT15" t="s">
        <v>141</v>
      </c>
      <c r="AU15" t="s">
        <v>142</v>
      </c>
      <c r="AV15" t="s">
        <v>143</v>
      </c>
      <c r="AW15" t="s">
        <v>144</v>
      </c>
      <c r="AX15" t="s">
        <v>145</v>
      </c>
      <c r="AY15" t="s">
        <v>146</v>
      </c>
      <c r="AZ15" t="s">
        <v>147</v>
      </c>
      <c r="BA15" t="s">
        <v>148</v>
      </c>
      <c r="BB15" t="s">
        <v>149</v>
      </c>
      <c r="BC15" t="s">
        <v>150</v>
      </c>
      <c r="BD15" t="s">
        <v>151</v>
      </c>
      <c r="BE15" t="s">
        <v>152</v>
      </c>
      <c r="BF15" t="s">
        <v>153</v>
      </c>
      <c r="BG15" t="s">
        <v>154</v>
      </c>
      <c r="BH15" t="s">
        <v>155</v>
      </c>
      <c r="BI15" t="s">
        <v>156</v>
      </c>
      <c r="BJ15" t="s">
        <v>157</v>
      </c>
      <c r="BK15" t="s">
        <v>158</v>
      </c>
      <c r="BL15" t="s">
        <v>159</v>
      </c>
      <c r="BM15" t="s">
        <v>160</v>
      </c>
      <c r="BN15" t="s">
        <v>161</v>
      </c>
      <c r="BO15" t="s">
        <v>162</v>
      </c>
      <c r="BP15" t="s">
        <v>163</v>
      </c>
      <c r="BQ15" t="s">
        <v>164</v>
      </c>
      <c r="BR15" t="s">
        <v>165</v>
      </c>
      <c r="BS15" t="s">
        <v>166</v>
      </c>
      <c r="BT15" t="s">
        <v>104</v>
      </c>
      <c r="BU15" t="s">
        <v>167</v>
      </c>
      <c r="BV15" t="s">
        <v>168</v>
      </c>
      <c r="BW15" t="s">
        <v>169</v>
      </c>
      <c r="BX15" t="s">
        <v>170</v>
      </c>
      <c r="BY15" t="s">
        <v>171</v>
      </c>
      <c r="BZ15" t="s">
        <v>172</v>
      </c>
      <c r="CA15" t="s">
        <v>173</v>
      </c>
      <c r="CB15" t="s">
        <v>174</v>
      </c>
      <c r="CC15" t="s">
        <v>175</v>
      </c>
      <c r="CD15" t="s">
        <v>176</v>
      </c>
      <c r="CE15" t="s">
        <v>177</v>
      </c>
      <c r="CF15" t="s">
        <v>178</v>
      </c>
      <c r="CG15" t="s">
        <v>179</v>
      </c>
      <c r="CH15" t="s">
        <v>180</v>
      </c>
      <c r="CI15" t="s">
        <v>181</v>
      </c>
      <c r="CJ15" t="s">
        <v>182</v>
      </c>
      <c r="CK15" t="s">
        <v>183</v>
      </c>
      <c r="CL15" t="s">
        <v>184</v>
      </c>
      <c r="CM15" t="s">
        <v>185</v>
      </c>
      <c r="CN15" t="s">
        <v>186</v>
      </c>
      <c r="CO15" t="s">
        <v>187</v>
      </c>
      <c r="CP15" t="s">
        <v>188</v>
      </c>
      <c r="CQ15" t="s">
        <v>189</v>
      </c>
      <c r="CR15" t="s">
        <v>190</v>
      </c>
      <c r="CS15" t="s">
        <v>191</v>
      </c>
      <c r="CT15" t="s">
        <v>192</v>
      </c>
      <c r="CU15" t="s">
        <v>193</v>
      </c>
      <c r="CV15" t="s">
        <v>194</v>
      </c>
      <c r="CW15" t="s">
        <v>195</v>
      </c>
      <c r="CX15" t="s">
        <v>196</v>
      </c>
      <c r="CY15" t="s">
        <v>197</v>
      </c>
      <c r="CZ15" t="s">
        <v>198</v>
      </c>
      <c r="DA15" t="s">
        <v>199</v>
      </c>
      <c r="DB15" t="s">
        <v>200</v>
      </c>
      <c r="DC15" t="s">
        <v>201</v>
      </c>
      <c r="DD15" t="s">
        <v>202</v>
      </c>
      <c r="DE15" t="s">
        <v>203</v>
      </c>
      <c r="DF15" t="s">
        <v>204</v>
      </c>
      <c r="DG15" t="s">
        <v>205</v>
      </c>
      <c r="DH15" t="s">
        <v>206</v>
      </c>
      <c r="DI15" t="s">
        <v>98</v>
      </c>
      <c r="DJ15" t="s">
        <v>101</v>
      </c>
      <c r="DK15" t="s">
        <v>207</v>
      </c>
      <c r="DL15" t="s">
        <v>208</v>
      </c>
      <c r="DM15" t="s">
        <v>209</v>
      </c>
      <c r="DN15" t="s">
        <v>210</v>
      </c>
      <c r="DO15" t="s">
        <v>211</v>
      </c>
      <c r="DP15" t="s">
        <v>212</v>
      </c>
      <c r="DQ15" t="s">
        <v>213</v>
      </c>
      <c r="DR15" t="s">
        <v>214</v>
      </c>
      <c r="DS15" t="s">
        <v>215</v>
      </c>
      <c r="DT15" t="s">
        <v>216</v>
      </c>
      <c r="DU15" t="s">
        <v>217</v>
      </c>
      <c r="DV15" t="s">
        <v>218</v>
      </c>
      <c r="DW15" t="s">
        <v>219</v>
      </c>
      <c r="DX15" t="s">
        <v>220</v>
      </c>
      <c r="DY15" t="s">
        <v>221</v>
      </c>
      <c r="DZ15" t="s">
        <v>222</v>
      </c>
      <c r="EA15" t="s">
        <v>223</v>
      </c>
      <c r="EB15" t="s">
        <v>224</v>
      </c>
      <c r="EC15" t="s">
        <v>225</v>
      </c>
      <c r="ED15" t="s">
        <v>226</v>
      </c>
      <c r="EE15" t="s">
        <v>227</v>
      </c>
      <c r="EF15" t="s">
        <v>228</v>
      </c>
      <c r="EG15" t="s">
        <v>229</v>
      </c>
      <c r="EH15" t="s">
        <v>230</v>
      </c>
      <c r="EI15" t="s">
        <v>231</v>
      </c>
      <c r="EJ15" t="s">
        <v>232</v>
      </c>
      <c r="EK15" t="s">
        <v>233</v>
      </c>
      <c r="EL15" t="s">
        <v>234</v>
      </c>
      <c r="EM15" t="s">
        <v>235</v>
      </c>
      <c r="EN15" t="s">
        <v>236</v>
      </c>
      <c r="EO15" t="s">
        <v>237</v>
      </c>
      <c r="EP15" t="s">
        <v>238</v>
      </c>
      <c r="EQ15" t="s">
        <v>239</v>
      </c>
      <c r="ER15" t="s">
        <v>240</v>
      </c>
      <c r="ES15" t="s">
        <v>241</v>
      </c>
      <c r="ET15" t="s">
        <v>242</v>
      </c>
      <c r="EU15" t="s">
        <v>243</v>
      </c>
      <c r="EV15" t="s">
        <v>244</v>
      </c>
      <c r="EW15" t="s">
        <v>245</v>
      </c>
      <c r="EX15" t="s">
        <v>246</v>
      </c>
      <c r="EY15" t="s">
        <v>247</v>
      </c>
      <c r="EZ15" t="s">
        <v>248</v>
      </c>
      <c r="FA15" t="s">
        <v>249</v>
      </c>
      <c r="FB15" t="s">
        <v>250</v>
      </c>
      <c r="FC15" t="s">
        <v>251</v>
      </c>
      <c r="FD15" t="s">
        <v>252</v>
      </c>
      <c r="FE15" t="s">
        <v>253</v>
      </c>
      <c r="FF15" t="s">
        <v>254</v>
      </c>
      <c r="FG15" t="s">
        <v>255</v>
      </c>
      <c r="FH15" t="s">
        <v>256</v>
      </c>
      <c r="FI15" t="s">
        <v>257</v>
      </c>
      <c r="FJ15" t="s">
        <v>258</v>
      </c>
      <c r="FK15" t="s">
        <v>259</v>
      </c>
      <c r="FL15" t="s">
        <v>260</v>
      </c>
      <c r="FM15" t="s">
        <v>261</v>
      </c>
      <c r="FN15" t="s">
        <v>262</v>
      </c>
      <c r="FO15" t="s">
        <v>263</v>
      </c>
      <c r="FP15" t="s">
        <v>264</v>
      </c>
      <c r="FQ15" t="s">
        <v>265</v>
      </c>
      <c r="FR15" t="s">
        <v>266</v>
      </c>
    </row>
    <row r="16" spans="1:174">
      <c r="B16" t="s">
        <v>267</v>
      </c>
      <c r="C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L16" t="s">
        <v>270</v>
      </c>
      <c r="BM16" t="s">
        <v>270</v>
      </c>
      <c r="BO16" t="s">
        <v>278</v>
      </c>
      <c r="BP16" t="s">
        <v>279</v>
      </c>
      <c r="BS16" t="s">
        <v>268</v>
      </c>
      <c r="BT16" t="s">
        <v>267</v>
      </c>
      <c r="BU16" t="s">
        <v>271</v>
      </c>
      <c r="BV16" t="s">
        <v>271</v>
      </c>
      <c r="BW16" t="s">
        <v>280</v>
      </c>
      <c r="BX16" t="s">
        <v>280</v>
      </c>
      <c r="BY16" t="s">
        <v>271</v>
      </c>
      <c r="BZ16" t="s">
        <v>280</v>
      </c>
      <c r="CA16" t="s">
        <v>276</v>
      </c>
      <c r="CB16" t="s">
        <v>274</v>
      </c>
      <c r="CC16" t="s">
        <v>274</v>
      </c>
      <c r="CD16" t="s">
        <v>273</v>
      </c>
      <c r="CE16" t="s">
        <v>273</v>
      </c>
      <c r="CF16" t="s">
        <v>273</v>
      </c>
      <c r="CG16" t="s">
        <v>273</v>
      </c>
      <c r="CH16" t="s">
        <v>273</v>
      </c>
      <c r="CI16" t="s">
        <v>281</v>
      </c>
      <c r="CJ16" t="s">
        <v>270</v>
      </c>
      <c r="CK16" t="s">
        <v>270</v>
      </c>
      <c r="CL16" t="s">
        <v>270</v>
      </c>
      <c r="CQ16" t="s">
        <v>270</v>
      </c>
      <c r="CT16" t="s">
        <v>273</v>
      </c>
      <c r="CU16" t="s">
        <v>273</v>
      </c>
      <c r="CV16" t="s">
        <v>273</v>
      </c>
      <c r="CW16" t="s">
        <v>273</v>
      </c>
      <c r="CX16" t="s">
        <v>273</v>
      </c>
      <c r="CY16" t="s">
        <v>270</v>
      </c>
      <c r="CZ16" t="s">
        <v>270</v>
      </c>
      <c r="DA16" t="s">
        <v>270</v>
      </c>
      <c r="DB16" t="s">
        <v>267</v>
      </c>
      <c r="DE16" t="s">
        <v>282</v>
      </c>
      <c r="DF16" t="s">
        <v>282</v>
      </c>
      <c r="DH16" t="s">
        <v>267</v>
      </c>
      <c r="DI16" t="s">
        <v>283</v>
      </c>
      <c r="DK16" t="s">
        <v>267</v>
      </c>
      <c r="DL16" t="s">
        <v>267</v>
      </c>
      <c r="DN16" t="s">
        <v>284</v>
      </c>
      <c r="DO16" t="s">
        <v>285</v>
      </c>
      <c r="DP16" t="s">
        <v>284</v>
      </c>
      <c r="DQ16" t="s">
        <v>285</v>
      </c>
      <c r="DR16" t="s">
        <v>284</v>
      </c>
      <c r="DS16" t="s">
        <v>285</v>
      </c>
      <c r="DT16" t="s">
        <v>275</v>
      </c>
      <c r="DU16" t="s">
        <v>275</v>
      </c>
      <c r="DV16" t="s">
        <v>270</v>
      </c>
      <c r="DW16" t="s">
        <v>286</v>
      </c>
      <c r="DX16" t="s">
        <v>270</v>
      </c>
      <c r="DZ16" t="s">
        <v>271</v>
      </c>
      <c r="EA16" t="s">
        <v>287</v>
      </c>
      <c r="EB16" t="s">
        <v>271</v>
      </c>
      <c r="ED16" t="s">
        <v>280</v>
      </c>
      <c r="EE16" t="s">
        <v>288</v>
      </c>
      <c r="EF16" t="s">
        <v>280</v>
      </c>
      <c r="EK16" t="s">
        <v>275</v>
      </c>
      <c r="EL16" t="s">
        <v>275</v>
      </c>
      <c r="EM16" t="s">
        <v>284</v>
      </c>
      <c r="EN16" t="s">
        <v>285</v>
      </c>
      <c r="EO16" t="s">
        <v>285</v>
      </c>
      <c r="ES16" t="s">
        <v>285</v>
      </c>
      <c r="EW16" t="s">
        <v>271</v>
      </c>
      <c r="EX16" t="s">
        <v>271</v>
      </c>
      <c r="EY16" t="s">
        <v>280</v>
      </c>
      <c r="EZ16" t="s">
        <v>280</v>
      </c>
      <c r="FA16" t="s">
        <v>289</v>
      </c>
      <c r="FB16" t="s">
        <v>289</v>
      </c>
      <c r="FD16" t="s">
        <v>276</v>
      </c>
      <c r="FE16" t="s">
        <v>276</v>
      </c>
      <c r="FF16" t="s">
        <v>273</v>
      </c>
      <c r="FG16" t="s">
        <v>273</v>
      </c>
      <c r="FH16" t="s">
        <v>273</v>
      </c>
      <c r="FI16" t="s">
        <v>273</v>
      </c>
      <c r="FJ16" t="s">
        <v>273</v>
      </c>
      <c r="FK16" t="s">
        <v>275</v>
      </c>
      <c r="FL16" t="s">
        <v>275</v>
      </c>
      <c r="FM16" t="s">
        <v>275</v>
      </c>
      <c r="FN16" t="s">
        <v>273</v>
      </c>
      <c r="FO16" t="s">
        <v>271</v>
      </c>
      <c r="FP16" t="s">
        <v>280</v>
      </c>
      <c r="FQ16" t="s">
        <v>275</v>
      </c>
      <c r="FR16" t="s">
        <v>275</v>
      </c>
    </row>
    <row r="17" spans="1:174">
      <c r="A17">
        <v>1</v>
      </c>
      <c r="B17">
        <v>1608315990</v>
      </c>
      <c r="C17">
        <v>0</v>
      </c>
      <c r="D17" t="s">
        <v>290</v>
      </c>
      <c r="E17" t="s">
        <v>291</v>
      </c>
      <c r="F17" t="s">
        <v>292</v>
      </c>
      <c r="G17" t="s">
        <v>293</v>
      </c>
      <c r="H17">
        <v>1608315982</v>
      </c>
      <c r="I17">
        <f>(J17)/1000</f>
        <v>0</v>
      </c>
      <c r="J17">
        <f>1000*CA17*AH17*(BW17-BX17)/(100*BP17*(1000-AH17*BW17))</f>
        <v>0</v>
      </c>
      <c r="K17">
        <f>CA17*AH17*(BV17-BU17*(1000-AH17*BX17)/(1000-AH17*BW17))/(100*BP17)</f>
        <v>0</v>
      </c>
      <c r="L17">
        <f>BU17 - IF(AH17&gt;1, K17*BP17*100.0/(AJ17*CI17), 0)</f>
        <v>0</v>
      </c>
      <c r="M17">
        <f>((S17-I17/2)*L17-K17)/(S17+I17/2)</f>
        <v>0</v>
      </c>
      <c r="N17">
        <f>M17*(CB17+CC17)/1000.0</f>
        <v>0</v>
      </c>
      <c r="O17">
        <f>(BU17 - IF(AH17&gt;1, K17*BP17*100.0/(AJ17*CI17), 0))*(CB17+CC17)/1000.0</f>
        <v>0</v>
      </c>
      <c r="P17">
        <f>2.0/((1/R17-1/Q17)+SIGN(R17)*SQRT((1/R17-1/Q17)*(1/R17-1/Q17) + 4*BQ17/((BQ17+1)*(BQ17+1))*(2*1/R17*1/Q17-1/Q17*1/Q17)))</f>
        <v>0</v>
      </c>
      <c r="Q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R17">
        <f>I17*(1000-(1000*0.61365*exp(17.502*V17/(240.97+V17))/(CB17+CC17)+BW17)/2)/(1000*0.61365*exp(17.502*V17/(240.97+V17))/(CB17+CC17)-BW17)</f>
        <v>0</v>
      </c>
      <c r="S17">
        <f>1/((BQ17+1)/(P17/1.6)+1/(Q17/1.37)) + BQ17/((BQ17+1)/(P17/1.6) + BQ17/(Q17/1.37))</f>
        <v>0</v>
      </c>
      <c r="T17">
        <f>(BM17*BO17)</f>
        <v>0</v>
      </c>
      <c r="U17">
        <f>(CD17+(T17+2*0.95*5.67E-8*(((CD17+$B$7)+273)^4-(CD17+273)^4)-44100*I17)/(1.84*29.3*Q17+8*0.95*5.67E-8*(CD17+273)^3))</f>
        <v>0</v>
      </c>
      <c r="V17">
        <f>($C$7*CE17+$D$7*CF17+$E$7*U17)</f>
        <v>0</v>
      </c>
      <c r="W17">
        <f>0.61365*exp(17.502*V17/(240.97+V17))</f>
        <v>0</v>
      </c>
      <c r="X17">
        <f>(Y17/Z17*100)</f>
        <v>0</v>
      </c>
      <c r="Y17">
        <f>BW17*(CB17+CC17)/1000</f>
        <v>0</v>
      </c>
      <c r="Z17">
        <f>0.61365*exp(17.502*CD17/(240.97+CD17))</f>
        <v>0</v>
      </c>
      <c r="AA17">
        <f>(W17-BW17*(CB17+CC17)/1000)</f>
        <v>0</v>
      </c>
      <c r="AB17">
        <f>(-I17*44100)</f>
        <v>0</v>
      </c>
      <c r="AC17">
        <f>2*29.3*Q17*0.92*(CD17-V17)</f>
        <v>0</v>
      </c>
      <c r="AD17">
        <f>2*0.95*5.67E-8*(((CD17+$B$7)+273)^4-(V17+273)^4)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MAX(0,($B$13+$C$13*CI17)/(1+$D$13*CI17)*CB17/(CD17+273)*$E$13)</f>
        <v>0</v>
      </c>
      <c r="AK17" t="s">
        <v>294</v>
      </c>
      <c r="AL17">
        <v>0</v>
      </c>
      <c r="AM17">
        <v>0</v>
      </c>
      <c r="AN17">
        <v>0</v>
      </c>
      <c r="AO17">
        <f>1-AM17/AN17</f>
        <v>0</v>
      </c>
      <c r="AP17">
        <v>-1</v>
      </c>
      <c r="AQ17" t="s">
        <v>295</v>
      </c>
      <c r="AR17">
        <v>15437.7</v>
      </c>
      <c r="AS17">
        <v>742.0972</v>
      </c>
      <c r="AT17">
        <v>828.74</v>
      </c>
      <c r="AU17">
        <f>1-AS17/AT17</f>
        <v>0</v>
      </c>
      <c r="AV17">
        <v>0.5</v>
      </c>
      <c r="AW17">
        <f>BM17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 t="s">
        <v>296</v>
      </c>
      <c r="BC17">
        <v>742.0972</v>
      </c>
      <c r="BD17">
        <v>572.09</v>
      </c>
      <c r="BE17">
        <f>1-BD17/AT17</f>
        <v>0</v>
      </c>
      <c r="BF17">
        <f>(AT17-BC17)/(AT17-BD17)</f>
        <v>0</v>
      </c>
      <c r="BG17">
        <f>(AN17-AT17)/(AN17-BD17)</f>
        <v>0</v>
      </c>
      <c r="BH17">
        <f>(AT17-BC17)/(AT17-AM17)</f>
        <v>0</v>
      </c>
      <c r="BI17">
        <f>(AN17-AT17)/(AN17-AM17)</f>
        <v>0</v>
      </c>
      <c r="BJ17">
        <f>(BF17*BD17/BC17)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297</v>
      </c>
      <c r="BS17">
        <v>2</v>
      </c>
      <c r="BT17">
        <v>1608315982</v>
      </c>
      <c r="BU17">
        <v>401.626580645161</v>
      </c>
      <c r="BV17">
        <v>402.387096774194</v>
      </c>
      <c r="BW17">
        <v>23.5149580645161</v>
      </c>
      <c r="BX17">
        <v>23.4147548387097</v>
      </c>
      <c r="BY17">
        <v>400.894612903226</v>
      </c>
      <c r="BZ17">
        <v>23.1685322580645</v>
      </c>
      <c r="CA17">
        <v>500.007516129032</v>
      </c>
      <c r="CB17">
        <v>102.539838709677</v>
      </c>
      <c r="CC17">
        <v>0.0999842129032258</v>
      </c>
      <c r="CD17">
        <v>27.9908387096774</v>
      </c>
      <c r="CE17">
        <v>29.8441161290323</v>
      </c>
      <c r="CF17">
        <v>999.9</v>
      </c>
      <c r="CG17">
        <v>0</v>
      </c>
      <c r="CH17">
        <v>0</v>
      </c>
      <c r="CI17">
        <v>10004.5193548387</v>
      </c>
      <c r="CJ17">
        <v>0</v>
      </c>
      <c r="CK17">
        <v>199.39935483871</v>
      </c>
      <c r="CL17">
        <v>1400.00032258065</v>
      </c>
      <c r="CM17">
        <v>0.900000677419355</v>
      </c>
      <c r="CN17">
        <v>0.0999992161290322</v>
      </c>
      <c r="CO17">
        <v>0</v>
      </c>
      <c r="CP17">
        <v>742.180096774194</v>
      </c>
      <c r="CQ17">
        <v>4.99948</v>
      </c>
      <c r="CR17">
        <v>10711.8225806452</v>
      </c>
      <c r="CS17">
        <v>11417.5838709677</v>
      </c>
      <c r="CT17">
        <v>46.7418709677419</v>
      </c>
      <c r="CU17">
        <v>48.881</v>
      </c>
      <c r="CV17">
        <v>47.7418709677419</v>
      </c>
      <c r="CW17">
        <v>48.2215483870968</v>
      </c>
      <c r="CX17">
        <v>48.766</v>
      </c>
      <c r="CY17">
        <v>1255.50225806452</v>
      </c>
      <c r="CZ17">
        <v>139.498064516129</v>
      </c>
      <c r="DA17">
        <v>0</v>
      </c>
      <c r="DB17">
        <v>453</v>
      </c>
      <c r="DC17">
        <v>0</v>
      </c>
      <c r="DD17">
        <v>742.0972</v>
      </c>
      <c r="DE17">
        <v>-11.9861538406211</v>
      </c>
      <c r="DF17">
        <v>-164.369230753311</v>
      </c>
      <c r="DG17">
        <v>10710.304</v>
      </c>
      <c r="DH17">
        <v>15</v>
      </c>
      <c r="DI17">
        <v>1608315431</v>
      </c>
      <c r="DJ17" t="s">
        <v>298</v>
      </c>
      <c r="DK17">
        <v>1608315431</v>
      </c>
      <c r="DL17">
        <v>1608315422.5</v>
      </c>
      <c r="DM17">
        <v>9</v>
      </c>
      <c r="DN17">
        <v>0.203</v>
      </c>
      <c r="DO17">
        <v>0</v>
      </c>
      <c r="DP17">
        <v>-0.151</v>
      </c>
      <c r="DQ17">
        <v>0.267</v>
      </c>
      <c r="DR17">
        <v>1203</v>
      </c>
      <c r="DS17">
        <v>22</v>
      </c>
      <c r="DT17">
        <v>0.56</v>
      </c>
      <c r="DU17">
        <v>0.18</v>
      </c>
      <c r="DV17">
        <v>0.570788057104112</v>
      </c>
      <c r="DW17">
        <v>2.21965870979684</v>
      </c>
      <c r="DX17">
        <v>0.164674722314191</v>
      </c>
      <c r="DY17">
        <v>0</v>
      </c>
      <c r="DZ17">
        <v>-0.7504874</v>
      </c>
      <c r="EA17">
        <v>-2.5557628298109</v>
      </c>
      <c r="EB17">
        <v>0.188766840461207</v>
      </c>
      <c r="EC17">
        <v>0</v>
      </c>
      <c r="ED17">
        <v>0.0998841</v>
      </c>
      <c r="EE17">
        <v>0.0103751332591771</v>
      </c>
      <c r="EF17">
        <v>0.00482662209818281</v>
      </c>
      <c r="EG17">
        <v>1</v>
      </c>
      <c r="EH17">
        <v>1</v>
      </c>
      <c r="EI17">
        <v>3</v>
      </c>
      <c r="EJ17" t="s">
        <v>299</v>
      </c>
      <c r="EK17">
        <v>100</v>
      </c>
      <c r="EL17">
        <v>100</v>
      </c>
      <c r="EM17">
        <v>0.732</v>
      </c>
      <c r="EN17">
        <v>0.3467</v>
      </c>
      <c r="EO17">
        <v>0.900084632117614</v>
      </c>
      <c r="EP17">
        <v>-1.60436505785889e-05</v>
      </c>
      <c r="EQ17">
        <v>-1.15305589960158e-06</v>
      </c>
      <c r="ER17">
        <v>3.65813499827708e-10</v>
      </c>
      <c r="ES17">
        <v>-0.147812204910325</v>
      </c>
      <c r="ET17">
        <v>-0.0148585495900011</v>
      </c>
      <c r="EU17">
        <v>0.00206202478538563</v>
      </c>
      <c r="EV17">
        <v>-2.15789431663115e-05</v>
      </c>
      <c r="EW17">
        <v>18</v>
      </c>
      <c r="EX17">
        <v>2225</v>
      </c>
      <c r="EY17">
        <v>1</v>
      </c>
      <c r="EZ17">
        <v>25</v>
      </c>
      <c r="FA17">
        <v>9.3</v>
      </c>
      <c r="FB17">
        <v>9.5</v>
      </c>
      <c r="FC17">
        <v>2</v>
      </c>
      <c r="FD17">
        <v>502.864</v>
      </c>
      <c r="FE17">
        <v>482.553</v>
      </c>
      <c r="FF17">
        <v>23.5548</v>
      </c>
      <c r="FG17">
        <v>36.177</v>
      </c>
      <c r="FH17">
        <v>29.9985</v>
      </c>
      <c r="FI17">
        <v>36.2979</v>
      </c>
      <c r="FJ17">
        <v>36.3485</v>
      </c>
      <c r="FK17">
        <v>19.1815</v>
      </c>
      <c r="FL17">
        <v>19.4196</v>
      </c>
      <c r="FM17">
        <v>67.0553</v>
      </c>
      <c r="FN17">
        <v>23.5744</v>
      </c>
      <c r="FO17">
        <v>402.023</v>
      </c>
      <c r="FP17">
        <v>23.402</v>
      </c>
      <c r="FQ17">
        <v>97.4357</v>
      </c>
      <c r="FR17">
        <v>101.48</v>
      </c>
    </row>
    <row r="18" spans="1:174">
      <c r="A18">
        <v>2</v>
      </c>
      <c r="B18">
        <v>1608316110.5</v>
      </c>
      <c r="C18">
        <v>120.5</v>
      </c>
      <c r="D18" t="s">
        <v>300</v>
      </c>
      <c r="E18" t="s">
        <v>301</v>
      </c>
      <c r="F18" t="s">
        <v>292</v>
      </c>
      <c r="G18" t="s">
        <v>293</v>
      </c>
      <c r="H18">
        <v>1608316102.5</v>
      </c>
      <c r="I18">
        <f>(J18)/1000</f>
        <v>0</v>
      </c>
      <c r="J18">
        <f>1000*CA18*AH18*(BW18-BX18)/(100*BP18*(1000-AH18*BW18))</f>
        <v>0</v>
      </c>
      <c r="K18">
        <f>CA18*AH18*(BV18-BU18*(1000-AH18*BX18)/(1000-AH18*BW18))/(100*BP18)</f>
        <v>0</v>
      </c>
      <c r="L18">
        <f>BU18 - IF(AH18&gt;1, K18*BP18*100.0/(AJ18*CI18), 0)</f>
        <v>0</v>
      </c>
      <c r="M18">
        <f>((S18-I18/2)*L18-K18)/(S18+I18/2)</f>
        <v>0</v>
      </c>
      <c r="N18">
        <f>M18*(CB18+CC18)/1000.0</f>
        <v>0</v>
      </c>
      <c r="O18">
        <f>(BU18 - IF(AH18&gt;1, K18*BP18*100.0/(AJ18*CI18), 0))*(CB18+CC18)/1000.0</f>
        <v>0</v>
      </c>
      <c r="P18">
        <f>2.0/((1/R18-1/Q18)+SIGN(R18)*SQRT((1/R18-1/Q18)*(1/R18-1/Q18) + 4*BQ18/((BQ18+1)*(BQ18+1))*(2*1/R18*1/Q18-1/Q18*1/Q18)))</f>
        <v>0</v>
      </c>
      <c r="Q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R18">
        <f>I18*(1000-(1000*0.61365*exp(17.502*V18/(240.97+V18))/(CB18+CC18)+BW18)/2)/(1000*0.61365*exp(17.502*V18/(240.97+V18))/(CB18+CC18)-BW18)</f>
        <v>0</v>
      </c>
      <c r="S18">
        <f>1/((BQ18+1)/(P18/1.6)+1/(Q18/1.37)) + BQ18/((BQ18+1)/(P18/1.6) + BQ18/(Q18/1.37))</f>
        <v>0</v>
      </c>
      <c r="T18">
        <f>(BM18*BO18)</f>
        <v>0</v>
      </c>
      <c r="U18">
        <f>(CD18+(T18+2*0.95*5.67E-8*(((CD18+$B$7)+273)^4-(CD18+273)^4)-44100*I18)/(1.84*29.3*Q18+8*0.95*5.67E-8*(CD18+273)^3))</f>
        <v>0</v>
      </c>
      <c r="V18">
        <f>($C$7*CE18+$D$7*CF18+$E$7*U18)</f>
        <v>0</v>
      </c>
      <c r="W18">
        <f>0.61365*exp(17.502*V18/(240.97+V18))</f>
        <v>0</v>
      </c>
      <c r="X18">
        <f>(Y18/Z18*100)</f>
        <v>0</v>
      </c>
      <c r="Y18">
        <f>BW18*(CB18+CC18)/1000</f>
        <v>0</v>
      </c>
      <c r="Z18">
        <f>0.61365*exp(17.502*CD18/(240.97+CD18))</f>
        <v>0</v>
      </c>
      <c r="AA18">
        <f>(W18-BW18*(CB18+CC18)/1000)</f>
        <v>0</v>
      </c>
      <c r="AB18">
        <f>(-I18*44100)</f>
        <v>0</v>
      </c>
      <c r="AC18">
        <f>2*29.3*Q18*0.92*(CD18-V18)</f>
        <v>0</v>
      </c>
      <c r="AD18">
        <f>2*0.95*5.67E-8*(((CD18+$B$7)+273)^4-(V18+273)^4)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MAX(0,($B$13+$C$13*CI18)/(1+$D$13*CI18)*CB18/(CD18+273)*$E$13)</f>
        <v>0</v>
      </c>
      <c r="AK18" t="s">
        <v>294</v>
      </c>
      <c r="AL18">
        <v>0</v>
      </c>
      <c r="AM18">
        <v>0</v>
      </c>
      <c r="AN18">
        <v>0</v>
      </c>
      <c r="AO18">
        <f>1-AM18/AN18</f>
        <v>0</v>
      </c>
      <c r="AP18">
        <v>-1</v>
      </c>
      <c r="AQ18" t="s">
        <v>302</v>
      </c>
      <c r="AR18">
        <v>15438.1</v>
      </c>
      <c r="AS18">
        <v>718.898346153846</v>
      </c>
      <c r="AT18">
        <v>788.26</v>
      </c>
      <c r="AU18">
        <f>1-AS18/AT18</f>
        <v>0</v>
      </c>
      <c r="AV18">
        <v>0.5</v>
      </c>
      <c r="AW18">
        <f>BM18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 t="s">
        <v>303</v>
      </c>
      <c r="BC18">
        <v>718.898346153846</v>
      </c>
      <c r="BD18">
        <v>564.55</v>
      </c>
      <c r="BE18">
        <f>1-BD18/AT18</f>
        <v>0</v>
      </c>
      <c r="BF18">
        <f>(AT18-BC18)/(AT18-BD18)</f>
        <v>0</v>
      </c>
      <c r="BG18">
        <f>(AN18-AT18)/(AN18-BD18)</f>
        <v>0</v>
      </c>
      <c r="BH18">
        <f>(AT18-BC18)/(AT18-AM18)</f>
        <v>0</v>
      </c>
      <c r="BI18">
        <f>(AN18-AT18)/(AN18-AM18)</f>
        <v>0</v>
      </c>
      <c r="BJ18">
        <f>(BF18*BD18/BC18)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297</v>
      </c>
      <c r="BS18">
        <v>2</v>
      </c>
      <c r="BT18">
        <v>1608316102.5</v>
      </c>
      <c r="BU18">
        <v>49.1317774193548</v>
      </c>
      <c r="BV18">
        <v>48.6846516129032</v>
      </c>
      <c r="BW18">
        <v>23.651664516129</v>
      </c>
      <c r="BX18">
        <v>23.4920322580645</v>
      </c>
      <c r="BY18">
        <v>48.7117774193548</v>
      </c>
      <c r="BZ18">
        <v>23.323664516129</v>
      </c>
      <c r="CA18">
        <v>500.008</v>
      </c>
      <c r="CB18">
        <v>102.534806451613</v>
      </c>
      <c r="CC18">
        <v>0.0999936451612903</v>
      </c>
      <c r="CD18">
        <v>28.0053225806452</v>
      </c>
      <c r="CE18">
        <v>29.910364516129</v>
      </c>
      <c r="CF18">
        <v>999.9</v>
      </c>
      <c r="CG18">
        <v>0</v>
      </c>
      <c r="CH18">
        <v>0</v>
      </c>
      <c r="CI18">
        <v>9999.91774193548</v>
      </c>
      <c r="CJ18">
        <v>0</v>
      </c>
      <c r="CK18">
        <v>150.31535483871</v>
      </c>
      <c r="CL18">
        <v>1399.98483870968</v>
      </c>
      <c r="CM18">
        <v>0.900002935483871</v>
      </c>
      <c r="CN18">
        <v>0.0999969290322581</v>
      </c>
      <c r="CO18">
        <v>0</v>
      </c>
      <c r="CP18">
        <v>718.926935483871</v>
      </c>
      <c r="CQ18">
        <v>4.99948</v>
      </c>
      <c r="CR18">
        <v>10399.3096774194</v>
      </c>
      <c r="CS18">
        <v>11417.4548387097</v>
      </c>
      <c r="CT18">
        <v>46.641</v>
      </c>
      <c r="CU18">
        <v>48.6168709677419</v>
      </c>
      <c r="CV18">
        <v>47.5640322580645</v>
      </c>
      <c r="CW18">
        <v>48.003935483871</v>
      </c>
      <c r="CX18">
        <v>48.641</v>
      </c>
      <c r="CY18">
        <v>1255.49290322581</v>
      </c>
      <c r="CZ18">
        <v>139.491935483871</v>
      </c>
      <c r="DA18">
        <v>0</v>
      </c>
      <c r="DB18">
        <v>119.599999904633</v>
      </c>
      <c r="DC18">
        <v>0</v>
      </c>
      <c r="DD18">
        <v>718.898346153846</v>
      </c>
      <c r="DE18">
        <v>-4.37685470591025</v>
      </c>
      <c r="DF18">
        <v>-79.9487180196321</v>
      </c>
      <c r="DG18">
        <v>10399.1423076923</v>
      </c>
      <c r="DH18">
        <v>15</v>
      </c>
      <c r="DI18">
        <v>1608316133.5</v>
      </c>
      <c r="DJ18" t="s">
        <v>304</v>
      </c>
      <c r="DK18">
        <v>1608316133.5</v>
      </c>
      <c r="DL18">
        <v>1608316127.5</v>
      </c>
      <c r="DM18">
        <v>10</v>
      </c>
      <c r="DN18">
        <v>-0.477</v>
      </c>
      <c r="DO18">
        <v>-0.018</v>
      </c>
      <c r="DP18">
        <v>0.42</v>
      </c>
      <c r="DQ18">
        <v>0.328</v>
      </c>
      <c r="DR18">
        <v>49</v>
      </c>
      <c r="DS18">
        <v>23</v>
      </c>
      <c r="DT18">
        <v>0.18</v>
      </c>
      <c r="DU18">
        <v>0.12</v>
      </c>
      <c r="DV18">
        <v>-0.775727666788653</v>
      </c>
      <c r="DW18">
        <v>-0.16256238142993</v>
      </c>
      <c r="DX18">
        <v>0.0246587142910082</v>
      </c>
      <c r="DY18">
        <v>1</v>
      </c>
      <c r="DZ18">
        <v>0.925910166666667</v>
      </c>
      <c r="EA18">
        <v>0.0914482491657394</v>
      </c>
      <c r="EB18">
        <v>0.0239036738683734</v>
      </c>
      <c r="EC18">
        <v>1</v>
      </c>
      <c r="ED18">
        <v>0.185246833333333</v>
      </c>
      <c r="EE18">
        <v>0.0740656284760843</v>
      </c>
      <c r="EF18">
        <v>0.0061356043553635</v>
      </c>
      <c r="EG18">
        <v>1</v>
      </c>
      <c r="EH18">
        <v>3</v>
      </c>
      <c r="EI18">
        <v>3</v>
      </c>
      <c r="EJ18" t="s">
        <v>305</v>
      </c>
      <c r="EK18">
        <v>100</v>
      </c>
      <c r="EL18">
        <v>100</v>
      </c>
      <c r="EM18">
        <v>0.42</v>
      </c>
      <c r="EN18">
        <v>0.328</v>
      </c>
      <c r="EO18">
        <v>0.900084632117614</v>
      </c>
      <c r="EP18">
        <v>-1.60436505785889e-05</v>
      </c>
      <c r="EQ18">
        <v>-1.15305589960158e-06</v>
      </c>
      <c r="ER18">
        <v>3.65813499827708e-10</v>
      </c>
      <c r="ES18">
        <v>-0.147812204910325</v>
      </c>
      <c r="ET18">
        <v>-0.0148585495900011</v>
      </c>
      <c r="EU18">
        <v>0.00206202478538563</v>
      </c>
      <c r="EV18">
        <v>-2.15789431663115e-05</v>
      </c>
      <c r="EW18">
        <v>18</v>
      </c>
      <c r="EX18">
        <v>2225</v>
      </c>
      <c r="EY18">
        <v>1</v>
      </c>
      <c r="EZ18">
        <v>25</v>
      </c>
      <c r="FA18">
        <v>11.3</v>
      </c>
      <c r="FB18">
        <v>11.5</v>
      </c>
      <c r="FC18">
        <v>2</v>
      </c>
      <c r="FD18">
        <v>502.895</v>
      </c>
      <c r="FE18">
        <v>482.897</v>
      </c>
      <c r="FF18">
        <v>23.5865</v>
      </c>
      <c r="FG18">
        <v>35.912</v>
      </c>
      <c r="FH18">
        <v>29.9992</v>
      </c>
      <c r="FI18">
        <v>36.0818</v>
      </c>
      <c r="FJ18">
        <v>36.1424</v>
      </c>
      <c r="FK18">
        <v>4.96003</v>
      </c>
      <c r="FL18">
        <v>18.8529</v>
      </c>
      <c r="FM18">
        <v>67.0553</v>
      </c>
      <c r="FN18">
        <v>23.5873</v>
      </c>
      <c r="FO18">
        <v>48.8189</v>
      </c>
      <c r="FP18">
        <v>23.4626</v>
      </c>
      <c r="FQ18">
        <v>97.4845</v>
      </c>
      <c r="FR18">
        <v>101.521</v>
      </c>
    </row>
    <row r="19" spans="1:174">
      <c r="A19">
        <v>3</v>
      </c>
      <c r="B19">
        <v>1608316219.1</v>
      </c>
      <c r="C19">
        <v>229.099999904633</v>
      </c>
      <c r="D19" t="s">
        <v>306</v>
      </c>
      <c r="E19" t="s">
        <v>307</v>
      </c>
      <c r="F19" t="s">
        <v>292</v>
      </c>
      <c r="G19" t="s">
        <v>293</v>
      </c>
      <c r="H19">
        <v>1608316211.1</v>
      </c>
      <c r="I19">
        <f>(J19)/1000</f>
        <v>0</v>
      </c>
      <c r="J19">
        <f>1000*CA19*AH19*(BW19-BX19)/(100*BP19*(1000-AH19*BW19))</f>
        <v>0</v>
      </c>
      <c r="K19">
        <f>CA19*AH19*(BV19-BU19*(1000-AH19*BX19)/(1000-AH19*BW19))/(100*BP19)</f>
        <v>0</v>
      </c>
      <c r="L19">
        <f>BU19 - IF(AH19&gt;1, K19*BP19*100.0/(AJ19*CI19), 0)</f>
        <v>0</v>
      </c>
      <c r="M19">
        <f>((S19-I19/2)*L19-K19)/(S19+I19/2)</f>
        <v>0</v>
      </c>
      <c r="N19">
        <f>M19*(CB19+CC19)/1000.0</f>
        <v>0</v>
      </c>
      <c r="O19">
        <f>(BU19 - IF(AH19&gt;1, K19*BP19*100.0/(AJ19*CI19), 0))*(CB19+CC19)/1000.0</f>
        <v>0</v>
      </c>
      <c r="P19">
        <f>2.0/((1/R19-1/Q19)+SIGN(R19)*SQRT((1/R19-1/Q19)*(1/R19-1/Q19) + 4*BQ19/((BQ19+1)*(BQ19+1))*(2*1/R19*1/Q19-1/Q19*1/Q19)))</f>
        <v>0</v>
      </c>
      <c r="Q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R19">
        <f>I19*(1000-(1000*0.61365*exp(17.502*V19/(240.97+V19))/(CB19+CC19)+BW19)/2)/(1000*0.61365*exp(17.502*V19/(240.97+V19))/(CB19+CC19)-BW19)</f>
        <v>0</v>
      </c>
      <c r="S19">
        <f>1/((BQ19+1)/(P19/1.6)+1/(Q19/1.37)) + BQ19/((BQ19+1)/(P19/1.6) + BQ19/(Q19/1.37))</f>
        <v>0</v>
      </c>
      <c r="T19">
        <f>(BM19*BO19)</f>
        <v>0</v>
      </c>
      <c r="U19">
        <f>(CD19+(T19+2*0.95*5.67E-8*(((CD19+$B$7)+273)^4-(CD19+273)^4)-44100*I19)/(1.84*29.3*Q19+8*0.95*5.67E-8*(CD19+273)^3))</f>
        <v>0</v>
      </c>
      <c r="V19">
        <f>($C$7*CE19+$D$7*CF19+$E$7*U19)</f>
        <v>0</v>
      </c>
      <c r="W19">
        <f>0.61365*exp(17.502*V19/(240.97+V19))</f>
        <v>0</v>
      </c>
      <c r="X19">
        <f>(Y19/Z19*100)</f>
        <v>0</v>
      </c>
      <c r="Y19">
        <f>BW19*(CB19+CC19)/1000</f>
        <v>0</v>
      </c>
      <c r="Z19">
        <f>0.61365*exp(17.502*CD19/(240.97+CD19))</f>
        <v>0</v>
      </c>
      <c r="AA19">
        <f>(W19-BW19*(CB19+CC19)/1000)</f>
        <v>0</v>
      </c>
      <c r="AB19">
        <f>(-I19*44100)</f>
        <v>0</v>
      </c>
      <c r="AC19">
        <f>2*29.3*Q19*0.92*(CD19-V19)</f>
        <v>0</v>
      </c>
      <c r="AD19">
        <f>2*0.95*5.67E-8*(((CD19+$B$7)+273)^4-(V19+273)^4)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MAX(0,($B$13+$C$13*CI19)/(1+$D$13*CI19)*CB19/(CD19+273)*$E$13)</f>
        <v>0</v>
      </c>
      <c r="AK19" t="s">
        <v>294</v>
      </c>
      <c r="AL19">
        <v>0</v>
      </c>
      <c r="AM19">
        <v>0</v>
      </c>
      <c r="AN19">
        <v>0</v>
      </c>
      <c r="AO19">
        <f>1-AM19/AN19</f>
        <v>0</v>
      </c>
      <c r="AP19">
        <v>-1</v>
      </c>
      <c r="AQ19" t="s">
        <v>308</v>
      </c>
      <c r="AR19">
        <v>15438.5</v>
      </c>
      <c r="AS19">
        <v>706.596576923077</v>
      </c>
      <c r="AT19">
        <v>773.84</v>
      </c>
      <c r="AU19">
        <f>1-AS19/AT19</f>
        <v>0</v>
      </c>
      <c r="AV19">
        <v>0.5</v>
      </c>
      <c r="AW19">
        <f>BM19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 t="s">
        <v>309</v>
      </c>
      <c r="BC19">
        <v>706.596576923077</v>
      </c>
      <c r="BD19">
        <v>552.67</v>
      </c>
      <c r="BE19">
        <f>1-BD19/AT19</f>
        <v>0</v>
      </c>
      <c r="BF19">
        <f>(AT19-BC19)/(AT19-BD19)</f>
        <v>0</v>
      </c>
      <c r="BG19">
        <f>(AN19-AT19)/(AN19-BD19)</f>
        <v>0</v>
      </c>
      <c r="BH19">
        <f>(AT19-BC19)/(AT19-AM19)</f>
        <v>0</v>
      </c>
      <c r="BI19">
        <f>(AN19-AT19)/(AN19-AM19)</f>
        <v>0</v>
      </c>
      <c r="BJ19">
        <f>(BF19*BD19/BC19)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297</v>
      </c>
      <c r="BS19">
        <v>2</v>
      </c>
      <c r="BT19">
        <v>1608316211.1</v>
      </c>
      <c r="BU19">
        <v>79.6448258064516</v>
      </c>
      <c r="BV19">
        <v>79.9182096774193</v>
      </c>
      <c r="BW19">
        <v>23.8197290322581</v>
      </c>
      <c r="BX19">
        <v>23.3004129032258</v>
      </c>
      <c r="BY19">
        <v>79.2299258064516</v>
      </c>
      <c r="BZ19">
        <v>23.4772451612903</v>
      </c>
      <c r="CA19">
        <v>500.007225806452</v>
      </c>
      <c r="CB19">
        <v>102.546258064516</v>
      </c>
      <c r="CC19">
        <v>0.099984629032258</v>
      </c>
      <c r="CD19">
        <v>27.9914419354839</v>
      </c>
      <c r="CE19">
        <v>29.9279258064516</v>
      </c>
      <c r="CF19">
        <v>999.9</v>
      </c>
      <c r="CG19">
        <v>0</v>
      </c>
      <c r="CH19">
        <v>0</v>
      </c>
      <c r="CI19">
        <v>9999.10967741936</v>
      </c>
      <c r="CJ19">
        <v>0</v>
      </c>
      <c r="CK19">
        <v>149.805096774194</v>
      </c>
      <c r="CL19">
        <v>1400.03741935484</v>
      </c>
      <c r="CM19">
        <v>0.900002935483871</v>
      </c>
      <c r="CN19">
        <v>0.0999969290322581</v>
      </c>
      <c r="CO19">
        <v>0</v>
      </c>
      <c r="CP19">
        <v>706.614741935484</v>
      </c>
      <c r="CQ19">
        <v>4.99948</v>
      </c>
      <c r="CR19">
        <v>10249.7419354839</v>
      </c>
      <c r="CS19">
        <v>11417.8903225806</v>
      </c>
      <c r="CT19">
        <v>46.637064516129</v>
      </c>
      <c r="CU19">
        <v>48.5</v>
      </c>
      <c r="CV19">
        <v>47.519935483871</v>
      </c>
      <c r="CW19">
        <v>47.9533225806451</v>
      </c>
      <c r="CX19">
        <v>48.6368709677419</v>
      </c>
      <c r="CY19">
        <v>1255.54</v>
      </c>
      <c r="CZ19">
        <v>139.497419354839</v>
      </c>
      <c r="DA19">
        <v>0</v>
      </c>
      <c r="DB19">
        <v>107.700000047684</v>
      </c>
      <c r="DC19">
        <v>0</v>
      </c>
      <c r="DD19">
        <v>706.596576923077</v>
      </c>
      <c r="DE19">
        <v>-5.94328205522065</v>
      </c>
      <c r="DF19">
        <v>-52.420512967566</v>
      </c>
      <c r="DG19">
        <v>10249.35</v>
      </c>
      <c r="DH19">
        <v>15</v>
      </c>
      <c r="DI19">
        <v>1608316133.5</v>
      </c>
      <c r="DJ19" t="s">
        <v>304</v>
      </c>
      <c r="DK19">
        <v>1608316133.5</v>
      </c>
      <c r="DL19">
        <v>1608316127.5</v>
      </c>
      <c r="DM19">
        <v>10</v>
      </c>
      <c r="DN19">
        <v>-0.477</v>
      </c>
      <c r="DO19">
        <v>-0.018</v>
      </c>
      <c r="DP19">
        <v>0.42</v>
      </c>
      <c r="DQ19">
        <v>0.328</v>
      </c>
      <c r="DR19">
        <v>49</v>
      </c>
      <c r="DS19">
        <v>23</v>
      </c>
      <c r="DT19">
        <v>0.18</v>
      </c>
      <c r="DU19">
        <v>0.12</v>
      </c>
      <c r="DV19">
        <v>0.193820851019328</v>
      </c>
      <c r="DW19">
        <v>-0.173401226818191</v>
      </c>
      <c r="DX19">
        <v>0.016555328394198</v>
      </c>
      <c r="DY19">
        <v>1</v>
      </c>
      <c r="DZ19">
        <v>-0.273766166666667</v>
      </c>
      <c r="EA19">
        <v>0.193001085650723</v>
      </c>
      <c r="EB19">
        <v>0.0191948173614361</v>
      </c>
      <c r="EC19">
        <v>1</v>
      </c>
      <c r="ED19">
        <v>0.5182866</v>
      </c>
      <c r="EE19">
        <v>0.16490936596218</v>
      </c>
      <c r="EF19">
        <v>0.0129569809873545</v>
      </c>
      <c r="EG19">
        <v>1</v>
      </c>
      <c r="EH19">
        <v>3</v>
      </c>
      <c r="EI19">
        <v>3</v>
      </c>
      <c r="EJ19" t="s">
        <v>305</v>
      </c>
      <c r="EK19">
        <v>100</v>
      </c>
      <c r="EL19">
        <v>100</v>
      </c>
      <c r="EM19">
        <v>0.415</v>
      </c>
      <c r="EN19">
        <v>0.3428</v>
      </c>
      <c r="EO19">
        <v>0.423214021235996</v>
      </c>
      <c r="EP19">
        <v>-1.60436505785889e-05</v>
      </c>
      <c r="EQ19">
        <v>-1.15305589960158e-06</v>
      </c>
      <c r="ER19">
        <v>3.65813499827708e-10</v>
      </c>
      <c r="ES19">
        <v>-0.165999428064288</v>
      </c>
      <c r="ET19">
        <v>-0.0148585495900011</v>
      </c>
      <c r="EU19">
        <v>0.00206202478538563</v>
      </c>
      <c r="EV19">
        <v>-2.15789431663115e-05</v>
      </c>
      <c r="EW19">
        <v>18</v>
      </c>
      <c r="EX19">
        <v>2225</v>
      </c>
      <c r="EY19">
        <v>1</v>
      </c>
      <c r="EZ19">
        <v>25</v>
      </c>
      <c r="FA19">
        <v>1.4</v>
      </c>
      <c r="FB19">
        <v>1.5</v>
      </c>
      <c r="FC19">
        <v>2</v>
      </c>
      <c r="FD19">
        <v>503.111</v>
      </c>
      <c r="FE19">
        <v>482.776</v>
      </c>
      <c r="FF19">
        <v>23.5003</v>
      </c>
      <c r="FG19">
        <v>35.7752</v>
      </c>
      <c r="FH19">
        <v>29.9998</v>
      </c>
      <c r="FI19">
        <v>35.9347</v>
      </c>
      <c r="FJ19">
        <v>35.9951</v>
      </c>
      <c r="FK19">
        <v>6.254</v>
      </c>
      <c r="FL19">
        <v>21.1304</v>
      </c>
      <c r="FM19">
        <v>67.6018</v>
      </c>
      <c r="FN19">
        <v>23.5044</v>
      </c>
      <c r="FO19">
        <v>80.0899</v>
      </c>
      <c r="FP19">
        <v>23.188</v>
      </c>
      <c r="FQ19">
        <v>97.5081</v>
      </c>
      <c r="FR19">
        <v>101.542</v>
      </c>
    </row>
    <row r="20" spans="1:174">
      <c r="A20">
        <v>4</v>
      </c>
      <c r="B20">
        <v>1608316291.1</v>
      </c>
      <c r="C20">
        <v>301.099999904633</v>
      </c>
      <c r="D20" t="s">
        <v>310</v>
      </c>
      <c r="E20" t="s">
        <v>311</v>
      </c>
      <c r="F20" t="s">
        <v>292</v>
      </c>
      <c r="G20" t="s">
        <v>293</v>
      </c>
      <c r="H20">
        <v>1608316283.35</v>
      </c>
      <c r="I20">
        <f>(J20)/1000</f>
        <v>0</v>
      </c>
      <c r="J20">
        <f>1000*CA20*AH20*(BW20-BX20)/(100*BP20*(1000-AH20*BW20))</f>
        <v>0</v>
      </c>
      <c r="K20">
        <f>CA20*AH20*(BV20-BU20*(1000-AH20*BX20)/(1000-AH20*BW20))/(100*BP20)</f>
        <v>0</v>
      </c>
      <c r="L20">
        <f>BU20 - IF(AH20&gt;1, K20*BP20*100.0/(AJ20*CI20), 0)</f>
        <v>0</v>
      </c>
      <c r="M20">
        <f>((S20-I20/2)*L20-K20)/(S20+I20/2)</f>
        <v>0</v>
      </c>
      <c r="N20">
        <f>M20*(CB20+CC20)/1000.0</f>
        <v>0</v>
      </c>
      <c r="O20">
        <f>(BU20 - IF(AH20&gt;1, K20*BP20*100.0/(AJ20*CI20), 0))*(CB20+CC20)/1000.0</f>
        <v>0</v>
      </c>
      <c r="P20">
        <f>2.0/((1/R20-1/Q20)+SIGN(R20)*SQRT((1/R20-1/Q20)*(1/R20-1/Q20) + 4*BQ20/((BQ20+1)*(BQ20+1))*(2*1/R20*1/Q20-1/Q20*1/Q20)))</f>
        <v>0</v>
      </c>
      <c r="Q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R20">
        <f>I20*(1000-(1000*0.61365*exp(17.502*V20/(240.97+V20))/(CB20+CC20)+BW20)/2)/(1000*0.61365*exp(17.502*V20/(240.97+V20))/(CB20+CC20)-BW20)</f>
        <v>0</v>
      </c>
      <c r="S20">
        <f>1/((BQ20+1)/(P20/1.6)+1/(Q20/1.37)) + BQ20/((BQ20+1)/(P20/1.6) + BQ20/(Q20/1.37))</f>
        <v>0</v>
      </c>
      <c r="T20">
        <f>(BM20*BO20)</f>
        <v>0</v>
      </c>
      <c r="U20">
        <f>(CD20+(T20+2*0.95*5.67E-8*(((CD20+$B$7)+273)^4-(CD20+273)^4)-44100*I20)/(1.84*29.3*Q20+8*0.95*5.67E-8*(CD20+273)^3))</f>
        <v>0</v>
      </c>
      <c r="V20">
        <f>($C$7*CE20+$D$7*CF20+$E$7*U20)</f>
        <v>0</v>
      </c>
      <c r="W20">
        <f>0.61365*exp(17.502*V20/(240.97+V20))</f>
        <v>0</v>
      </c>
      <c r="X20">
        <f>(Y20/Z20*100)</f>
        <v>0</v>
      </c>
      <c r="Y20">
        <f>BW20*(CB20+CC20)/1000</f>
        <v>0</v>
      </c>
      <c r="Z20">
        <f>0.61365*exp(17.502*CD20/(240.97+CD20))</f>
        <v>0</v>
      </c>
      <c r="AA20">
        <f>(W20-BW20*(CB20+CC20)/1000)</f>
        <v>0</v>
      </c>
      <c r="AB20">
        <f>(-I20*44100)</f>
        <v>0</v>
      </c>
      <c r="AC20">
        <f>2*29.3*Q20*0.92*(CD20-V20)</f>
        <v>0</v>
      </c>
      <c r="AD20">
        <f>2*0.95*5.67E-8*(((CD20+$B$7)+273)^4-(V20+273)^4)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MAX(0,($B$13+$C$13*CI20)/(1+$D$13*CI20)*CB20/(CD20+273)*$E$13)</f>
        <v>0</v>
      </c>
      <c r="AK20" t="s">
        <v>294</v>
      </c>
      <c r="AL20">
        <v>0</v>
      </c>
      <c r="AM20">
        <v>0</v>
      </c>
      <c r="AN20">
        <v>0</v>
      </c>
      <c r="AO20">
        <f>1-AM20/AN20</f>
        <v>0</v>
      </c>
      <c r="AP20">
        <v>-1</v>
      </c>
      <c r="AQ20" t="s">
        <v>312</v>
      </c>
      <c r="AR20">
        <v>15438.3</v>
      </c>
      <c r="AS20">
        <v>698.778807692308</v>
      </c>
      <c r="AT20">
        <v>767.22</v>
      </c>
      <c r="AU20">
        <f>1-AS20/AT20</f>
        <v>0</v>
      </c>
      <c r="AV20">
        <v>0.5</v>
      </c>
      <c r="AW20">
        <f>BM20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 t="s">
        <v>313</v>
      </c>
      <c r="BC20">
        <v>698.778807692308</v>
      </c>
      <c r="BD20">
        <v>543.4</v>
      </c>
      <c r="BE20">
        <f>1-BD20/AT20</f>
        <v>0</v>
      </c>
      <c r="BF20">
        <f>(AT20-BC20)/(AT20-BD20)</f>
        <v>0</v>
      </c>
      <c r="BG20">
        <f>(AN20-AT20)/(AN20-BD20)</f>
        <v>0</v>
      </c>
      <c r="BH20">
        <f>(AT20-BC20)/(AT20-AM20)</f>
        <v>0</v>
      </c>
      <c r="BI20">
        <f>(AN20-AT20)/(AN20-AM20)</f>
        <v>0</v>
      </c>
      <c r="BJ20">
        <f>(BF20*BD20/BC20)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297</v>
      </c>
      <c r="BS20">
        <v>2</v>
      </c>
      <c r="BT20">
        <v>1608316283.35</v>
      </c>
      <c r="BU20">
        <v>99.5696966666667</v>
      </c>
      <c r="BV20">
        <v>100.552766666667</v>
      </c>
      <c r="BW20">
        <v>23.7178533333333</v>
      </c>
      <c r="BX20">
        <v>23.1598833333333</v>
      </c>
      <c r="BY20">
        <v>99.15905</v>
      </c>
      <c r="BZ20">
        <v>23.37989</v>
      </c>
      <c r="CA20">
        <v>500.006666666667</v>
      </c>
      <c r="CB20">
        <v>102.5482</v>
      </c>
      <c r="CC20">
        <v>0.0999701533333333</v>
      </c>
      <c r="CD20">
        <v>28.00079</v>
      </c>
      <c r="CE20">
        <v>29.94387</v>
      </c>
      <c r="CF20">
        <v>999.9</v>
      </c>
      <c r="CG20">
        <v>0</v>
      </c>
      <c r="CH20">
        <v>0</v>
      </c>
      <c r="CI20">
        <v>9999.26933333333</v>
      </c>
      <c r="CJ20">
        <v>0</v>
      </c>
      <c r="CK20">
        <v>149.585766666667</v>
      </c>
      <c r="CL20">
        <v>1400.00366666667</v>
      </c>
      <c r="CM20">
        <v>0.9000003</v>
      </c>
      <c r="CN20">
        <v>0.09999958</v>
      </c>
      <c r="CO20">
        <v>0</v>
      </c>
      <c r="CP20">
        <v>698.8081</v>
      </c>
      <c r="CQ20">
        <v>4.99948</v>
      </c>
      <c r="CR20">
        <v>10163.4066666667</v>
      </c>
      <c r="CS20">
        <v>11417.6</v>
      </c>
      <c r="CT20">
        <v>46.7414</v>
      </c>
      <c r="CU20">
        <v>48.4999333333333</v>
      </c>
      <c r="CV20">
        <v>47.5579333333333</v>
      </c>
      <c r="CW20">
        <v>47.9581333333333</v>
      </c>
      <c r="CX20">
        <v>48.6873333333333</v>
      </c>
      <c r="CY20">
        <v>1255.50566666667</v>
      </c>
      <c r="CZ20">
        <v>139.498</v>
      </c>
      <c r="DA20">
        <v>0</v>
      </c>
      <c r="DB20">
        <v>71.6000001430511</v>
      </c>
      <c r="DC20">
        <v>0</v>
      </c>
      <c r="DD20">
        <v>698.778807692308</v>
      </c>
      <c r="DE20">
        <v>-5.71052992654855</v>
      </c>
      <c r="DF20">
        <v>-58.543589731151</v>
      </c>
      <c r="DG20">
        <v>10162.7076923077</v>
      </c>
      <c r="DH20">
        <v>15</v>
      </c>
      <c r="DI20">
        <v>1608316133.5</v>
      </c>
      <c r="DJ20" t="s">
        <v>304</v>
      </c>
      <c r="DK20">
        <v>1608316133.5</v>
      </c>
      <c r="DL20">
        <v>1608316127.5</v>
      </c>
      <c r="DM20">
        <v>10</v>
      </c>
      <c r="DN20">
        <v>-0.477</v>
      </c>
      <c r="DO20">
        <v>-0.018</v>
      </c>
      <c r="DP20">
        <v>0.42</v>
      </c>
      <c r="DQ20">
        <v>0.328</v>
      </c>
      <c r="DR20">
        <v>49</v>
      </c>
      <c r="DS20">
        <v>23</v>
      </c>
      <c r="DT20">
        <v>0.18</v>
      </c>
      <c r="DU20">
        <v>0.12</v>
      </c>
      <c r="DV20">
        <v>0.773301867140699</v>
      </c>
      <c r="DW20">
        <v>-0.203739173618415</v>
      </c>
      <c r="DX20">
        <v>0.0178185897906984</v>
      </c>
      <c r="DY20">
        <v>1</v>
      </c>
      <c r="DZ20">
        <v>-0.983463633333333</v>
      </c>
      <c r="EA20">
        <v>0.196577219132367</v>
      </c>
      <c r="EB20">
        <v>0.0193692130634904</v>
      </c>
      <c r="EC20">
        <v>1</v>
      </c>
      <c r="ED20">
        <v>0.557674833333333</v>
      </c>
      <c r="EE20">
        <v>0.0137538687430479</v>
      </c>
      <c r="EF20">
        <v>0.0140453939237112</v>
      </c>
      <c r="EG20">
        <v>1</v>
      </c>
      <c r="EH20">
        <v>3</v>
      </c>
      <c r="EI20">
        <v>3</v>
      </c>
      <c r="EJ20" t="s">
        <v>305</v>
      </c>
      <c r="EK20">
        <v>100</v>
      </c>
      <c r="EL20">
        <v>100</v>
      </c>
      <c r="EM20">
        <v>0.411</v>
      </c>
      <c r="EN20">
        <v>0.3403</v>
      </c>
      <c r="EO20">
        <v>0.423214021235996</v>
      </c>
      <c r="EP20">
        <v>-1.60436505785889e-05</v>
      </c>
      <c r="EQ20">
        <v>-1.15305589960158e-06</v>
      </c>
      <c r="ER20">
        <v>3.65813499827708e-10</v>
      </c>
      <c r="ES20">
        <v>-0.165999428064288</v>
      </c>
      <c r="ET20">
        <v>-0.0148585495900011</v>
      </c>
      <c r="EU20">
        <v>0.00206202478538563</v>
      </c>
      <c r="EV20">
        <v>-2.15789431663115e-05</v>
      </c>
      <c r="EW20">
        <v>18</v>
      </c>
      <c r="EX20">
        <v>2225</v>
      </c>
      <c r="EY20">
        <v>1</v>
      </c>
      <c r="EZ20">
        <v>25</v>
      </c>
      <c r="FA20">
        <v>2.6</v>
      </c>
      <c r="FB20">
        <v>2.7</v>
      </c>
      <c r="FC20">
        <v>2</v>
      </c>
      <c r="FD20">
        <v>503.273</v>
      </c>
      <c r="FE20">
        <v>482.238</v>
      </c>
      <c r="FF20">
        <v>23.3843</v>
      </c>
      <c r="FG20">
        <v>35.7249</v>
      </c>
      <c r="FH20">
        <v>30</v>
      </c>
      <c r="FI20">
        <v>35.8642</v>
      </c>
      <c r="FJ20">
        <v>35.9221</v>
      </c>
      <c r="FK20">
        <v>7.1174</v>
      </c>
      <c r="FL20">
        <v>20.9868</v>
      </c>
      <c r="FM20">
        <v>67.2264</v>
      </c>
      <c r="FN20">
        <v>23.382</v>
      </c>
      <c r="FO20">
        <v>100.707</v>
      </c>
      <c r="FP20">
        <v>23.2265</v>
      </c>
      <c r="FQ20">
        <v>97.5141</v>
      </c>
      <c r="FR20">
        <v>101.548</v>
      </c>
    </row>
    <row r="21" spans="1:174">
      <c r="A21">
        <v>5</v>
      </c>
      <c r="B21">
        <v>1608316364.1</v>
      </c>
      <c r="C21">
        <v>374.099999904633</v>
      </c>
      <c r="D21" t="s">
        <v>314</v>
      </c>
      <c r="E21" t="s">
        <v>315</v>
      </c>
      <c r="F21" t="s">
        <v>292</v>
      </c>
      <c r="G21" t="s">
        <v>293</v>
      </c>
      <c r="H21">
        <v>1608316356.35</v>
      </c>
      <c r="I21">
        <f>(J21)/1000</f>
        <v>0</v>
      </c>
      <c r="J21">
        <f>1000*CA21*AH21*(BW21-BX21)/(100*BP21*(1000-AH21*BW21))</f>
        <v>0</v>
      </c>
      <c r="K21">
        <f>CA21*AH21*(BV21-BU21*(1000-AH21*BX21)/(1000-AH21*BW21))/(100*BP21)</f>
        <v>0</v>
      </c>
      <c r="L21">
        <f>BU21 - IF(AH21&gt;1, K21*BP21*100.0/(AJ21*CI21), 0)</f>
        <v>0</v>
      </c>
      <c r="M21">
        <f>((S21-I21/2)*L21-K21)/(S21+I21/2)</f>
        <v>0</v>
      </c>
      <c r="N21">
        <f>M21*(CB21+CC21)/1000.0</f>
        <v>0</v>
      </c>
      <c r="O21">
        <f>(BU21 - IF(AH21&gt;1, K21*BP21*100.0/(AJ21*CI21), 0))*(CB21+CC21)/1000.0</f>
        <v>0</v>
      </c>
      <c r="P21">
        <f>2.0/((1/R21-1/Q21)+SIGN(R21)*SQRT((1/R21-1/Q21)*(1/R21-1/Q21) + 4*BQ21/((BQ21+1)*(BQ21+1))*(2*1/R21*1/Q21-1/Q21*1/Q21)))</f>
        <v>0</v>
      </c>
      <c r="Q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R21">
        <f>I21*(1000-(1000*0.61365*exp(17.502*V21/(240.97+V21))/(CB21+CC21)+BW21)/2)/(1000*0.61365*exp(17.502*V21/(240.97+V21))/(CB21+CC21)-BW21)</f>
        <v>0</v>
      </c>
      <c r="S21">
        <f>1/((BQ21+1)/(P21/1.6)+1/(Q21/1.37)) + BQ21/((BQ21+1)/(P21/1.6) + BQ21/(Q21/1.37))</f>
        <v>0</v>
      </c>
      <c r="T21">
        <f>(BM21*BO21)</f>
        <v>0</v>
      </c>
      <c r="U21">
        <f>(CD21+(T21+2*0.95*5.67E-8*(((CD21+$B$7)+273)^4-(CD21+273)^4)-44100*I21)/(1.84*29.3*Q21+8*0.95*5.67E-8*(CD21+273)^3))</f>
        <v>0</v>
      </c>
      <c r="V21">
        <f>($C$7*CE21+$D$7*CF21+$E$7*U21)</f>
        <v>0</v>
      </c>
      <c r="W21">
        <f>0.61365*exp(17.502*V21/(240.97+V21))</f>
        <v>0</v>
      </c>
      <c r="X21">
        <f>(Y21/Z21*100)</f>
        <v>0</v>
      </c>
      <c r="Y21">
        <f>BW21*(CB21+CC21)/1000</f>
        <v>0</v>
      </c>
      <c r="Z21">
        <f>0.61365*exp(17.502*CD21/(240.97+CD21))</f>
        <v>0</v>
      </c>
      <c r="AA21">
        <f>(W21-BW21*(CB21+CC21)/1000)</f>
        <v>0</v>
      </c>
      <c r="AB21">
        <f>(-I21*44100)</f>
        <v>0</v>
      </c>
      <c r="AC21">
        <f>2*29.3*Q21*0.92*(CD21-V21)</f>
        <v>0</v>
      </c>
      <c r="AD21">
        <f>2*0.95*5.67E-8*(((CD21+$B$7)+273)^4-(V21+273)^4)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MAX(0,($B$13+$C$13*CI21)/(1+$D$13*CI21)*CB21/(CD21+273)*$E$13)</f>
        <v>0</v>
      </c>
      <c r="AK21" t="s">
        <v>294</v>
      </c>
      <c r="AL21">
        <v>0</v>
      </c>
      <c r="AM21">
        <v>0</v>
      </c>
      <c r="AN21">
        <v>0</v>
      </c>
      <c r="AO21">
        <f>1-AM21/AN21</f>
        <v>0</v>
      </c>
      <c r="AP21">
        <v>-1</v>
      </c>
      <c r="AQ21" t="s">
        <v>316</v>
      </c>
      <c r="AR21">
        <v>15438.2</v>
      </c>
      <c r="AS21">
        <v>691.394307692308</v>
      </c>
      <c r="AT21">
        <v>765.57</v>
      </c>
      <c r="AU21">
        <f>1-AS21/AT21</f>
        <v>0</v>
      </c>
      <c r="AV21">
        <v>0.5</v>
      </c>
      <c r="AW21">
        <f>BM21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 t="s">
        <v>317</v>
      </c>
      <c r="BC21">
        <v>691.394307692308</v>
      </c>
      <c r="BD21">
        <v>532.05</v>
      </c>
      <c r="BE21">
        <f>1-BD21/AT21</f>
        <v>0</v>
      </c>
      <c r="BF21">
        <f>(AT21-BC21)/(AT21-BD21)</f>
        <v>0</v>
      </c>
      <c r="BG21">
        <f>(AN21-AT21)/(AN21-BD21)</f>
        <v>0</v>
      </c>
      <c r="BH21">
        <f>(AT21-BC21)/(AT21-AM21)</f>
        <v>0</v>
      </c>
      <c r="BI21">
        <f>(AN21-AT21)/(AN21-AM21)</f>
        <v>0</v>
      </c>
      <c r="BJ21">
        <f>(BF21*BD21/BC21)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297</v>
      </c>
      <c r="BS21">
        <v>2</v>
      </c>
      <c r="BT21">
        <v>1608316356.35</v>
      </c>
      <c r="BU21">
        <v>149.011833333333</v>
      </c>
      <c r="BV21">
        <v>151.632233333333</v>
      </c>
      <c r="BW21">
        <v>23.6991266666667</v>
      </c>
      <c r="BX21">
        <v>22.7833166666667</v>
      </c>
      <c r="BY21">
        <v>148.615266666667</v>
      </c>
      <c r="BZ21">
        <v>23.3619866666667</v>
      </c>
      <c r="CA21">
        <v>500.009166666667</v>
      </c>
      <c r="CB21">
        <v>102.546033333333</v>
      </c>
      <c r="CC21">
        <v>0.09999488</v>
      </c>
      <c r="CD21">
        <v>27.9897833333333</v>
      </c>
      <c r="CE21">
        <v>29.9328366666667</v>
      </c>
      <c r="CF21">
        <v>999.9</v>
      </c>
      <c r="CG21">
        <v>0</v>
      </c>
      <c r="CH21">
        <v>0</v>
      </c>
      <c r="CI21">
        <v>10000.04</v>
      </c>
      <c r="CJ21">
        <v>0</v>
      </c>
      <c r="CK21">
        <v>148.797666666667</v>
      </c>
      <c r="CL21">
        <v>1400.00133333333</v>
      </c>
      <c r="CM21">
        <v>0.900003966666667</v>
      </c>
      <c r="CN21">
        <v>0.0999959233333333</v>
      </c>
      <c r="CO21">
        <v>0</v>
      </c>
      <c r="CP21">
        <v>691.400633333333</v>
      </c>
      <c r="CQ21">
        <v>4.99948</v>
      </c>
      <c r="CR21">
        <v>10087.6866666667</v>
      </c>
      <c r="CS21">
        <v>11417.6033333333</v>
      </c>
      <c r="CT21">
        <v>46.7831</v>
      </c>
      <c r="CU21">
        <v>48.5186</v>
      </c>
      <c r="CV21">
        <v>47.6018333333333</v>
      </c>
      <c r="CW21">
        <v>47.9705</v>
      </c>
      <c r="CX21">
        <v>48.7184666666667</v>
      </c>
      <c r="CY21">
        <v>1255.507</v>
      </c>
      <c r="CZ21">
        <v>139.494333333333</v>
      </c>
      <c r="DA21">
        <v>0</v>
      </c>
      <c r="DB21">
        <v>72</v>
      </c>
      <c r="DC21">
        <v>0</v>
      </c>
      <c r="DD21">
        <v>691.394307692308</v>
      </c>
      <c r="DE21">
        <v>-5.24034189538604</v>
      </c>
      <c r="DF21">
        <v>-35.562393366795</v>
      </c>
      <c r="DG21">
        <v>10087.2769230769</v>
      </c>
      <c r="DH21">
        <v>15</v>
      </c>
      <c r="DI21">
        <v>1608316133.5</v>
      </c>
      <c r="DJ21" t="s">
        <v>304</v>
      </c>
      <c r="DK21">
        <v>1608316133.5</v>
      </c>
      <c r="DL21">
        <v>1608316127.5</v>
      </c>
      <c r="DM21">
        <v>10</v>
      </c>
      <c r="DN21">
        <v>-0.477</v>
      </c>
      <c r="DO21">
        <v>-0.018</v>
      </c>
      <c r="DP21">
        <v>0.42</v>
      </c>
      <c r="DQ21">
        <v>0.328</v>
      </c>
      <c r="DR21">
        <v>49</v>
      </c>
      <c r="DS21">
        <v>23</v>
      </c>
      <c r="DT21">
        <v>0.18</v>
      </c>
      <c r="DU21">
        <v>0.12</v>
      </c>
      <c r="DV21">
        <v>2.07311144115241</v>
      </c>
      <c r="DW21">
        <v>-0.188927728806328</v>
      </c>
      <c r="DX21">
        <v>0.0223887916610066</v>
      </c>
      <c r="DY21">
        <v>1</v>
      </c>
      <c r="DZ21">
        <v>-2.623915</v>
      </c>
      <c r="EA21">
        <v>0.189722536151281</v>
      </c>
      <c r="EB21">
        <v>0.022526941906674</v>
      </c>
      <c r="EC21">
        <v>1</v>
      </c>
      <c r="ED21">
        <v>0.916943833333334</v>
      </c>
      <c r="EE21">
        <v>-0.14321232480534</v>
      </c>
      <c r="EF21">
        <v>0.0104663190730499</v>
      </c>
      <c r="EG21">
        <v>1</v>
      </c>
      <c r="EH21">
        <v>3</v>
      </c>
      <c r="EI21">
        <v>3</v>
      </c>
      <c r="EJ21" t="s">
        <v>305</v>
      </c>
      <c r="EK21">
        <v>100</v>
      </c>
      <c r="EL21">
        <v>100</v>
      </c>
      <c r="EM21">
        <v>0.397</v>
      </c>
      <c r="EN21">
        <v>0.3366</v>
      </c>
      <c r="EO21">
        <v>0.423214021235996</v>
      </c>
      <c r="EP21">
        <v>-1.60436505785889e-05</v>
      </c>
      <c r="EQ21">
        <v>-1.15305589960158e-06</v>
      </c>
      <c r="ER21">
        <v>3.65813499827708e-10</v>
      </c>
      <c r="ES21">
        <v>-0.165999428064288</v>
      </c>
      <c r="ET21">
        <v>-0.0148585495900011</v>
      </c>
      <c r="EU21">
        <v>0.00206202478538563</v>
      </c>
      <c r="EV21">
        <v>-2.15789431663115e-05</v>
      </c>
      <c r="EW21">
        <v>18</v>
      </c>
      <c r="EX21">
        <v>2225</v>
      </c>
      <c r="EY21">
        <v>1</v>
      </c>
      <c r="EZ21">
        <v>25</v>
      </c>
      <c r="FA21">
        <v>3.8</v>
      </c>
      <c r="FB21">
        <v>3.9</v>
      </c>
      <c r="FC21">
        <v>2</v>
      </c>
      <c r="FD21">
        <v>503.138</v>
      </c>
      <c r="FE21">
        <v>481.679</v>
      </c>
      <c r="FF21">
        <v>23.2681</v>
      </c>
      <c r="FG21">
        <v>35.7075</v>
      </c>
      <c r="FH21">
        <v>30</v>
      </c>
      <c r="FI21">
        <v>35.8175</v>
      </c>
      <c r="FJ21">
        <v>35.8711</v>
      </c>
      <c r="FK21">
        <v>9.25069</v>
      </c>
      <c r="FL21">
        <v>23.3463</v>
      </c>
      <c r="FM21">
        <v>66.8562</v>
      </c>
      <c r="FN21">
        <v>23.2738</v>
      </c>
      <c r="FO21">
        <v>152.03</v>
      </c>
      <c r="FP21">
        <v>22.9218</v>
      </c>
      <c r="FQ21">
        <v>97.5154</v>
      </c>
      <c r="FR21">
        <v>101.547</v>
      </c>
    </row>
    <row r="22" spans="1:174">
      <c r="A22">
        <v>6</v>
      </c>
      <c r="B22">
        <v>1608316461.1</v>
      </c>
      <c r="C22">
        <v>471.099999904633</v>
      </c>
      <c r="D22" t="s">
        <v>318</v>
      </c>
      <c r="E22" t="s">
        <v>319</v>
      </c>
      <c r="F22" t="s">
        <v>292</v>
      </c>
      <c r="G22" t="s">
        <v>293</v>
      </c>
      <c r="H22">
        <v>1608316453.35</v>
      </c>
      <c r="I22">
        <f>(J22)/1000</f>
        <v>0</v>
      </c>
      <c r="J22">
        <f>1000*CA22*AH22*(BW22-BX22)/(100*BP22*(1000-AH22*BW22))</f>
        <v>0</v>
      </c>
      <c r="K22">
        <f>CA22*AH22*(BV22-BU22*(1000-AH22*BX22)/(1000-AH22*BW22))/(100*BP22)</f>
        <v>0</v>
      </c>
      <c r="L22">
        <f>BU22 - IF(AH22&gt;1, K22*BP22*100.0/(AJ22*CI22), 0)</f>
        <v>0</v>
      </c>
      <c r="M22">
        <f>((S22-I22/2)*L22-K22)/(S22+I22/2)</f>
        <v>0</v>
      </c>
      <c r="N22">
        <f>M22*(CB22+CC22)/1000.0</f>
        <v>0</v>
      </c>
      <c r="O22">
        <f>(BU22 - IF(AH22&gt;1, K22*BP22*100.0/(AJ22*CI22), 0))*(CB22+CC22)/1000.0</f>
        <v>0</v>
      </c>
      <c r="P22">
        <f>2.0/((1/R22-1/Q22)+SIGN(R22)*SQRT((1/R22-1/Q22)*(1/R22-1/Q22) + 4*BQ22/((BQ22+1)*(BQ22+1))*(2*1/R22*1/Q22-1/Q22*1/Q22)))</f>
        <v>0</v>
      </c>
      <c r="Q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R22">
        <f>I22*(1000-(1000*0.61365*exp(17.502*V22/(240.97+V22))/(CB22+CC22)+BW22)/2)/(1000*0.61365*exp(17.502*V22/(240.97+V22))/(CB22+CC22)-BW22)</f>
        <v>0</v>
      </c>
      <c r="S22">
        <f>1/((BQ22+1)/(P22/1.6)+1/(Q22/1.37)) + BQ22/((BQ22+1)/(P22/1.6) + BQ22/(Q22/1.37))</f>
        <v>0</v>
      </c>
      <c r="T22">
        <f>(BM22*BO22)</f>
        <v>0</v>
      </c>
      <c r="U22">
        <f>(CD22+(T22+2*0.95*5.67E-8*(((CD22+$B$7)+273)^4-(CD22+273)^4)-44100*I22)/(1.84*29.3*Q22+8*0.95*5.67E-8*(CD22+273)^3))</f>
        <v>0</v>
      </c>
      <c r="V22">
        <f>($C$7*CE22+$D$7*CF22+$E$7*U22)</f>
        <v>0</v>
      </c>
      <c r="W22">
        <f>0.61365*exp(17.502*V22/(240.97+V22))</f>
        <v>0</v>
      </c>
      <c r="X22">
        <f>(Y22/Z22*100)</f>
        <v>0</v>
      </c>
      <c r="Y22">
        <f>BW22*(CB22+CC22)/1000</f>
        <v>0</v>
      </c>
      <c r="Z22">
        <f>0.61365*exp(17.502*CD22/(240.97+CD22))</f>
        <v>0</v>
      </c>
      <c r="AA22">
        <f>(W22-BW22*(CB22+CC22)/1000)</f>
        <v>0</v>
      </c>
      <c r="AB22">
        <f>(-I22*44100)</f>
        <v>0</v>
      </c>
      <c r="AC22">
        <f>2*29.3*Q22*0.92*(CD22-V22)</f>
        <v>0</v>
      </c>
      <c r="AD22">
        <f>2*0.95*5.67E-8*(((CD22+$B$7)+273)^4-(V22+273)^4)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MAX(0,($B$13+$C$13*CI22)/(1+$D$13*CI22)*CB22/(CD22+273)*$E$13)</f>
        <v>0</v>
      </c>
      <c r="AK22" t="s">
        <v>294</v>
      </c>
      <c r="AL22">
        <v>0</v>
      </c>
      <c r="AM22">
        <v>0</v>
      </c>
      <c r="AN22">
        <v>0</v>
      </c>
      <c r="AO22">
        <f>1-AM22/AN22</f>
        <v>0</v>
      </c>
      <c r="AP22">
        <v>-1</v>
      </c>
      <c r="AQ22" t="s">
        <v>320</v>
      </c>
      <c r="AR22">
        <v>15438.4</v>
      </c>
      <c r="AS22">
        <v>685.60824</v>
      </c>
      <c r="AT22">
        <v>767.02</v>
      </c>
      <c r="AU22">
        <f>1-AS22/AT22</f>
        <v>0</v>
      </c>
      <c r="AV22">
        <v>0.5</v>
      </c>
      <c r="AW22">
        <f>BM22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 t="s">
        <v>321</v>
      </c>
      <c r="BC22">
        <v>685.60824</v>
      </c>
      <c r="BD22">
        <v>528.85</v>
      </c>
      <c r="BE22">
        <f>1-BD22/AT22</f>
        <v>0</v>
      </c>
      <c r="BF22">
        <f>(AT22-BC22)/(AT22-BD22)</f>
        <v>0</v>
      </c>
      <c r="BG22">
        <f>(AN22-AT22)/(AN22-BD22)</f>
        <v>0</v>
      </c>
      <c r="BH22">
        <f>(AT22-BC22)/(AT22-AM22)</f>
        <v>0</v>
      </c>
      <c r="BI22">
        <f>(AN22-AT22)/(AN22-AM22)</f>
        <v>0</v>
      </c>
      <c r="BJ22">
        <f>(BF22*BD22/BC22)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297</v>
      </c>
      <c r="BS22">
        <v>2</v>
      </c>
      <c r="BT22">
        <v>1608316453.35</v>
      </c>
      <c r="BU22">
        <v>199.699066666667</v>
      </c>
      <c r="BV22">
        <v>203.670266666667</v>
      </c>
      <c r="BW22">
        <v>23.8461233333333</v>
      </c>
      <c r="BX22">
        <v>22.9945</v>
      </c>
      <c r="BY22">
        <v>199.321933333333</v>
      </c>
      <c r="BZ22">
        <v>23.5024866666667</v>
      </c>
      <c r="CA22">
        <v>500.0153</v>
      </c>
      <c r="CB22">
        <v>102.5455</v>
      </c>
      <c r="CC22">
        <v>0.09999925</v>
      </c>
      <c r="CD22">
        <v>28.0093233333333</v>
      </c>
      <c r="CE22">
        <v>29.96615</v>
      </c>
      <c r="CF22">
        <v>999.9</v>
      </c>
      <c r="CG22">
        <v>0</v>
      </c>
      <c r="CH22">
        <v>0</v>
      </c>
      <c r="CI22">
        <v>10002.834</v>
      </c>
      <c r="CJ22">
        <v>0</v>
      </c>
      <c r="CK22">
        <v>149.270966666667</v>
      </c>
      <c r="CL22">
        <v>1399.972</v>
      </c>
      <c r="CM22">
        <v>0.900000333333333</v>
      </c>
      <c r="CN22">
        <v>0.0999995666666667</v>
      </c>
      <c r="CO22">
        <v>0</v>
      </c>
      <c r="CP22">
        <v>685.634333333333</v>
      </c>
      <c r="CQ22">
        <v>4.99948</v>
      </c>
      <c r="CR22">
        <v>10051.3466666667</v>
      </c>
      <c r="CS22">
        <v>11417.3566666667</v>
      </c>
      <c r="CT22">
        <v>46.7934</v>
      </c>
      <c r="CU22">
        <v>48.5704</v>
      </c>
      <c r="CV22">
        <v>47.6498</v>
      </c>
      <c r="CW22">
        <v>47.9978333333333</v>
      </c>
      <c r="CX22">
        <v>48.7458</v>
      </c>
      <c r="CY22">
        <v>1255.47866666667</v>
      </c>
      <c r="CZ22">
        <v>139.493333333333</v>
      </c>
      <c r="DA22">
        <v>0</v>
      </c>
      <c r="DB22">
        <v>96.2000000476837</v>
      </c>
      <c r="DC22">
        <v>0</v>
      </c>
      <c r="DD22">
        <v>685.60824</v>
      </c>
      <c r="DE22">
        <v>-1.1497692276688</v>
      </c>
      <c r="DF22">
        <v>7.33076915268876</v>
      </c>
      <c r="DG22">
        <v>10051.3</v>
      </c>
      <c r="DH22">
        <v>15</v>
      </c>
      <c r="DI22">
        <v>1608316133.5</v>
      </c>
      <c r="DJ22" t="s">
        <v>304</v>
      </c>
      <c r="DK22">
        <v>1608316133.5</v>
      </c>
      <c r="DL22">
        <v>1608316127.5</v>
      </c>
      <c r="DM22">
        <v>10</v>
      </c>
      <c r="DN22">
        <v>-0.477</v>
      </c>
      <c r="DO22">
        <v>-0.018</v>
      </c>
      <c r="DP22">
        <v>0.42</v>
      </c>
      <c r="DQ22">
        <v>0.328</v>
      </c>
      <c r="DR22">
        <v>49</v>
      </c>
      <c r="DS22">
        <v>23</v>
      </c>
      <c r="DT22">
        <v>0.18</v>
      </c>
      <c r="DU22">
        <v>0.12</v>
      </c>
      <c r="DV22">
        <v>3.16719179230934</v>
      </c>
      <c r="DW22">
        <v>-0.140446095998893</v>
      </c>
      <c r="DX22">
        <v>0.0212992805776678</v>
      </c>
      <c r="DY22">
        <v>1</v>
      </c>
      <c r="DZ22">
        <v>-3.971875</v>
      </c>
      <c r="EA22">
        <v>0.0745278754171326</v>
      </c>
      <c r="EB22">
        <v>0.0194995115750797</v>
      </c>
      <c r="EC22">
        <v>1</v>
      </c>
      <c r="ED22">
        <v>0.8508596</v>
      </c>
      <c r="EE22">
        <v>0.08238513904338</v>
      </c>
      <c r="EF22">
        <v>0.00607684154584709</v>
      </c>
      <c r="EG22">
        <v>1</v>
      </c>
      <c r="EH22">
        <v>3</v>
      </c>
      <c r="EI22">
        <v>3</v>
      </c>
      <c r="EJ22" t="s">
        <v>305</v>
      </c>
      <c r="EK22">
        <v>100</v>
      </c>
      <c r="EL22">
        <v>100</v>
      </c>
      <c r="EM22">
        <v>0.377</v>
      </c>
      <c r="EN22">
        <v>0.3441</v>
      </c>
      <c r="EO22">
        <v>0.423214021235996</v>
      </c>
      <c r="EP22">
        <v>-1.60436505785889e-05</v>
      </c>
      <c r="EQ22">
        <v>-1.15305589960158e-06</v>
      </c>
      <c r="ER22">
        <v>3.65813499827708e-10</v>
      </c>
      <c r="ES22">
        <v>-0.165999428064288</v>
      </c>
      <c r="ET22">
        <v>-0.0148585495900011</v>
      </c>
      <c r="EU22">
        <v>0.00206202478538563</v>
      </c>
      <c r="EV22">
        <v>-2.15789431663115e-05</v>
      </c>
      <c r="EW22">
        <v>18</v>
      </c>
      <c r="EX22">
        <v>2225</v>
      </c>
      <c r="EY22">
        <v>1</v>
      </c>
      <c r="EZ22">
        <v>25</v>
      </c>
      <c r="FA22">
        <v>5.5</v>
      </c>
      <c r="FB22">
        <v>5.6</v>
      </c>
      <c r="FC22">
        <v>2</v>
      </c>
      <c r="FD22">
        <v>503.208</v>
      </c>
      <c r="FE22">
        <v>481.346</v>
      </c>
      <c r="FF22">
        <v>23.173</v>
      </c>
      <c r="FG22">
        <v>35.7273</v>
      </c>
      <c r="FH22">
        <v>30.0003</v>
      </c>
      <c r="FI22">
        <v>35.7877</v>
      </c>
      <c r="FJ22">
        <v>35.8347</v>
      </c>
      <c r="FK22">
        <v>11.3853</v>
      </c>
      <c r="FL22">
        <v>22.1945</v>
      </c>
      <c r="FM22">
        <v>66.8562</v>
      </c>
      <c r="FN22">
        <v>23.1654</v>
      </c>
      <c r="FO22">
        <v>203.846</v>
      </c>
      <c r="FP22">
        <v>23.0231</v>
      </c>
      <c r="FQ22">
        <v>97.5122</v>
      </c>
      <c r="FR22">
        <v>101.541</v>
      </c>
    </row>
    <row r="23" spans="1:174">
      <c r="A23">
        <v>7</v>
      </c>
      <c r="B23">
        <v>1608316553.1</v>
      </c>
      <c r="C23">
        <v>563.099999904633</v>
      </c>
      <c r="D23" t="s">
        <v>322</v>
      </c>
      <c r="E23" t="s">
        <v>323</v>
      </c>
      <c r="F23" t="s">
        <v>292</v>
      </c>
      <c r="G23" t="s">
        <v>293</v>
      </c>
      <c r="H23">
        <v>1608316545.35</v>
      </c>
      <c r="I23">
        <f>(J23)/1000</f>
        <v>0</v>
      </c>
      <c r="J23">
        <f>1000*CA23*AH23*(BW23-BX23)/(100*BP23*(1000-AH23*BW23))</f>
        <v>0</v>
      </c>
      <c r="K23">
        <f>CA23*AH23*(BV23-BU23*(1000-AH23*BX23)/(1000-AH23*BW23))/(100*BP23)</f>
        <v>0</v>
      </c>
      <c r="L23">
        <f>BU23 - IF(AH23&gt;1, K23*BP23*100.0/(AJ23*CI23), 0)</f>
        <v>0</v>
      </c>
      <c r="M23">
        <f>((S23-I23/2)*L23-K23)/(S23+I23/2)</f>
        <v>0</v>
      </c>
      <c r="N23">
        <f>M23*(CB23+CC23)/1000.0</f>
        <v>0</v>
      </c>
      <c r="O23">
        <f>(BU23 - IF(AH23&gt;1, K23*BP23*100.0/(AJ23*CI23), 0))*(CB23+CC23)/1000.0</f>
        <v>0</v>
      </c>
      <c r="P23">
        <f>2.0/((1/R23-1/Q23)+SIGN(R23)*SQRT((1/R23-1/Q23)*(1/R23-1/Q23) + 4*BQ23/((BQ23+1)*(BQ23+1))*(2*1/R23*1/Q23-1/Q23*1/Q23)))</f>
        <v>0</v>
      </c>
      <c r="Q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R23">
        <f>I23*(1000-(1000*0.61365*exp(17.502*V23/(240.97+V23))/(CB23+CC23)+BW23)/2)/(1000*0.61365*exp(17.502*V23/(240.97+V23))/(CB23+CC23)-BW23)</f>
        <v>0</v>
      </c>
      <c r="S23">
        <f>1/((BQ23+1)/(P23/1.6)+1/(Q23/1.37)) + BQ23/((BQ23+1)/(P23/1.6) + BQ23/(Q23/1.37))</f>
        <v>0</v>
      </c>
      <c r="T23">
        <f>(BM23*BO23)</f>
        <v>0</v>
      </c>
      <c r="U23">
        <f>(CD23+(T23+2*0.95*5.67E-8*(((CD23+$B$7)+273)^4-(CD23+273)^4)-44100*I23)/(1.84*29.3*Q23+8*0.95*5.67E-8*(CD23+273)^3))</f>
        <v>0</v>
      </c>
      <c r="V23">
        <f>($C$7*CE23+$D$7*CF23+$E$7*U23)</f>
        <v>0</v>
      </c>
      <c r="W23">
        <f>0.61365*exp(17.502*V23/(240.97+V23))</f>
        <v>0</v>
      </c>
      <c r="X23">
        <f>(Y23/Z23*100)</f>
        <v>0</v>
      </c>
      <c r="Y23">
        <f>BW23*(CB23+CC23)/1000</f>
        <v>0</v>
      </c>
      <c r="Z23">
        <f>0.61365*exp(17.502*CD23/(240.97+CD23))</f>
        <v>0</v>
      </c>
      <c r="AA23">
        <f>(W23-BW23*(CB23+CC23)/1000)</f>
        <v>0</v>
      </c>
      <c r="AB23">
        <f>(-I23*44100)</f>
        <v>0</v>
      </c>
      <c r="AC23">
        <f>2*29.3*Q23*0.92*(CD23-V23)</f>
        <v>0</v>
      </c>
      <c r="AD23">
        <f>2*0.95*5.67E-8*(((CD23+$B$7)+273)^4-(V23+273)^4)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MAX(0,($B$13+$C$13*CI23)/(1+$D$13*CI23)*CB23/(CD23+273)*$E$13)</f>
        <v>0</v>
      </c>
      <c r="AK23" t="s">
        <v>294</v>
      </c>
      <c r="AL23">
        <v>0</v>
      </c>
      <c r="AM23">
        <v>0</v>
      </c>
      <c r="AN23">
        <v>0</v>
      </c>
      <c r="AO23">
        <f>1-AM23/AN23</f>
        <v>0</v>
      </c>
      <c r="AP23">
        <v>-1</v>
      </c>
      <c r="AQ23" t="s">
        <v>324</v>
      </c>
      <c r="AR23">
        <v>15438.1</v>
      </c>
      <c r="AS23">
        <v>685.58276</v>
      </c>
      <c r="AT23">
        <v>775.84</v>
      </c>
      <c r="AU23">
        <f>1-AS23/AT23</f>
        <v>0</v>
      </c>
      <c r="AV23">
        <v>0.5</v>
      </c>
      <c r="AW23">
        <f>BM23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 t="s">
        <v>325</v>
      </c>
      <c r="BC23">
        <v>685.58276</v>
      </c>
      <c r="BD23">
        <v>521.03</v>
      </c>
      <c r="BE23">
        <f>1-BD23/AT23</f>
        <v>0</v>
      </c>
      <c r="BF23">
        <f>(AT23-BC23)/(AT23-BD23)</f>
        <v>0</v>
      </c>
      <c r="BG23">
        <f>(AN23-AT23)/(AN23-BD23)</f>
        <v>0</v>
      </c>
      <c r="BH23">
        <f>(AT23-BC23)/(AT23-AM23)</f>
        <v>0</v>
      </c>
      <c r="BI23">
        <f>(AN23-AT23)/(AN23-AM23)</f>
        <v>0</v>
      </c>
      <c r="BJ23">
        <f>(BF23*BD23/BC23)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297</v>
      </c>
      <c r="BS23">
        <v>2</v>
      </c>
      <c r="BT23">
        <v>1608316545.35</v>
      </c>
      <c r="BU23">
        <v>249.6131</v>
      </c>
      <c r="BV23">
        <v>255.1099</v>
      </c>
      <c r="BW23">
        <v>23.8411433333333</v>
      </c>
      <c r="BX23">
        <v>22.9186866666667</v>
      </c>
      <c r="BY23">
        <v>249.259733333333</v>
      </c>
      <c r="BZ23">
        <v>23.49771</v>
      </c>
      <c r="CA23">
        <v>500.009466666667</v>
      </c>
      <c r="CB23">
        <v>102.539566666667</v>
      </c>
      <c r="CC23">
        <v>0.0999864</v>
      </c>
      <c r="CD23">
        <v>28.0166666666667</v>
      </c>
      <c r="CE23">
        <v>29.9989966666667</v>
      </c>
      <c r="CF23">
        <v>999.9</v>
      </c>
      <c r="CG23">
        <v>0</v>
      </c>
      <c r="CH23">
        <v>0</v>
      </c>
      <c r="CI23">
        <v>10000.7096666667</v>
      </c>
      <c r="CJ23">
        <v>0</v>
      </c>
      <c r="CK23">
        <v>148.158433333333</v>
      </c>
      <c r="CL23">
        <v>1399.99833333333</v>
      </c>
      <c r="CM23">
        <v>0.9000038</v>
      </c>
      <c r="CN23">
        <v>0.09999607</v>
      </c>
      <c r="CO23">
        <v>0</v>
      </c>
      <c r="CP23">
        <v>685.573966666667</v>
      </c>
      <c r="CQ23">
        <v>4.99948</v>
      </c>
      <c r="CR23">
        <v>10063.95</v>
      </c>
      <c r="CS23">
        <v>11417.5933333333</v>
      </c>
      <c r="CT23">
        <v>46.9205333333333</v>
      </c>
      <c r="CU23">
        <v>48.6787333333333</v>
      </c>
      <c r="CV23">
        <v>47.7540666666667</v>
      </c>
      <c r="CW23">
        <v>48.1332666666667</v>
      </c>
      <c r="CX23">
        <v>48.8791333333333</v>
      </c>
      <c r="CY23">
        <v>1255.50233333333</v>
      </c>
      <c r="CZ23">
        <v>139.496</v>
      </c>
      <c r="DA23">
        <v>0</v>
      </c>
      <c r="DB23">
        <v>91.4000000953674</v>
      </c>
      <c r="DC23">
        <v>0</v>
      </c>
      <c r="DD23">
        <v>685.58276</v>
      </c>
      <c r="DE23">
        <v>1.32269230671374</v>
      </c>
      <c r="DF23">
        <v>31.8769230201096</v>
      </c>
      <c r="DG23">
        <v>10064.112</v>
      </c>
      <c r="DH23">
        <v>15</v>
      </c>
      <c r="DI23">
        <v>1608316133.5</v>
      </c>
      <c r="DJ23" t="s">
        <v>304</v>
      </c>
      <c r="DK23">
        <v>1608316133.5</v>
      </c>
      <c r="DL23">
        <v>1608316127.5</v>
      </c>
      <c r="DM23">
        <v>10</v>
      </c>
      <c r="DN23">
        <v>-0.477</v>
      </c>
      <c r="DO23">
        <v>-0.018</v>
      </c>
      <c r="DP23">
        <v>0.42</v>
      </c>
      <c r="DQ23">
        <v>0.328</v>
      </c>
      <c r="DR23">
        <v>49</v>
      </c>
      <c r="DS23">
        <v>23</v>
      </c>
      <c r="DT23">
        <v>0.18</v>
      </c>
      <c r="DU23">
        <v>0.12</v>
      </c>
      <c r="DV23">
        <v>4.38829869845501</v>
      </c>
      <c r="DW23">
        <v>-0.166663988809768</v>
      </c>
      <c r="DX23">
        <v>0.0188610886283057</v>
      </c>
      <c r="DY23">
        <v>1</v>
      </c>
      <c r="DZ23">
        <v>-5.499492</v>
      </c>
      <c r="EA23">
        <v>0.196943092324813</v>
      </c>
      <c r="EB23">
        <v>0.0216239810395773</v>
      </c>
      <c r="EC23">
        <v>1</v>
      </c>
      <c r="ED23">
        <v>0.923416233333333</v>
      </c>
      <c r="EE23">
        <v>-0.113974771968854</v>
      </c>
      <c r="EF23">
        <v>0.00824923041131043</v>
      </c>
      <c r="EG23">
        <v>1</v>
      </c>
      <c r="EH23">
        <v>3</v>
      </c>
      <c r="EI23">
        <v>3</v>
      </c>
      <c r="EJ23" t="s">
        <v>305</v>
      </c>
      <c r="EK23">
        <v>100</v>
      </c>
      <c r="EL23">
        <v>100</v>
      </c>
      <c r="EM23">
        <v>0.354</v>
      </c>
      <c r="EN23">
        <v>0.3429</v>
      </c>
      <c r="EO23">
        <v>0.423214021235996</v>
      </c>
      <c r="EP23">
        <v>-1.60436505785889e-05</v>
      </c>
      <c r="EQ23">
        <v>-1.15305589960158e-06</v>
      </c>
      <c r="ER23">
        <v>3.65813499827708e-10</v>
      </c>
      <c r="ES23">
        <v>-0.165999428064288</v>
      </c>
      <c r="ET23">
        <v>-0.0148585495900011</v>
      </c>
      <c r="EU23">
        <v>0.00206202478538563</v>
      </c>
      <c r="EV23">
        <v>-2.15789431663115e-05</v>
      </c>
      <c r="EW23">
        <v>18</v>
      </c>
      <c r="EX23">
        <v>2225</v>
      </c>
      <c r="EY23">
        <v>1</v>
      </c>
      <c r="EZ23">
        <v>25</v>
      </c>
      <c r="FA23">
        <v>7</v>
      </c>
      <c r="FB23">
        <v>7.1</v>
      </c>
      <c r="FC23">
        <v>2</v>
      </c>
      <c r="FD23">
        <v>503.06</v>
      </c>
      <c r="FE23">
        <v>480.857</v>
      </c>
      <c r="FF23">
        <v>22.9143</v>
      </c>
      <c r="FG23">
        <v>35.7866</v>
      </c>
      <c r="FH23">
        <v>30.0007</v>
      </c>
      <c r="FI23">
        <v>35.7974</v>
      </c>
      <c r="FJ23">
        <v>35.8347</v>
      </c>
      <c r="FK23">
        <v>13.4659</v>
      </c>
      <c r="FL23">
        <v>22.5272</v>
      </c>
      <c r="FM23">
        <v>66.4834</v>
      </c>
      <c r="FN23">
        <v>22.8936</v>
      </c>
      <c r="FO23">
        <v>255.181</v>
      </c>
      <c r="FP23">
        <v>23.0406</v>
      </c>
      <c r="FQ23">
        <v>97.5055</v>
      </c>
      <c r="FR23">
        <v>101.531</v>
      </c>
    </row>
    <row r="24" spans="1:174">
      <c r="A24">
        <v>8</v>
      </c>
      <c r="B24">
        <v>1608316673.6</v>
      </c>
      <c r="C24">
        <v>683.599999904633</v>
      </c>
      <c r="D24" t="s">
        <v>326</v>
      </c>
      <c r="E24" t="s">
        <v>327</v>
      </c>
      <c r="F24" t="s">
        <v>292</v>
      </c>
      <c r="G24" t="s">
        <v>293</v>
      </c>
      <c r="H24">
        <v>1608316665.6</v>
      </c>
      <c r="I24">
        <f>(J24)/1000</f>
        <v>0</v>
      </c>
      <c r="J24">
        <f>1000*CA24*AH24*(BW24-BX24)/(100*BP24*(1000-AH24*BW24))</f>
        <v>0</v>
      </c>
      <c r="K24">
        <f>CA24*AH24*(BV24-BU24*(1000-AH24*BX24)/(1000-AH24*BW24))/(100*BP24)</f>
        <v>0</v>
      </c>
      <c r="L24">
        <f>BU24 - IF(AH24&gt;1, K24*BP24*100.0/(AJ24*CI24), 0)</f>
        <v>0</v>
      </c>
      <c r="M24">
        <f>((S24-I24/2)*L24-K24)/(S24+I24/2)</f>
        <v>0</v>
      </c>
      <c r="N24">
        <f>M24*(CB24+CC24)/1000.0</f>
        <v>0</v>
      </c>
      <c r="O24">
        <f>(BU24 - IF(AH24&gt;1, K24*BP24*100.0/(AJ24*CI24), 0))*(CB24+CC24)/1000.0</f>
        <v>0</v>
      </c>
      <c r="P24">
        <f>2.0/((1/R24-1/Q24)+SIGN(R24)*SQRT((1/R24-1/Q24)*(1/R24-1/Q24) + 4*BQ24/((BQ24+1)*(BQ24+1))*(2*1/R24*1/Q24-1/Q24*1/Q24)))</f>
        <v>0</v>
      </c>
      <c r="Q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R24">
        <f>I24*(1000-(1000*0.61365*exp(17.502*V24/(240.97+V24))/(CB24+CC24)+BW24)/2)/(1000*0.61365*exp(17.502*V24/(240.97+V24))/(CB24+CC24)-BW24)</f>
        <v>0</v>
      </c>
      <c r="S24">
        <f>1/((BQ24+1)/(P24/1.6)+1/(Q24/1.37)) + BQ24/((BQ24+1)/(P24/1.6) + BQ24/(Q24/1.37))</f>
        <v>0</v>
      </c>
      <c r="T24">
        <f>(BM24*BO24)</f>
        <v>0</v>
      </c>
      <c r="U24">
        <f>(CD24+(T24+2*0.95*5.67E-8*(((CD24+$B$7)+273)^4-(CD24+273)^4)-44100*I24)/(1.84*29.3*Q24+8*0.95*5.67E-8*(CD24+273)^3))</f>
        <v>0</v>
      </c>
      <c r="V24">
        <f>($C$7*CE24+$D$7*CF24+$E$7*U24)</f>
        <v>0</v>
      </c>
      <c r="W24">
        <f>0.61365*exp(17.502*V24/(240.97+V24))</f>
        <v>0</v>
      </c>
      <c r="X24">
        <f>(Y24/Z24*100)</f>
        <v>0</v>
      </c>
      <c r="Y24">
        <f>BW24*(CB24+CC24)/1000</f>
        <v>0</v>
      </c>
      <c r="Z24">
        <f>0.61365*exp(17.502*CD24/(240.97+CD24))</f>
        <v>0</v>
      </c>
      <c r="AA24">
        <f>(W24-BW24*(CB24+CC24)/1000)</f>
        <v>0</v>
      </c>
      <c r="AB24">
        <f>(-I24*44100)</f>
        <v>0</v>
      </c>
      <c r="AC24">
        <f>2*29.3*Q24*0.92*(CD24-V24)</f>
        <v>0</v>
      </c>
      <c r="AD24">
        <f>2*0.95*5.67E-8*(((CD24+$B$7)+273)^4-(V24+273)^4)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MAX(0,($B$13+$C$13*CI24)/(1+$D$13*CI24)*CB24/(CD24+273)*$E$13)</f>
        <v>0</v>
      </c>
      <c r="AK24" t="s">
        <v>294</v>
      </c>
      <c r="AL24">
        <v>0</v>
      </c>
      <c r="AM24">
        <v>0</v>
      </c>
      <c r="AN24">
        <v>0</v>
      </c>
      <c r="AO24">
        <f>1-AM24/AN24</f>
        <v>0</v>
      </c>
      <c r="AP24">
        <v>-1</v>
      </c>
      <c r="AQ24" t="s">
        <v>328</v>
      </c>
      <c r="AR24">
        <v>15438.3</v>
      </c>
      <c r="AS24">
        <v>702.174230769231</v>
      </c>
      <c r="AT24">
        <v>815.17</v>
      </c>
      <c r="AU24">
        <f>1-AS24/AT24</f>
        <v>0</v>
      </c>
      <c r="AV24">
        <v>0.5</v>
      </c>
      <c r="AW24">
        <f>BM24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 t="s">
        <v>329</v>
      </c>
      <c r="BC24">
        <v>702.174230769231</v>
      </c>
      <c r="BD24">
        <v>527.97</v>
      </c>
      <c r="BE24">
        <f>1-BD24/AT24</f>
        <v>0</v>
      </c>
      <c r="BF24">
        <f>(AT24-BC24)/(AT24-BD24)</f>
        <v>0</v>
      </c>
      <c r="BG24">
        <f>(AN24-AT24)/(AN24-BD24)</f>
        <v>0</v>
      </c>
      <c r="BH24">
        <f>(AT24-BC24)/(AT24-AM24)</f>
        <v>0</v>
      </c>
      <c r="BI24">
        <f>(AN24-AT24)/(AN24-AM24)</f>
        <v>0</v>
      </c>
      <c r="BJ24">
        <f>(BF24*BD24/BC24)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297</v>
      </c>
      <c r="BS24">
        <v>2</v>
      </c>
      <c r="BT24">
        <v>1608316665.6</v>
      </c>
      <c r="BU24">
        <v>399.767903225806</v>
      </c>
      <c r="BV24">
        <v>409.156161290323</v>
      </c>
      <c r="BW24">
        <v>24.003035483871</v>
      </c>
      <c r="BX24">
        <v>23.1342225806452</v>
      </c>
      <c r="BY24">
        <v>399.511774193548</v>
      </c>
      <c r="BZ24">
        <v>23.6524451612903</v>
      </c>
      <c r="CA24">
        <v>500.007032258065</v>
      </c>
      <c r="CB24">
        <v>102.531580645161</v>
      </c>
      <c r="CC24">
        <v>0.100004519354839</v>
      </c>
      <c r="CD24">
        <v>27.9869806451613</v>
      </c>
      <c r="CE24">
        <v>29.9898516129032</v>
      </c>
      <c r="CF24">
        <v>999.9</v>
      </c>
      <c r="CG24">
        <v>0</v>
      </c>
      <c r="CH24">
        <v>0</v>
      </c>
      <c r="CI24">
        <v>9997.86290322581</v>
      </c>
      <c r="CJ24">
        <v>0</v>
      </c>
      <c r="CK24">
        <v>148.192870967742</v>
      </c>
      <c r="CL24">
        <v>1399.94</v>
      </c>
      <c r="CM24">
        <v>0.900000677419355</v>
      </c>
      <c r="CN24">
        <v>0.0999992161290323</v>
      </c>
      <c r="CO24">
        <v>0</v>
      </c>
      <c r="CP24">
        <v>702.137483870968</v>
      </c>
      <c r="CQ24">
        <v>4.99948</v>
      </c>
      <c r="CR24">
        <v>10290.2903225806</v>
      </c>
      <c r="CS24">
        <v>11417.0838709677</v>
      </c>
      <c r="CT24">
        <v>47.0019677419355</v>
      </c>
      <c r="CU24">
        <v>48.778</v>
      </c>
      <c r="CV24">
        <v>47.8445161290323</v>
      </c>
      <c r="CW24">
        <v>48.316064516129</v>
      </c>
      <c r="CX24">
        <v>48.9857096774194</v>
      </c>
      <c r="CY24">
        <v>1255.44612903226</v>
      </c>
      <c r="CZ24">
        <v>139.493870967742</v>
      </c>
      <c r="DA24">
        <v>0</v>
      </c>
      <c r="DB24">
        <v>120</v>
      </c>
      <c r="DC24">
        <v>0</v>
      </c>
      <c r="DD24">
        <v>702.174230769231</v>
      </c>
      <c r="DE24">
        <v>3.56936752450421</v>
      </c>
      <c r="DF24">
        <v>59.8324787780794</v>
      </c>
      <c r="DG24">
        <v>10290.9423076923</v>
      </c>
      <c r="DH24">
        <v>15</v>
      </c>
      <c r="DI24">
        <v>1608316133.5</v>
      </c>
      <c r="DJ24" t="s">
        <v>304</v>
      </c>
      <c r="DK24">
        <v>1608316133.5</v>
      </c>
      <c r="DL24">
        <v>1608316127.5</v>
      </c>
      <c r="DM24">
        <v>10</v>
      </c>
      <c r="DN24">
        <v>-0.477</v>
      </c>
      <c r="DO24">
        <v>-0.018</v>
      </c>
      <c r="DP24">
        <v>0.42</v>
      </c>
      <c r="DQ24">
        <v>0.328</v>
      </c>
      <c r="DR24">
        <v>49</v>
      </c>
      <c r="DS24">
        <v>23</v>
      </c>
      <c r="DT24">
        <v>0.18</v>
      </c>
      <c r="DU24">
        <v>0.12</v>
      </c>
      <c r="DV24">
        <v>7.52880685687145</v>
      </c>
      <c r="DW24">
        <v>-0.477114964602464</v>
      </c>
      <c r="DX24">
        <v>0.0408878874722031</v>
      </c>
      <c r="DY24">
        <v>1</v>
      </c>
      <c r="DZ24">
        <v>-9.38699333333333</v>
      </c>
      <c r="EA24">
        <v>0.573084760845399</v>
      </c>
      <c r="EB24">
        <v>0.0489150444024011</v>
      </c>
      <c r="EC24">
        <v>0</v>
      </c>
      <c r="ED24">
        <v>0.869000766666667</v>
      </c>
      <c r="EE24">
        <v>0.0284992658509458</v>
      </c>
      <c r="EF24">
        <v>0.00211456136796474</v>
      </c>
      <c r="EG24">
        <v>1</v>
      </c>
      <c r="EH24">
        <v>2</v>
      </c>
      <c r="EI24">
        <v>3</v>
      </c>
      <c r="EJ24" t="s">
        <v>330</v>
      </c>
      <c r="EK24">
        <v>100</v>
      </c>
      <c r="EL24">
        <v>100</v>
      </c>
      <c r="EM24">
        <v>0.256</v>
      </c>
      <c r="EN24">
        <v>0.351</v>
      </c>
      <c r="EO24">
        <v>0.423214021235996</v>
      </c>
      <c r="EP24">
        <v>-1.60436505785889e-05</v>
      </c>
      <c r="EQ24">
        <v>-1.15305589960158e-06</v>
      </c>
      <c r="ER24">
        <v>3.65813499827708e-10</v>
      </c>
      <c r="ES24">
        <v>-0.165999428064288</v>
      </c>
      <c r="ET24">
        <v>-0.0148585495900011</v>
      </c>
      <c r="EU24">
        <v>0.00206202478538563</v>
      </c>
      <c r="EV24">
        <v>-2.15789431663115e-05</v>
      </c>
      <c r="EW24">
        <v>18</v>
      </c>
      <c r="EX24">
        <v>2225</v>
      </c>
      <c r="EY24">
        <v>1</v>
      </c>
      <c r="EZ24">
        <v>25</v>
      </c>
      <c r="FA24">
        <v>9</v>
      </c>
      <c r="FB24">
        <v>9.1</v>
      </c>
      <c r="FC24">
        <v>2</v>
      </c>
      <c r="FD24">
        <v>503.076</v>
      </c>
      <c r="FE24">
        <v>480.595</v>
      </c>
      <c r="FF24">
        <v>22.8299</v>
      </c>
      <c r="FG24">
        <v>35.898</v>
      </c>
      <c r="FH24">
        <v>30.0003</v>
      </c>
      <c r="FI24">
        <v>35.8508</v>
      </c>
      <c r="FJ24">
        <v>35.8843</v>
      </c>
      <c r="FK24">
        <v>19.4842</v>
      </c>
      <c r="FL24">
        <v>20.976</v>
      </c>
      <c r="FM24">
        <v>66.1129</v>
      </c>
      <c r="FN24">
        <v>22.8381</v>
      </c>
      <c r="FO24">
        <v>409.281</v>
      </c>
      <c r="FP24">
        <v>23.1121</v>
      </c>
      <c r="FQ24">
        <v>97.4904</v>
      </c>
      <c r="FR24">
        <v>101.509</v>
      </c>
    </row>
    <row r="25" spans="1:174">
      <c r="A25">
        <v>9</v>
      </c>
      <c r="B25">
        <v>1608316781.1</v>
      </c>
      <c r="C25">
        <v>791.099999904633</v>
      </c>
      <c r="D25" t="s">
        <v>331</v>
      </c>
      <c r="E25" t="s">
        <v>332</v>
      </c>
      <c r="F25" t="s">
        <v>292</v>
      </c>
      <c r="G25" t="s">
        <v>293</v>
      </c>
      <c r="H25">
        <v>1608316773.1</v>
      </c>
      <c r="I25">
        <f>(J25)/1000</f>
        <v>0</v>
      </c>
      <c r="J25">
        <f>1000*CA25*AH25*(BW25-BX25)/(100*BP25*(1000-AH25*BW25))</f>
        <v>0</v>
      </c>
      <c r="K25">
        <f>CA25*AH25*(BV25-BU25*(1000-AH25*BX25)/(1000-AH25*BW25))/(100*BP25)</f>
        <v>0</v>
      </c>
      <c r="L25">
        <f>BU25 - IF(AH25&gt;1, K25*BP25*100.0/(AJ25*CI25), 0)</f>
        <v>0</v>
      </c>
      <c r="M25">
        <f>((S25-I25/2)*L25-K25)/(S25+I25/2)</f>
        <v>0</v>
      </c>
      <c r="N25">
        <f>M25*(CB25+CC25)/1000.0</f>
        <v>0</v>
      </c>
      <c r="O25">
        <f>(BU25 - IF(AH25&gt;1, K25*BP25*100.0/(AJ25*CI25), 0))*(CB25+CC25)/1000.0</f>
        <v>0</v>
      </c>
      <c r="P25">
        <f>2.0/((1/R25-1/Q25)+SIGN(R25)*SQRT((1/R25-1/Q25)*(1/R25-1/Q25) + 4*BQ25/((BQ25+1)*(BQ25+1))*(2*1/R25*1/Q25-1/Q25*1/Q25)))</f>
        <v>0</v>
      </c>
      <c r="Q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R25">
        <f>I25*(1000-(1000*0.61365*exp(17.502*V25/(240.97+V25))/(CB25+CC25)+BW25)/2)/(1000*0.61365*exp(17.502*V25/(240.97+V25))/(CB25+CC25)-BW25)</f>
        <v>0</v>
      </c>
      <c r="S25">
        <f>1/((BQ25+1)/(P25/1.6)+1/(Q25/1.37)) + BQ25/((BQ25+1)/(P25/1.6) + BQ25/(Q25/1.37))</f>
        <v>0</v>
      </c>
      <c r="T25">
        <f>(BM25*BO25)</f>
        <v>0</v>
      </c>
      <c r="U25">
        <f>(CD25+(T25+2*0.95*5.67E-8*(((CD25+$B$7)+273)^4-(CD25+273)^4)-44100*I25)/(1.84*29.3*Q25+8*0.95*5.67E-8*(CD25+273)^3))</f>
        <v>0</v>
      </c>
      <c r="V25">
        <f>($C$7*CE25+$D$7*CF25+$E$7*U25)</f>
        <v>0</v>
      </c>
      <c r="W25">
        <f>0.61365*exp(17.502*V25/(240.97+V25))</f>
        <v>0</v>
      </c>
      <c r="X25">
        <f>(Y25/Z25*100)</f>
        <v>0</v>
      </c>
      <c r="Y25">
        <f>BW25*(CB25+CC25)/1000</f>
        <v>0</v>
      </c>
      <c r="Z25">
        <f>0.61365*exp(17.502*CD25/(240.97+CD25))</f>
        <v>0</v>
      </c>
      <c r="AA25">
        <f>(W25-BW25*(CB25+CC25)/1000)</f>
        <v>0</v>
      </c>
      <c r="AB25">
        <f>(-I25*44100)</f>
        <v>0</v>
      </c>
      <c r="AC25">
        <f>2*29.3*Q25*0.92*(CD25-V25)</f>
        <v>0</v>
      </c>
      <c r="AD25">
        <f>2*0.95*5.67E-8*(((CD25+$B$7)+273)^4-(V25+273)^4)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MAX(0,($B$13+$C$13*CI25)/(1+$D$13*CI25)*CB25/(CD25+273)*$E$13)</f>
        <v>0</v>
      </c>
      <c r="AK25" t="s">
        <v>294</v>
      </c>
      <c r="AL25">
        <v>0</v>
      </c>
      <c r="AM25">
        <v>0</v>
      </c>
      <c r="AN25">
        <v>0</v>
      </c>
      <c r="AO25">
        <f>1-AM25/AN25</f>
        <v>0</v>
      </c>
      <c r="AP25">
        <v>-1</v>
      </c>
      <c r="AQ25" t="s">
        <v>333</v>
      </c>
      <c r="AR25">
        <v>15438.2</v>
      </c>
      <c r="AS25">
        <v>720.03224</v>
      </c>
      <c r="AT25">
        <v>849.32</v>
      </c>
      <c r="AU25">
        <f>1-AS25/AT25</f>
        <v>0</v>
      </c>
      <c r="AV25">
        <v>0.5</v>
      </c>
      <c r="AW25">
        <f>BM25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 t="s">
        <v>334</v>
      </c>
      <c r="BC25">
        <v>720.03224</v>
      </c>
      <c r="BD25">
        <v>536.41</v>
      </c>
      <c r="BE25">
        <f>1-BD25/AT25</f>
        <v>0</v>
      </c>
      <c r="BF25">
        <f>(AT25-BC25)/(AT25-BD25)</f>
        <v>0</v>
      </c>
      <c r="BG25">
        <f>(AN25-AT25)/(AN25-BD25)</f>
        <v>0</v>
      </c>
      <c r="BH25">
        <f>(AT25-BC25)/(AT25-AM25)</f>
        <v>0</v>
      </c>
      <c r="BI25">
        <f>(AN25-AT25)/(AN25-AM25)</f>
        <v>0</v>
      </c>
      <c r="BJ25">
        <f>(BF25*BD25/BC25)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297</v>
      </c>
      <c r="BS25">
        <v>2</v>
      </c>
      <c r="BT25">
        <v>1608316773.1</v>
      </c>
      <c r="BU25">
        <v>500.058741935484</v>
      </c>
      <c r="BV25">
        <v>510.84464516129</v>
      </c>
      <c r="BW25">
        <v>23.9253064516129</v>
      </c>
      <c r="BX25">
        <v>23.293935483871</v>
      </c>
      <c r="BY25">
        <v>499.607741935484</v>
      </c>
      <c r="BZ25">
        <v>23.6093064516129</v>
      </c>
      <c r="CA25">
        <v>500.011838709677</v>
      </c>
      <c r="CB25">
        <v>102.53164516129</v>
      </c>
      <c r="CC25">
        <v>0.100000767741936</v>
      </c>
      <c r="CD25">
        <v>27.996735483871</v>
      </c>
      <c r="CE25">
        <v>30.0137903225806</v>
      </c>
      <c r="CF25">
        <v>999.9</v>
      </c>
      <c r="CG25">
        <v>0</v>
      </c>
      <c r="CH25">
        <v>0</v>
      </c>
      <c r="CI25">
        <v>9998.8064516129</v>
      </c>
      <c r="CJ25">
        <v>0</v>
      </c>
      <c r="CK25">
        <v>148.622129032258</v>
      </c>
      <c r="CL25">
        <v>1399.9364516129</v>
      </c>
      <c r="CM25">
        <v>0.899999193548387</v>
      </c>
      <c r="CN25">
        <v>0.100000719354839</v>
      </c>
      <c r="CO25">
        <v>0</v>
      </c>
      <c r="CP25">
        <v>719.999161290322</v>
      </c>
      <c r="CQ25">
        <v>4.99948</v>
      </c>
      <c r="CR25">
        <v>10530.7096774194</v>
      </c>
      <c r="CS25">
        <v>11417.0419354839</v>
      </c>
      <c r="CT25">
        <v>47.137</v>
      </c>
      <c r="CU25">
        <v>48.8628064516129</v>
      </c>
      <c r="CV25">
        <v>47.9491935483871</v>
      </c>
      <c r="CW25">
        <v>48.507935483871</v>
      </c>
      <c r="CX25">
        <v>49.132935483871</v>
      </c>
      <c r="CY25">
        <v>1255.44064516129</v>
      </c>
      <c r="CZ25">
        <v>139.495806451613</v>
      </c>
      <c r="DA25">
        <v>0</v>
      </c>
      <c r="DB25">
        <v>107.099999904633</v>
      </c>
      <c r="DC25">
        <v>0</v>
      </c>
      <c r="DD25">
        <v>720.03224</v>
      </c>
      <c r="DE25">
        <v>2.29907692045855</v>
      </c>
      <c r="DF25">
        <v>18.7999999351967</v>
      </c>
      <c r="DG25">
        <v>10530.984</v>
      </c>
      <c r="DH25">
        <v>15</v>
      </c>
      <c r="DI25">
        <v>1608316804.6</v>
      </c>
      <c r="DJ25" t="s">
        <v>335</v>
      </c>
      <c r="DK25">
        <v>1608316804.6</v>
      </c>
      <c r="DL25">
        <v>1608316799.1</v>
      </c>
      <c r="DM25">
        <v>11</v>
      </c>
      <c r="DN25">
        <v>0.287</v>
      </c>
      <c r="DO25">
        <v>-0.004</v>
      </c>
      <c r="DP25">
        <v>0.451</v>
      </c>
      <c r="DQ25">
        <v>0.316</v>
      </c>
      <c r="DR25">
        <v>510</v>
      </c>
      <c r="DS25">
        <v>23</v>
      </c>
      <c r="DT25">
        <v>0.19</v>
      </c>
      <c r="DU25">
        <v>0.11</v>
      </c>
      <c r="DV25">
        <v>8.94463822202403</v>
      </c>
      <c r="DW25">
        <v>-0.411778968519415</v>
      </c>
      <c r="DX25">
        <v>0.0535482466123723</v>
      </c>
      <c r="DY25">
        <v>1</v>
      </c>
      <c r="DZ25">
        <v>-11.0635233333333</v>
      </c>
      <c r="EA25">
        <v>0.191116351501674</v>
      </c>
      <c r="EB25">
        <v>0.0484199454999922</v>
      </c>
      <c r="EC25">
        <v>1</v>
      </c>
      <c r="ED25">
        <v>0.663487366666667</v>
      </c>
      <c r="EE25">
        <v>0.15076332814238</v>
      </c>
      <c r="EF25">
        <v>0.0109918625885496</v>
      </c>
      <c r="EG25">
        <v>1</v>
      </c>
      <c r="EH25">
        <v>3</v>
      </c>
      <c r="EI25">
        <v>3</v>
      </c>
      <c r="EJ25" t="s">
        <v>305</v>
      </c>
      <c r="EK25">
        <v>100</v>
      </c>
      <c r="EL25">
        <v>100</v>
      </c>
      <c r="EM25">
        <v>0.451</v>
      </c>
      <c r="EN25">
        <v>0.316</v>
      </c>
      <c r="EO25">
        <v>0.423214021235996</v>
      </c>
      <c r="EP25">
        <v>-1.60436505785889e-05</v>
      </c>
      <c r="EQ25">
        <v>-1.15305589960158e-06</v>
      </c>
      <c r="ER25">
        <v>3.65813499827708e-10</v>
      </c>
      <c r="ES25">
        <v>-0.165999428064288</v>
      </c>
      <c r="ET25">
        <v>-0.0148585495900011</v>
      </c>
      <c r="EU25">
        <v>0.00206202478538563</v>
      </c>
      <c r="EV25">
        <v>-2.15789431663115e-05</v>
      </c>
      <c r="EW25">
        <v>18</v>
      </c>
      <c r="EX25">
        <v>2225</v>
      </c>
      <c r="EY25">
        <v>1</v>
      </c>
      <c r="EZ25">
        <v>25</v>
      </c>
      <c r="FA25">
        <v>10.8</v>
      </c>
      <c r="FB25">
        <v>10.9</v>
      </c>
      <c r="FC25">
        <v>2</v>
      </c>
      <c r="FD25">
        <v>503.167</v>
      </c>
      <c r="FE25">
        <v>480.3</v>
      </c>
      <c r="FF25">
        <v>22.786</v>
      </c>
      <c r="FG25">
        <v>35.9917</v>
      </c>
      <c r="FH25">
        <v>30.0005</v>
      </c>
      <c r="FI25">
        <v>35.9218</v>
      </c>
      <c r="FJ25">
        <v>35.9519</v>
      </c>
      <c r="FK25">
        <v>23.2667</v>
      </c>
      <c r="FL25">
        <v>20.0537</v>
      </c>
      <c r="FM25">
        <v>65.7397</v>
      </c>
      <c r="FN25">
        <v>22.7858</v>
      </c>
      <c r="FO25">
        <v>510.603</v>
      </c>
      <c r="FP25">
        <v>23.2664</v>
      </c>
      <c r="FQ25">
        <v>97.474</v>
      </c>
      <c r="FR25">
        <v>101.493</v>
      </c>
    </row>
    <row r="26" spans="1:174">
      <c r="A26">
        <v>10</v>
      </c>
      <c r="B26">
        <v>1608316925.6</v>
      </c>
      <c r="C26">
        <v>935.599999904633</v>
      </c>
      <c r="D26" t="s">
        <v>336</v>
      </c>
      <c r="E26" t="s">
        <v>337</v>
      </c>
      <c r="F26" t="s">
        <v>292</v>
      </c>
      <c r="G26" t="s">
        <v>293</v>
      </c>
      <c r="H26">
        <v>1608316917.6</v>
      </c>
      <c r="I26">
        <f>(J26)/1000</f>
        <v>0</v>
      </c>
      <c r="J26">
        <f>1000*CA26*AH26*(BW26-BX26)/(100*BP26*(1000-AH26*BW26))</f>
        <v>0</v>
      </c>
      <c r="K26">
        <f>CA26*AH26*(BV26-BU26*(1000-AH26*BX26)/(1000-AH26*BW26))/(100*BP26)</f>
        <v>0</v>
      </c>
      <c r="L26">
        <f>BU26 - IF(AH26&gt;1, K26*BP26*100.0/(AJ26*CI26), 0)</f>
        <v>0</v>
      </c>
      <c r="M26">
        <f>((S26-I26/2)*L26-K26)/(S26+I26/2)</f>
        <v>0</v>
      </c>
      <c r="N26">
        <f>M26*(CB26+CC26)/1000.0</f>
        <v>0</v>
      </c>
      <c r="O26">
        <f>(BU26 - IF(AH26&gt;1, K26*BP26*100.0/(AJ26*CI26), 0))*(CB26+CC26)/1000.0</f>
        <v>0</v>
      </c>
      <c r="P26">
        <f>2.0/((1/R26-1/Q26)+SIGN(R26)*SQRT((1/R26-1/Q26)*(1/R26-1/Q26) + 4*BQ26/((BQ26+1)*(BQ26+1))*(2*1/R26*1/Q26-1/Q26*1/Q26)))</f>
        <v>0</v>
      </c>
      <c r="Q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R26">
        <f>I26*(1000-(1000*0.61365*exp(17.502*V26/(240.97+V26))/(CB26+CC26)+BW26)/2)/(1000*0.61365*exp(17.502*V26/(240.97+V26))/(CB26+CC26)-BW26)</f>
        <v>0</v>
      </c>
      <c r="S26">
        <f>1/((BQ26+1)/(P26/1.6)+1/(Q26/1.37)) + BQ26/((BQ26+1)/(P26/1.6) + BQ26/(Q26/1.37))</f>
        <v>0</v>
      </c>
      <c r="T26">
        <f>(BM26*BO26)</f>
        <v>0</v>
      </c>
      <c r="U26">
        <f>(CD26+(T26+2*0.95*5.67E-8*(((CD26+$B$7)+273)^4-(CD26+273)^4)-44100*I26)/(1.84*29.3*Q26+8*0.95*5.67E-8*(CD26+273)^3))</f>
        <v>0</v>
      </c>
      <c r="V26">
        <f>($C$7*CE26+$D$7*CF26+$E$7*U26)</f>
        <v>0</v>
      </c>
      <c r="W26">
        <f>0.61365*exp(17.502*V26/(240.97+V26))</f>
        <v>0</v>
      </c>
      <c r="X26">
        <f>(Y26/Z26*100)</f>
        <v>0</v>
      </c>
      <c r="Y26">
        <f>BW26*(CB26+CC26)/1000</f>
        <v>0</v>
      </c>
      <c r="Z26">
        <f>0.61365*exp(17.502*CD26/(240.97+CD26))</f>
        <v>0</v>
      </c>
      <c r="AA26">
        <f>(W26-BW26*(CB26+CC26)/1000)</f>
        <v>0</v>
      </c>
      <c r="AB26">
        <f>(-I26*44100)</f>
        <v>0</v>
      </c>
      <c r="AC26">
        <f>2*29.3*Q26*0.92*(CD26-V26)</f>
        <v>0</v>
      </c>
      <c r="AD26">
        <f>2*0.95*5.67E-8*(((CD26+$B$7)+273)^4-(V26+273)^4)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MAX(0,($B$13+$C$13*CI26)/(1+$D$13*CI26)*CB26/(CD26+273)*$E$13)</f>
        <v>0</v>
      </c>
      <c r="AK26" t="s">
        <v>294</v>
      </c>
      <c r="AL26">
        <v>0</v>
      </c>
      <c r="AM26">
        <v>0</v>
      </c>
      <c r="AN26">
        <v>0</v>
      </c>
      <c r="AO26">
        <f>1-AM26/AN26</f>
        <v>0</v>
      </c>
      <c r="AP26">
        <v>-1</v>
      </c>
      <c r="AQ26" t="s">
        <v>338</v>
      </c>
      <c r="AR26">
        <v>15438.1</v>
      </c>
      <c r="AS26">
        <v>728.53968</v>
      </c>
      <c r="AT26">
        <v>866.15</v>
      </c>
      <c r="AU26">
        <f>1-AS26/AT26</f>
        <v>0</v>
      </c>
      <c r="AV26">
        <v>0.5</v>
      </c>
      <c r="AW26">
        <f>BM26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 t="s">
        <v>339</v>
      </c>
      <c r="BC26">
        <v>728.53968</v>
      </c>
      <c r="BD26">
        <v>542.75</v>
      </c>
      <c r="BE26">
        <f>1-BD26/AT26</f>
        <v>0</v>
      </c>
      <c r="BF26">
        <f>(AT26-BC26)/(AT26-BD26)</f>
        <v>0</v>
      </c>
      <c r="BG26">
        <f>(AN26-AT26)/(AN26-BD26)</f>
        <v>0</v>
      </c>
      <c r="BH26">
        <f>(AT26-BC26)/(AT26-AM26)</f>
        <v>0</v>
      </c>
      <c r="BI26">
        <f>(AN26-AT26)/(AN26-AM26)</f>
        <v>0</v>
      </c>
      <c r="BJ26">
        <f>(BF26*BD26/BC26)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297</v>
      </c>
      <c r="BS26">
        <v>2</v>
      </c>
      <c r="BT26">
        <v>1608316917.6</v>
      </c>
      <c r="BU26">
        <v>599.974451612903</v>
      </c>
      <c r="BV26">
        <v>610.617774193548</v>
      </c>
      <c r="BW26">
        <v>23.9410612903226</v>
      </c>
      <c r="BX26">
        <v>23.2867741935484</v>
      </c>
      <c r="BY26">
        <v>599.609516129032</v>
      </c>
      <c r="BZ26">
        <v>23.5972709677419</v>
      </c>
      <c r="CA26">
        <v>500.005032258064</v>
      </c>
      <c r="CB26">
        <v>102.530677419355</v>
      </c>
      <c r="CC26">
        <v>0.0999878322580645</v>
      </c>
      <c r="CD26">
        <v>27.9946838709677</v>
      </c>
      <c r="CE26">
        <v>30.0236806451613</v>
      </c>
      <c r="CF26">
        <v>999.9</v>
      </c>
      <c r="CG26">
        <v>0</v>
      </c>
      <c r="CH26">
        <v>0</v>
      </c>
      <c r="CI26">
        <v>9999.39193548387</v>
      </c>
      <c r="CJ26">
        <v>0</v>
      </c>
      <c r="CK26">
        <v>149.242129032258</v>
      </c>
      <c r="CL26">
        <v>1400.02290322581</v>
      </c>
      <c r="CM26">
        <v>0.899999709677419</v>
      </c>
      <c r="CN26">
        <v>0.10000015483871</v>
      </c>
      <c r="CO26">
        <v>0</v>
      </c>
      <c r="CP26">
        <v>728.594451612903</v>
      </c>
      <c r="CQ26">
        <v>4.99948</v>
      </c>
      <c r="CR26">
        <v>10610.7612903226</v>
      </c>
      <c r="CS26">
        <v>11417.7741935484</v>
      </c>
      <c r="CT26">
        <v>47.2094193548387</v>
      </c>
      <c r="CU26">
        <v>48.933</v>
      </c>
      <c r="CV26">
        <v>48.024064516129</v>
      </c>
      <c r="CW26">
        <v>48.655</v>
      </c>
      <c r="CX26">
        <v>49.2234838709677</v>
      </c>
      <c r="CY26">
        <v>1255.52096774194</v>
      </c>
      <c r="CZ26">
        <v>139.501935483871</v>
      </c>
      <c r="DA26">
        <v>0</v>
      </c>
      <c r="DB26">
        <v>144</v>
      </c>
      <c r="DC26">
        <v>0</v>
      </c>
      <c r="DD26">
        <v>728.53968</v>
      </c>
      <c r="DE26">
        <v>-0.885538462011789</v>
      </c>
      <c r="DF26">
        <v>-40.8615384715057</v>
      </c>
      <c r="DG26">
        <v>10610.012</v>
      </c>
      <c r="DH26">
        <v>15</v>
      </c>
      <c r="DI26">
        <v>1608316804.6</v>
      </c>
      <c r="DJ26" t="s">
        <v>335</v>
      </c>
      <c r="DK26">
        <v>1608316804.6</v>
      </c>
      <c r="DL26">
        <v>1608316799.1</v>
      </c>
      <c r="DM26">
        <v>11</v>
      </c>
      <c r="DN26">
        <v>0.287</v>
      </c>
      <c r="DO26">
        <v>-0.004</v>
      </c>
      <c r="DP26">
        <v>0.451</v>
      </c>
      <c r="DQ26">
        <v>0.316</v>
      </c>
      <c r="DR26">
        <v>510</v>
      </c>
      <c r="DS26">
        <v>23</v>
      </c>
      <c r="DT26">
        <v>0.19</v>
      </c>
      <c r="DU26">
        <v>0.11</v>
      </c>
      <c r="DV26">
        <v>8.53475516943419</v>
      </c>
      <c r="DW26">
        <v>-0.221549475457417</v>
      </c>
      <c r="DX26">
        <v>0.0355021985490103</v>
      </c>
      <c r="DY26">
        <v>1</v>
      </c>
      <c r="DZ26">
        <v>-10.6425766666667</v>
      </c>
      <c r="EA26">
        <v>0.326861846496092</v>
      </c>
      <c r="EB26">
        <v>0.0444337535614035</v>
      </c>
      <c r="EC26">
        <v>0</v>
      </c>
      <c r="ED26">
        <v>0.653816533333333</v>
      </c>
      <c r="EE26">
        <v>-0.0952649432702993</v>
      </c>
      <c r="EF26">
        <v>0.00696758074099054</v>
      </c>
      <c r="EG26">
        <v>1</v>
      </c>
      <c r="EH26">
        <v>2</v>
      </c>
      <c r="EI26">
        <v>3</v>
      </c>
      <c r="EJ26" t="s">
        <v>330</v>
      </c>
      <c r="EK26">
        <v>100</v>
      </c>
      <c r="EL26">
        <v>100</v>
      </c>
      <c r="EM26">
        <v>0.365</v>
      </c>
      <c r="EN26">
        <v>0.3432</v>
      </c>
      <c r="EO26">
        <v>0.710283846640758</v>
      </c>
      <c r="EP26">
        <v>-1.60436505785889e-05</v>
      </c>
      <c r="EQ26">
        <v>-1.15305589960158e-06</v>
      </c>
      <c r="ER26">
        <v>3.65813499827708e-10</v>
      </c>
      <c r="ES26">
        <v>-0.17023689120149</v>
      </c>
      <c r="ET26">
        <v>-0.0148585495900011</v>
      </c>
      <c r="EU26">
        <v>0.00206202478538563</v>
      </c>
      <c r="EV26">
        <v>-2.15789431663115e-05</v>
      </c>
      <c r="EW26">
        <v>18</v>
      </c>
      <c r="EX26">
        <v>2225</v>
      </c>
      <c r="EY26">
        <v>1</v>
      </c>
      <c r="EZ26">
        <v>25</v>
      </c>
      <c r="FA26">
        <v>2</v>
      </c>
      <c r="FB26">
        <v>2.1</v>
      </c>
      <c r="FC26">
        <v>2</v>
      </c>
      <c r="FD26">
        <v>503.25</v>
      </c>
      <c r="FE26">
        <v>479.839</v>
      </c>
      <c r="FF26">
        <v>22.9105</v>
      </c>
      <c r="FG26">
        <v>36.1163</v>
      </c>
      <c r="FH26">
        <v>30.0004</v>
      </c>
      <c r="FI26">
        <v>36.0405</v>
      </c>
      <c r="FJ26">
        <v>36.0697</v>
      </c>
      <c r="FK26">
        <v>26.9013</v>
      </c>
      <c r="FL26">
        <v>20.4776</v>
      </c>
      <c r="FM26">
        <v>65.7397</v>
      </c>
      <c r="FN26">
        <v>22.9131</v>
      </c>
      <c r="FO26">
        <v>610.571</v>
      </c>
      <c r="FP26">
        <v>23.2705</v>
      </c>
      <c r="FQ26">
        <v>97.4516</v>
      </c>
      <c r="FR26">
        <v>101.464</v>
      </c>
    </row>
    <row r="27" spans="1:174">
      <c r="A27">
        <v>11</v>
      </c>
      <c r="B27">
        <v>1608317046.1</v>
      </c>
      <c r="C27">
        <v>1056.09999990463</v>
      </c>
      <c r="D27" t="s">
        <v>340</v>
      </c>
      <c r="E27" t="s">
        <v>341</v>
      </c>
      <c r="F27" t="s">
        <v>292</v>
      </c>
      <c r="G27" t="s">
        <v>293</v>
      </c>
      <c r="H27">
        <v>1608317038.1</v>
      </c>
      <c r="I27">
        <f>(J27)/1000</f>
        <v>0</v>
      </c>
      <c r="J27">
        <f>1000*CA27*AH27*(BW27-BX27)/(100*BP27*(1000-AH27*BW27))</f>
        <v>0</v>
      </c>
      <c r="K27">
        <f>CA27*AH27*(BV27-BU27*(1000-AH27*BX27)/(1000-AH27*BW27))/(100*BP27)</f>
        <v>0</v>
      </c>
      <c r="L27">
        <f>BU27 - IF(AH27&gt;1, K27*BP27*100.0/(AJ27*CI27), 0)</f>
        <v>0</v>
      </c>
      <c r="M27">
        <f>((S27-I27/2)*L27-K27)/(S27+I27/2)</f>
        <v>0</v>
      </c>
      <c r="N27">
        <f>M27*(CB27+CC27)/1000.0</f>
        <v>0</v>
      </c>
      <c r="O27">
        <f>(BU27 - IF(AH27&gt;1, K27*BP27*100.0/(AJ27*CI27), 0))*(CB27+CC27)/1000.0</f>
        <v>0</v>
      </c>
      <c r="P27">
        <f>2.0/((1/R27-1/Q27)+SIGN(R27)*SQRT((1/R27-1/Q27)*(1/R27-1/Q27) + 4*BQ27/((BQ27+1)*(BQ27+1))*(2*1/R27*1/Q27-1/Q27*1/Q27)))</f>
        <v>0</v>
      </c>
      <c r="Q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R27">
        <f>I27*(1000-(1000*0.61365*exp(17.502*V27/(240.97+V27))/(CB27+CC27)+BW27)/2)/(1000*0.61365*exp(17.502*V27/(240.97+V27))/(CB27+CC27)-BW27)</f>
        <v>0</v>
      </c>
      <c r="S27">
        <f>1/((BQ27+1)/(P27/1.6)+1/(Q27/1.37)) + BQ27/((BQ27+1)/(P27/1.6) + BQ27/(Q27/1.37))</f>
        <v>0</v>
      </c>
      <c r="T27">
        <f>(BM27*BO27)</f>
        <v>0</v>
      </c>
      <c r="U27">
        <f>(CD27+(T27+2*0.95*5.67E-8*(((CD27+$B$7)+273)^4-(CD27+273)^4)-44100*I27)/(1.84*29.3*Q27+8*0.95*5.67E-8*(CD27+273)^3))</f>
        <v>0</v>
      </c>
      <c r="V27">
        <f>($C$7*CE27+$D$7*CF27+$E$7*U27)</f>
        <v>0</v>
      </c>
      <c r="W27">
        <f>0.61365*exp(17.502*V27/(240.97+V27))</f>
        <v>0</v>
      </c>
      <c r="X27">
        <f>(Y27/Z27*100)</f>
        <v>0</v>
      </c>
      <c r="Y27">
        <f>BW27*(CB27+CC27)/1000</f>
        <v>0</v>
      </c>
      <c r="Z27">
        <f>0.61365*exp(17.502*CD27/(240.97+CD27))</f>
        <v>0</v>
      </c>
      <c r="AA27">
        <f>(W27-BW27*(CB27+CC27)/1000)</f>
        <v>0</v>
      </c>
      <c r="AB27">
        <f>(-I27*44100)</f>
        <v>0</v>
      </c>
      <c r="AC27">
        <f>2*29.3*Q27*0.92*(CD27-V27)</f>
        <v>0</v>
      </c>
      <c r="AD27">
        <f>2*0.95*5.67E-8*(((CD27+$B$7)+273)^4-(V27+273)^4)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MAX(0,($B$13+$C$13*CI27)/(1+$D$13*CI27)*CB27/(CD27+273)*$E$13)</f>
        <v>0</v>
      </c>
      <c r="AK27" t="s">
        <v>294</v>
      </c>
      <c r="AL27">
        <v>0</v>
      </c>
      <c r="AM27">
        <v>0</v>
      </c>
      <c r="AN27">
        <v>0</v>
      </c>
      <c r="AO27">
        <f>1-AM27/AN27</f>
        <v>0</v>
      </c>
      <c r="AP27">
        <v>-1</v>
      </c>
      <c r="AQ27" t="s">
        <v>342</v>
      </c>
      <c r="AR27">
        <v>15439.1</v>
      </c>
      <c r="AS27">
        <v>739.048076923077</v>
      </c>
      <c r="AT27">
        <v>887.44</v>
      </c>
      <c r="AU27">
        <f>1-AS27/AT27</f>
        <v>0</v>
      </c>
      <c r="AV27">
        <v>0.5</v>
      </c>
      <c r="AW27">
        <f>BM27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 t="s">
        <v>343</v>
      </c>
      <c r="BC27">
        <v>739.048076923077</v>
      </c>
      <c r="BD27">
        <v>545.93</v>
      </c>
      <c r="BE27">
        <f>1-BD27/AT27</f>
        <v>0</v>
      </c>
      <c r="BF27">
        <f>(AT27-BC27)/(AT27-BD27)</f>
        <v>0</v>
      </c>
      <c r="BG27">
        <f>(AN27-AT27)/(AN27-BD27)</f>
        <v>0</v>
      </c>
      <c r="BH27">
        <f>(AT27-BC27)/(AT27-AM27)</f>
        <v>0</v>
      </c>
      <c r="BI27">
        <f>(AN27-AT27)/(AN27-AM27)</f>
        <v>0</v>
      </c>
      <c r="BJ27">
        <f>(BF27*BD27/BC27)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297</v>
      </c>
      <c r="BS27">
        <v>2</v>
      </c>
      <c r="BT27">
        <v>1608317038.1</v>
      </c>
      <c r="BU27">
        <v>699.863967741936</v>
      </c>
      <c r="BV27">
        <v>711.511451612903</v>
      </c>
      <c r="BW27">
        <v>23.7883322580645</v>
      </c>
      <c r="BX27">
        <v>23.0168483870968</v>
      </c>
      <c r="BY27">
        <v>699.603967741935</v>
      </c>
      <c r="BZ27">
        <v>23.4512870967742</v>
      </c>
      <c r="CA27">
        <v>500.006387096774</v>
      </c>
      <c r="CB27">
        <v>102.531709677419</v>
      </c>
      <c r="CC27">
        <v>0.0999649806451613</v>
      </c>
      <c r="CD27">
        <v>27.9631064516129</v>
      </c>
      <c r="CE27">
        <v>29.8883129032258</v>
      </c>
      <c r="CF27">
        <v>999.9</v>
      </c>
      <c r="CG27">
        <v>0</v>
      </c>
      <c r="CH27">
        <v>0</v>
      </c>
      <c r="CI27">
        <v>10002.7048387097</v>
      </c>
      <c r="CJ27">
        <v>0</v>
      </c>
      <c r="CK27">
        <v>149.553096774194</v>
      </c>
      <c r="CL27">
        <v>1399.97419354839</v>
      </c>
      <c r="CM27">
        <v>0.899998677419355</v>
      </c>
      <c r="CN27">
        <v>0.10000124516129</v>
      </c>
      <c r="CO27">
        <v>0</v>
      </c>
      <c r="CP27">
        <v>739.055870967742</v>
      </c>
      <c r="CQ27">
        <v>4.99948</v>
      </c>
      <c r="CR27">
        <v>10723.735483871</v>
      </c>
      <c r="CS27">
        <v>11417.364516129</v>
      </c>
      <c r="CT27">
        <v>47.015935483871</v>
      </c>
      <c r="CU27">
        <v>48.794</v>
      </c>
      <c r="CV27">
        <v>47.8729677419355</v>
      </c>
      <c r="CW27">
        <v>48.427064516129</v>
      </c>
      <c r="CX27">
        <v>49.03</v>
      </c>
      <c r="CY27">
        <v>1255.47419354839</v>
      </c>
      <c r="CZ27">
        <v>139.5</v>
      </c>
      <c r="DA27">
        <v>0</v>
      </c>
      <c r="DB27">
        <v>119.700000047684</v>
      </c>
      <c r="DC27">
        <v>0</v>
      </c>
      <c r="DD27">
        <v>739.048076923077</v>
      </c>
      <c r="DE27">
        <v>-1.97839316645922</v>
      </c>
      <c r="DF27">
        <v>-22.3999999625289</v>
      </c>
      <c r="DG27">
        <v>10723.6538461538</v>
      </c>
      <c r="DH27">
        <v>15</v>
      </c>
      <c r="DI27">
        <v>1608316804.6</v>
      </c>
      <c r="DJ27" t="s">
        <v>335</v>
      </c>
      <c r="DK27">
        <v>1608316804.6</v>
      </c>
      <c r="DL27">
        <v>1608316799.1</v>
      </c>
      <c r="DM27">
        <v>11</v>
      </c>
      <c r="DN27">
        <v>0.287</v>
      </c>
      <c r="DO27">
        <v>-0.004</v>
      </c>
      <c r="DP27">
        <v>0.451</v>
      </c>
      <c r="DQ27">
        <v>0.316</v>
      </c>
      <c r="DR27">
        <v>510</v>
      </c>
      <c r="DS27">
        <v>23</v>
      </c>
      <c r="DT27">
        <v>0.19</v>
      </c>
      <c r="DU27">
        <v>0.11</v>
      </c>
      <c r="DV27">
        <v>9.24699234573409</v>
      </c>
      <c r="DW27">
        <v>-0.316956573389747</v>
      </c>
      <c r="DX27">
        <v>0.0409523020813838</v>
      </c>
      <c r="DY27">
        <v>1</v>
      </c>
      <c r="DZ27">
        <v>-11.6483466666667</v>
      </c>
      <c r="EA27">
        <v>0.554365294771991</v>
      </c>
      <c r="EB27">
        <v>0.057530262953993</v>
      </c>
      <c r="EC27">
        <v>0</v>
      </c>
      <c r="ED27">
        <v>0.772608366666667</v>
      </c>
      <c r="EE27">
        <v>-0.266997063403782</v>
      </c>
      <c r="EF27">
        <v>0.0192623434996599</v>
      </c>
      <c r="EG27">
        <v>0</v>
      </c>
      <c r="EH27">
        <v>1</v>
      </c>
      <c r="EI27">
        <v>3</v>
      </c>
      <c r="EJ27" t="s">
        <v>299</v>
      </c>
      <c r="EK27">
        <v>100</v>
      </c>
      <c r="EL27">
        <v>100</v>
      </c>
      <c r="EM27">
        <v>0.26</v>
      </c>
      <c r="EN27">
        <v>0.3353</v>
      </c>
      <c r="EO27">
        <v>0.710283846640758</v>
      </c>
      <c r="EP27">
        <v>-1.60436505785889e-05</v>
      </c>
      <c r="EQ27">
        <v>-1.15305589960158e-06</v>
      </c>
      <c r="ER27">
        <v>3.65813499827708e-10</v>
      </c>
      <c r="ES27">
        <v>-0.17023689120149</v>
      </c>
      <c r="ET27">
        <v>-0.0148585495900011</v>
      </c>
      <c r="EU27">
        <v>0.00206202478538563</v>
      </c>
      <c r="EV27">
        <v>-2.15789431663115e-05</v>
      </c>
      <c r="EW27">
        <v>18</v>
      </c>
      <c r="EX27">
        <v>2225</v>
      </c>
      <c r="EY27">
        <v>1</v>
      </c>
      <c r="EZ27">
        <v>25</v>
      </c>
      <c r="FA27">
        <v>4</v>
      </c>
      <c r="FB27">
        <v>4.1</v>
      </c>
      <c r="FC27">
        <v>2</v>
      </c>
      <c r="FD27">
        <v>503.474</v>
      </c>
      <c r="FE27">
        <v>480.199</v>
      </c>
      <c r="FF27">
        <v>23.6266</v>
      </c>
      <c r="FG27">
        <v>36.0812</v>
      </c>
      <c r="FH27">
        <v>29.9999</v>
      </c>
      <c r="FI27">
        <v>36.0623</v>
      </c>
      <c r="FJ27">
        <v>36.0973</v>
      </c>
      <c r="FK27">
        <v>30.4645</v>
      </c>
      <c r="FL27">
        <v>21.8577</v>
      </c>
      <c r="FM27">
        <v>65.7397</v>
      </c>
      <c r="FN27">
        <v>23.6305</v>
      </c>
      <c r="FO27">
        <v>711.454</v>
      </c>
      <c r="FP27">
        <v>23.0088</v>
      </c>
      <c r="FQ27">
        <v>97.4599</v>
      </c>
      <c r="FR27">
        <v>101.467</v>
      </c>
    </row>
    <row r="28" spans="1:174">
      <c r="A28">
        <v>12</v>
      </c>
      <c r="B28">
        <v>1608317136.1</v>
      </c>
      <c r="C28">
        <v>1146.09999990463</v>
      </c>
      <c r="D28" t="s">
        <v>344</v>
      </c>
      <c r="E28" t="s">
        <v>345</v>
      </c>
      <c r="F28" t="s">
        <v>292</v>
      </c>
      <c r="G28" t="s">
        <v>293</v>
      </c>
      <c r="H28">
        <v>1608317128.35</v>
      </c>
      <c r="I28">
        <f>(J28)/1000</f>
        <v>0</v>
      </c>
      <c r="J28">
        <f>1000*CA28*AH28*(BW28-BX28)/(100*BP28*(1000-AH28*BW28))</f>
        <v>0</v>
      </c>
      <c r="K28">
        <f>CA28*AH28*(BV28-BU28*(1000-AH28*BX28)/(1000-AH28*BW28))/(100*BP28)</f>
        <v>0</v>
      </c>
      <c r="L28">
        <f>BU28 - IF(AH28&gt;1, K28*BP28*100.0/(AJ28*CI28), 0)</f>
        <v>0</v>
      </c>
      <c r="M28">
        <f>((S28-I28/2)*L28-K28)/(S28+I28/2)</f>
        <v>0</v>
      </c>
      <c r="N28">
        <f>M28*(CB28+CC28)/1000.0</f>
        <v>0</v>
      </c>
      <c r="O28">
        <f>(BU28 - IF(AH28&gt;1, K28*BP28*100.0/(AJ28*CI28), 0))*(CB28+CC28)/1000.0</f>
        <v>0</v>
      </c>
      <c r="P28">
        <f>2.0/((1/R28-1/Q28)+SIGN(R28)*SQRT((1/R28-1/Q28)*(1/R28-1/Q28) + 4*BQ28/((BQ28+1)*(BQ28+1))*(2*1/R28*1/Q28-1/Q28*1/Q28)))</f>
        <v>0</v>
      </c>
      <c r="Q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R28">
        <f>I28*(1000-(1000*0.61365*exp(17.502*V28/(240.97+V28))/(CB28+CC28)+BW28)/2)/(1000*0.61365*exp(17.502*V28/(240.97+V28))/(CB28+CC28)-BW28)</f>
        <v>0</v>
      </c>
      <c r="S28">
        <f>1/((BQ28+1)/(P28/1.6)+1/(Q28/1.37)) + BQ28/((BQ28+1)/(P28/1.6) + BQ28/(Q28/1.37))</f>
        <v>0</v>
      </c>
      <c r="T28">
        <f>(BM28*BO28)</f>
        <v>0</v>
      </c>
      <c r="U28">
        <f>(CD28+(T28+2*0.95*5.67E-8*(((CD28+$B$7)+273)^4-(CD28+273)^4)-44100*I28)/(1.84*29.3*Q28+8*0.95*5.67E-8*(CD28+273)^3))</f>
        <v>0</v>
      </c>
      <c r="V28">
        <f>($C$7*CE28+$D$7*CF28+$E$7*U28)</f>
        <v>0</v>
      </c>
      <c r="W28">
        <f>0.61365*exp(17.502*V28/(240.97+V28))</f>
        <v>0</v>
      </c>
      <c r="X28">
        <f>(Y28/Z28*100)</f>
        <v>0</v>
      </c>
      <c r="Y28">
        <f>BW28*(CB28+CC28)/1000</f>
        <v>0</v>
      </c>
      <c r="Z28">
        <f>0.61365*exp(17.502*CD28/(240.97+CD28))</f>
        <v>0</v>
      </c>
      <c r="AA28">
        <f>(W28-BW28*(CB28+CC28)/1000)</f>
        <v>0</v>
      </c>
      <c r="AB28">
        <f>(-I28*44100)</f>
        <v>0</v>
      </c>
      <c r="AC28">
        <f>2*29.3*Q28*0.92*(CD28-V28)</f>
        <v>0</v>
      </c>
      <c r="AD28">
        <f>2*0.95*5.67E-8*(((CD28+$B$7)+273)^4-(V28+273)^4)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MAX(0,($B$13+$C$13*CI28)/(1+$D$13*CI28)*CB28/(CD28+273)*$E$13)</f>
        <v>0</v>
      </c>
      <c r="AK28" t="s">
        <v>294</v>
      </c>
      <c r="AL28">
        <v>0</v>
      </c>
      <c r="AM28">
        <v>0</v>
      </c>
      <c r="AN28">
        <v>0</v>
      </c>
      <c r="AO28">
        <f>1-AM28/AN28</f>
        <v>0</v>
      </c>
      <c r="AP28">
        <v>-1</v>
      </c>
      <c r="AQ28" t="s">
        <v>346</v>
      </c>
      <c r="AR28">
        <v>15439.7</v>
      </c>
      <c r="AS28">
        <v>749.44056</v>
      </c>
      <c r="AT28">
        <v>905.64</v>
      </c>
      <c r="AU28">
        <f>1-AS28/AT28</f>
        <v>0</v>
      </c>
      <c r="AV28">
        <v>0.5</v>
      </c>
      <c r="AW28">
        <f>BM28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 t="s">
        <v>347</v>
      </c>
      <c r="BC28">
        <v>749.44056</v>
      </c>
      <c r="BD28">
        <v>552.73</v>
      </c>
      <c r="BE28">
        <f>1-BD28/AT28</f>
        <v>0</v>
      </c>
      <c r="BF28">
        <f>(AT28-BC28)/(AT28-BD28)</f>
        <v>0</v>
      </c>
      <c r="BG28">
        <f>(AN28-AT28)/(AN28-BD28)</f>
        <v>0</v>
      </c>
      <c r="BH28">
        <f>(AT28-BC28)/(AT28-AM28)</f>
        <v>0</v>
      </c>
      <c r="BI28">
        <f>(AN28-AT28)/(AN28-AM28)</f>
        <v>0</v>
      </c>
      <c r="BJ28">
        <f>(BF28*BD28/BC28)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297</v>
      </c>
      <c r="BS28">
        <v>2</v>
      </c>
      <c r="BT28">
        <v>1608317128.35</v>
      </c>
      <c r="BU28">
        <v>799.148133333333</v>
      </c>
      <c r="BV28">
        <v>811.716733333333</v>
      </c>
      <c r="BW28">
        <v>23.6603866666667</v>
      </c>
      <c r="BX28">
        <v>23.1920433333333</v>
      </c>
      <c r="BY28">
        <v>799.0003</v>
      </c>
      <c r="BZ28">
        <v>23.329</v>
      </c>
      <c r="CA28">
        <v>500.008533333333</v>
      </c>
      <c r="CB28">
        <v>102.5298</v>
      </c>
      <c r="CC28">
        <v>0.0999978466666667</v>
      </c>
      <c r="CD28">
        <v>27.98635</v>
      </c>
      <c r="CE28">
        <v>29.9064333333333</v>
      </c>
      <c r="CF28">
        <v>999.9</v>
      </c>
      <c r="CG28">
        <v>0</v>
      </c>
      <c r="CH28">
        <v>0</v>
      </c>
      <c r="CI28">
        <v>9997.873</v>
      </c>
      <c r="CJ28">
        <v>0</v>
      </c>
      <c r="CK28">
        <v>149.579133333333</v>
      </c>
      <c r="CL28">
        <v>1399.98866666667</v>
      </c>
      <c r="CM28">
        <v>0.8999974</v>
      </c>
      <c r="CN28">
        <v>0.10000254</v>
      </c>
      <c r="CO28">
        <v>0</v>
      </c>
      <c r="CP28">
        <v>749.4253</v>
      </c>
      <c r="CQ28">
        <v>4.99948</v>
      </c>
      <c r="CR28">
        <v>10879.9833333333</v>
      </c>
      <c r="CS28">
        <v>11417.49</v>
      </c>
      <c r="CT28">
        <v>46.9497333333333</v>
      </c>
      <c r="CU28">
        <v>48.687</v>
      </c>
      <c r="CV28">
        <v>47.7872</v>
      </c>
      <c r="CW28">
        <v>48.3162</v>
      </c>
      <c r="CX28">
        <v>48.9664</v>
      </c>
      <c r="CY28">
        <v>1255.48766666667</v>
      </c>
      <c r="CZ28">
        <v>139.501</v>
      </c>
      <c r="DA28">
        <v>0</v>
      </c>
      <c r="DB28">
        <v>89</v>
      </c>
      <c r="DC28">
        <v>0</v>
      </c>
      <c r="DD28">
        <v>749.44056</v>
      </c>
      <c r="DE28">
        <v>1.91869229253527</v>
      </c>
      <c r="DF28">
        <v>48.7615386185603</v>
      </c>
      <c r="DG28">
        <v>10880.148</v>
      </c>
      <c r="DH28">
        <v>15</v>
      </c>
      <c r="DI28">
        <v>1608316804.6</v>
      </c>
      <c r="DJ28" t="s">
        <v>335</v>
      </c>
      <c r="DK28">
        <v>1608316804.6</v>
      </c>
      <c r="DL28">
        <v>1608316799.1</v>
      </c>
      <c r="DM28">
        <v>11</v>
      </c>
      <c r="DN28">
        <v>0.287</v>
      </c>
      <c r="DO28">
        <v>-0.004</v>
      </c>
      <c r="DP28">
        <v>0.451</v>
      </c>
      <c r="DQ28">
        <v>0.316</v>
      </c>
      <c r="DR28">
        <v>510</v>
      </c>
      <c r="DS28">
        <v>23</v>
      </c>
      <c r="DT28">
        <v>0.19</v>
      </c>
      <c r="DU28">
        <v>0.11</v>
      </c>
      <c r="DV28">
        <v>10.1636024569393</v>
      </c>
      <c r="DW28">
        <v>-0.299780006321456</v>
      </c>
      <c r="DX28">
        <v>0.056684098249306</v>
      </c>
      <c r="DY28">
        <v>1</v>
      </c>
      <c r="DZ28">
        <v>-12.5726266666667</v>
      </c>
      <c r="EA28">
        <v>0.110047608453834</v>
      </c>
      <c r="EB28">
        <v>0.0548026941754591</v>
      </c>
      <c r="EC28">
        <v>1</v>
      </c>
      <c r="ED28">
        <v>0.4676546</v>
      </c>
      <c r="EE28">
        <v>0.0823783047830931</v>
      </c>
      <c r="EF28">
        <v>0.00612497181816646</v>
      </c>
      <c r="EG28">
        <v>1</v>
      </c>
      <c r="EH28">
        <v>3</v>
      </c>
      <c r="EI28">
        <v>3</v>
      </c>
      <c r="EJ28" t="s">
        <v>305</v>
      </c>
      <c r="EK28">
        <v>100</v>
      </c>
      <c r="EL28">
        <v>100</v>
      </c>
      <c r="EM28">
        <v>0.148</v>
      </c>
      <c r="EN28">
        <v>0.3316</v>
      </c>
      <c r="EO28">
        <v>0.710283846640758</v>
      </c>
      <c r="EP28">
        <v>-1.60436505785889e-05</v>
      </c>
      <c r="EQ28">
        <v>-1.15305589960158e-06</v>
      </c>
      <c r="ER28">
        <v>3.65813499827708e-10</v>
      </c>
      <c r="ES28">
        <v>-0.17023689120149</v>
      </c>
      <c r="ET28">
        <v>-0.0148585495900011</v>
      </c>
      <c r="EU28">
        <v>0.00206202478538563</v>
      </c>
      <c r="EV28">
        <v>-2.15789431663115e-05</v>
      </c>
      <c r="EW28">
        <v>18</v>
      </c>
      <c r="EX28">
        <v>2225</v>
      </c>
      <c r="EY28">
        <v>1</v>
      </c>
      <c r="EZ28">
        <v>25</v>
      </c>
      <c r="FA28">
        <v>5.5</v>
      </c>
      <c r="FB28">
        <v>5.6</v>
      </c>
      <c r="FC28">
        <v>2</v>
      </c>
      <c r="FD28">
        <v>503.459</v>
      </c>
      <c r="FE28">
        <v>481.082</v>
      </c>
      <c r="FF28">
        <v>23.3099</v>
      </c>
      <c r="FG28">
        <v>36.0168</v>
      </c>
      <c r="FH28">
        <v>29.9999</v>
      </c>
      <c r="FI28">
        <v>36.037</v>
      </c>
      <c r="FJ28">
        <v>36.0773</v>
      </c>
      <c r="FK28">
        <v>33.948</v>
      </c>
      <c r="FL28">
        <v>20.4376</v>
      </c>
      <c r="FM28">
        <v>65.7397</v>
      </c>
      <c r="FN28">
        <v>23.3135</v>
      </c>
      <c r="FO28">
        <v>812.096</v>
      </c>
      <c r="FP28">
        <v>23.1371</v>
      </c>
      <c r="FQ28">
        <v>97.4703</v>
      </c>
      <c r="FR28">
        <v>101.477</v>
      </c>
    </row>
    <row r="29" spans="1:174">
      <c r="A29">
        <v>13</v>
      </c>
      <c r="B29">
        <v>1608317256.6</v>
      </c>
      <c r="C29">
        <v>1266.59999990463</v>
      </c>
      <c r="D29" t="s">
        <v>348</v>
      </c>
      <c r="E29" t="s">
        <v>349</v>
      </c>
      <c r="F29" t="s">
        <v>292</v>
      </c>
      <c r="G29" t="s">
        <v>293</v>
      </c>
      <c r="H29">
        <v>1608317248.6</v>
      </c>
      <c r="I29">
        <f>(J29)/1000</f>
        <v>0</v>
      </c>
      <c r="J29">
        <f>1000*CA29*AH29*(BW29-BX29)/(100*BP29*(1000-AH29*BW29))</f>
        <v>0</v>
      </c>
      <c r="K29">
        <f>CA29*AH29*(BV29-BU29*(1000-AH29*BX29)/(1000-AH29*BW29))/(100*BP29)</f>
        <v>0</v>
      </c>
      <c r="L29">
        <f>BU29 - IF(AH29&gt;1, K29*BP29*100.0/(AJ29*CI29), 0)</f>
        <v>0</v>
      </c>
      <c r="M29">
        <f>((S29-I29/2)*L29-K29)/(S29+I29/2)</f>
        <v>0</v>
      </c>
      <c r="N29">
        <f>M29*(CB29+CC29)/1000.0</f>
        <v>0</v>
      </c>
      <c r="O29">
        <f>(BU29 - IF(AH29&gt;1, K29*BP29*100.0/(AJ29*CI29), 0))*(CB29+CC29)/1000.0</f>
        <v>0</v>
      </c>
      <c r="P29">
        <f>2.0/((1/R29-1/Q29)+SIGN(R29)*SQRT((1/R29-1/Q29)*(1/R29-1/Q29) + 4*BQ29/((BQ29+1)*(BQ29+1))*(2*1/R29*1/Q29-1/Q29*1/Q29)))</f>
        <v>0</v>
      </c>
      <c r="Q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R29">
        <f>I29*(1000-(1000*0.61365*exp(17.502*V29/(240.97+V29))/(CB29+CC29)+BW29)/2)/(1000*0.61365*exp(17.502*V29/(240.97+V29))/(CB29+CC29)-BW29)</f>
        <v>0</v>
      </c>
      <c r="S29">
        <f>1/((BQ29+1)/(P29/1.6)+1/(Q29/1.37)) + BQ29/((BQ29+1)/(P29/1.6) + BQ29/(Q29/1.37))</f>
        <v>0</v>
      </c>
      <c r="T29">
        <f>(BM29*BO29)</f>
        <v>0</v>
      </c>
      <c r="U29">
        <f>(CD29+(T29+2*0.95*5.67E-8*(((CD29+$B$7)+273)^4-(CD29+273)^4)-44100*I29)/(1.84*29.3*Q29+8*0.95*5.67E-8*(CD29+273)^3))</f>
        <v>0</v>
      </c>
      <c r="V29">
        <f>($C$7*CE29+$D$7*CF29+$E$7*U29)</f>
        <v>0</v>
      </c>
      <c r="W29">
        <f>0.61365*exp(17.502*V29/(240.97+V29))</f>
        <v>0</v>
      </c>
      <c r="X29">
        <f>(Y29/Z29*100)</f>
        <v>0</v>
      </c>
      <c r="Y29">
        <f>BW29*(CB29+CC29)/1000</f>
        <v>0</v>
      </c>
      <c r="Z29">
        <f>0.61365*exp(17.502*CD29/(240.97+CD29))</f>
        <v>0</v>
      </c>
      <c r="AA29">
        <f>(W29-BW29*(CB29+CC29)/1000)</f>
        <v>0</v>
      </c>
      <c r="AB29">
        <f>(-I29*44100)</f>
        <v>0</v>
      </c>
      <c r="AC29">
        <f>2*29.3*Q29*0.92*(CD29-V29)</f>
        <v>0</v>
      </c>
      <c r="AD29">
        <f>2*0.95*5.67E-8*(((CD29+$B$7)+273)^4-(V29+273)^4)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MAX(0,($B$13+$C$13*CI29)/(1+$D$13*CI29)*CB29/(CD29+273)*$E$13)</f>
        <v>0</v>
      </c>
      <c r="AK29" t="s">
        <v>294</v>
      </c>
      <c r="AL29">
        <v>0</v>
      </c>
      <c r="AM29">
        <v>0</v>
      </c>
      <c r="AN29">
        <v>0</v>
      </c>
      <c r="AO29">
        <f>1-AM29/AN29</f>
        <v>0</v>
      </c>
      <c r="AP29">
        <v>-1</v>
      </c>
      <c r="AQ29" t="s">
        <v>350</v>
      </c>
      <c r="AR29">
        <v>15440.5</v>
      </c>
      <c r="AS29">
        <v>752.685961538462</v>
      </c>
      <c r="AT29">
        <v>911.91</v>
      </c>
      <c r="AU29">
        <f>1-AS29/AT29</f>
        <v>0</v>
      </c>
      <c r="AV29">
        <v>0.5</v>
      </c>
      <c r="AW29">
        <f>BM29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 t="s">
        <v>351</v>
      </c>
      <c r="BC29">
        <v>752.685961538462</v>
      </c>
      <c r="BD29">
        <v>550.45</v>
      </c>
      <c r="BE29">
        <f>1-BD29/AT29</f>
        <v>0</v>
      </c>
      <c r="BF29">
        <f>(AT29-BC29)/(AT29-BD29)</f>
        <v>0</v>
      </c>
      <c r="BG29">
        <f>(AN29-AT29)/(AN29-BD29)</f>
        <v>0</v>
      </c>
      <c r="BH29">
        <f>(AT29-BC29)/(AT29-AM29)</f>
        <v>0</v>
      </c>
      <c r="BI29">
        <f>(AN29-AT29)/(AN29-AM29)</f>
        <v>0</v>
      </c>
      <c r="BJ29">
        <f>(BF29*BD29/BC29)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297</v>
      </c>
      <c r="BS29">
        <v>2</v>
      </c>
      <c r="BT29">
        <v>1608317248.6</v>
      </c>
      <c r="BU29">
        <v>899.930483870968</v>
      </c>
      <c r="BV29">
        <v>912.269548387097</v>
      </c>
      <c r="BW29">
        <v>23.8230258064516</v>
      </c>
      <c r="BX29">
        <v>23.4400580645161</v>
      </c>
      <c r="BY29">
        <v>899.901806451613</v>
      </c>
      <c r="BZ29">
        <v>23.4844483870968</v>
      </c>
      <c r="CA29">
        <v>500.010258064516</v>
      </c>
      <c r="CB29">
        <v>102.530838709677</v>
      </c>
      <c r="CC29">
        <v>0.100009087096774</v>
      </c>
      <c r="CD29">
        <v>28.0006677419355</v>
      </c>
      <c r="CE29">
        <v>29.9333161290323</v>
      </c>
      <c r="CF29">
        <v>999.9</v>
      </c>
      <c r="CG29">
        <v>0</v>
      </c>
      <c r="CH29">
        <v>0</v>
      </c>
      <c r="CI29">
        <v>9994.52096774194</v>
      </c>
      <c r="CJ29">
        <v>0</v>
      </c>
      <c r="CK29">
        <v>150.214483870968</v>
      </c>
      <c r="CL29">
        <v>1399.98741935484</v>
      </c>
      <c r="CM29">
        <v>0.899995129032258</v>
      </c>
      <c r="CN29">
        <v>0.100004841935484</v>
      </c>
      <c r="CO29">
        <v>0</v>
      </c>
      <c r="CP29">
        <v>752.725032258065</v>
      </c>
      <c r="CQ29">
        <v>4.99948</v>
      </c>
      <c r="CR29">
        <v>10921.6483870968</v>
      </c>
      <c r="CS29">
        <v>11417.4774193548</v>
      </c>
      <c r="CT29">
        <v>46.8526451612903</v>
      </c>
      <c r="CU29">
        <v>48.562</v>
      </c>
      <c r="CV29">
        <v>47.7032580645161</v>
      </c>
      <c r="CW29">
        <v>48.175</v>
      </c>
      <c r="CX29">
        <v>48.8708709677419</v>
      </c>
      <c r="CY29">
        <v>1255.4835483871</v>
      </c>
      <c r="CZ29">
        <v>139.503870967742</v>
      </c>
      <c r="DA29">
        <v>0</v>
      </c>
      <c r="DB29">
        <v>119.600000143051</v>
      </c>
      <c r="DC29">
        <v>0</v>
      </c>
      <c r="DD29">
        <v>752.685961538462</v>
      </c>
      <c r="DE29">
        <v>-8.6750427382874</v>
      </c>
      <c r="DF29">
        <v>-123.979487272211</v>
      </c>
      <c r="DG29">
        <v>10921.0307692308</v>
      </c>
      <c r="DH29">
        <v>15</v>
      </c>
      <c r="DI29">
        <v>1608316804.6</v>
      </c>
      <c r="DJ29" t="s">
        <v>335</v>
      </c>
      <c r="DK29">
        <v>1608316804.6</v>
      </c>
      <c r="DL29">
        <v>1608316799.1</v>
      </c>
      <c r="DM29">
        <v>11</v>
      </c>
      <c r="DN29">
        <v>0.287</v>
      </c>
      <c r="DO29">
        <v>-0.004</v>
      </c>
      <c r="DP29">
        <v>0.451</v>
      </c>
      <c r="DQ29">
        <v>0.316</v>
      </c>
      <c r="DR29">
        <v>510</v>
      </c>
      <c r="DS29">
        <v>23</v>
      </c>
      <c r="DT29">
        <v>0.19</v>
      </c>
      <c r="DU29">
        <v>0.11</v>
      </c>
      <c r="DV29">
        <v>9.99114256417184</v>
      </c>
      <c r="DW29">
        <v>-0.832004483828555</v>
      </c>
      <c r="DX29">
        <v>0.0707339512458061</v>
      </c>
      <c r="DY29">
        <v>0</v>
      </c>
      <c r="DZ29">
        <v>-12.3370066666667</v>
      </c>
      <c r="EA29">
        <v>0.76316262513904</v>
      </c>
      <c r="EB29">
        <v>0.0678010222800674</v>
      </c>
      <c r="EC29">
        <v>0</v>
      </c>
      <c r="ED29">
        <v>0.384305166666667</v>
      </c>
      <c r="EE29">
        <v>0.246859007786429</v>
      </c>
      <c r="EF29">
        <v>0.0194662251640858</v>
      </c>
      <c r="EG29">
        <v>0</v>
      </c>
      <c r="EH29">
        <v>0</v>
      </c>
      <c r="EI29">
        <v>3</v>
      </c>
      <c r="EJ29" t="s">
        <v>352</v>
      </c>
      <c r="EK29">
        <v>100</v>
      </c>
      <c r="EL29">
        <v>100</v>
      </c>
      <c r="EM29">
        <v>0.029</v>
      </c>
      <c r="EN29">
        <v>0.3385</v>
      </c>
      <c r="EO29">
        <v>0.710283846640758</v>
      </c>
      <c r="EP29">
        <v>-1.60436505785889e-05</v>
      </c>
      <c r="EQ29">
        <v>-1.15305589960158e-06</v>
      </c>
      <c r="ER29">
        <v>3.65813499827708e-10</v>
      </c>
      <c r="ES29">
        <v>-0.17023689120149</v>
      </c>
      <c r="ET29">
        <v>-0.0148585495900011</v>
      </c>
      <c r="EU29">
        <v>0.00206202478538563</v>
      </c>
      <c r="EV29">
        <v>-2.15789431663115e-05</v>
      </c>
      <c r="EW29">
        <v>18</v>
      </c>
      <c r="EX29">
        <v>2225</v>
      </c>
      <c r="EY29">
        <v>1</v>
      </c>
      <c r="EZ29">
        <v>25</v>
      </c>
      <c r="FA29">
        <v>7.5</v>
      </c>
      <c r="FB29">
        <v>7.6</v>
      </c>
      <c r="FC29">
        <v>2</v>
      </c>
      <c r="FD29">
        <v>503.619</v>
      </c>
      <c r="FE29">
        <v>481.796</v>
      </c>
      <c r="FF29">
        <v>23.2112</v>
      </c>
      <c r="FG29">
        <v>35.9689</v>
      </c>
      <c r="FH29">
        <v>30.0001</v>
      </c>
      <c r="FI29">
        <v>36.0009</v>
      </c>
      <c r="FJ29">
        <v>36.0447</v>
      </c>
      <c r="FK29">
        <v>37.3392</v>
      </c>
      <c r="FL29">
        <v>19.0863</v>
      </c>
      <c r="FM29">
        <v>65.7397</v>
      </c>
      <c r="FN29">
        <v>23.2034</v>
      </c>
      <c r="FO29">
        <v>912.273</v>
      </c>
      <c r="FP29">
        <v>23.3256</v>
      </c>
      <c r="FQ29">
        <v>97.4829</v>
      </c>
      <c r="FR29">
        <v>101.483</v>
      </c>
    </row>
    <row r="30" spans="1:174">
      <c r="A30">
        <v>14</v>
      </c>
      <c r="B30">
        <v>1608317377.1</v>
      </c>
      <c r="C30">
        <v>1387.09999990463</v>
      </c>
      <c r="D30" t="s">
        <v>353</v>
      </c>
      <c r="E30" t="s">
        <v>354</v>
      </c>
      <c r="F30" t="s">
        <v>292</v>
      </c>
      <c r="G30" t="s">
        <v>293</v>
      </c>
      <c r="H30">
        <v>1608317369.1</v>
      </c>
      <c r="I30">
        <f>(J30)/1000</f>
        <v>0</v>
      </c>
      <c r="J30">
        <f>1000*CA30*AH30*(BW30-BX30)/(100*BP30*(1000-AH30*BW30))</f>
        <v>0</v>
      </c>
      <c r="K30">
        <f>CA30*AH30*(BV30-BU30*(1000-AH30*BX30)/(1000-AH30*BW30))/(100*BP30)</f>
        <v>0</v>
      </c>
      <c r="L30">
        <f>BU30 - IF(AH30&gt;1, K30*BP30*100.0/(AJ30*CI30), 0)</f>
        <v>0</v>
      </c>
      <c r="M30">
        <f>((S30-I30/2)*L30-K30)/(S30+I30/2)</f>
        <v>0</v>
      </c>
      <c r="N30">
        <f>M30*(CB30+CC30)/1000.0</f>
        <v>0</v>
      </c>
      <c r="O30">
        <f>(BU30 - IF(AH30&gt;1, K30*BP30*100.0/(AJ30*CI30), 0))*(CB30+CC30)/1000.0</f>
        <v>0</v>
      </c>
      <c r="P30">
        <f>2.0/((1/R30-1/Q30)+SIGN(R30)*SQRT((1/R30-1/Q30)*(1/R30-1/Q30) + 4*BQ30/((BQ30+1)*(BQ30+1))*(2*1/R30*1/Q30-1/Q30*1/Q30)))</f>
        <v>0</v>
      </c>
      <c r="Q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R30">
        <f>I30*(1000-(1000*0.61365*exp(17.502*V30/(240.97+V30))/(CB30+CC30)+BW30)/2)/(1000*0.61365*exp(17.502*V30/(240.97+V30))/(CB30+CC30)-BW30)</f>
        <v>0</v>
      </c>
      <c r="S30">
        <f>1/((BQ30+1)/(P30/1.6)+1/(Q30/1.37)) + BQ30/((BQ30+1)/(P30/1.6) + BQ30/(Q30/1.37))</f>
        <v>0</v>
      </c>
      <c r="T30">
        <f>(BM30*BO30)</f>
        <v>0</v>
      </c>
      <c r="U30">
        <f>(CD30+(T30+2*0.95*5.67E-8*(((CD30+$B$7)+273)^4-(CD30+273)^4)-44100*I30)/(1.84*29.3*Q30+8*0.95*5.67E-8*(CD30+273)^3))</f>
        <v>0</v>
      </c>
      <c r="V30">
        <f>($C$7*CE30+$D$7*CF30+$E$7*U30)</f>
        <v>0</v>
      </c>
      <c r="W30">
        <f>0.61365*exp(17.502*V30/(240.97+V30))</f>
        <v>0</v>
      </c>
      <c r="X30">
        <f>(Y30/Z30*100)</f>
        <v>0</v>
      </c>
      <c r="Y30">
        <f>BW30*(CB30+CC30)/1000</f>
        <v>0</v>
      </c>
      <c r="Z30">
        <f>0.61365*exp(17.502*CD30/(240.97+CD30))</f>
        <v>0</v>
      </c>
      <c r="AA30">
        <f>(W30-BW30*(CB30+CC30)/1000)</f>
        <v>0</v>
      </c>
      <c r="AB30">
        <f>(-I30*44100)</f>
        <v>0</v>
      </c>
      <c r="AC30">
        <f>2*29.3*Q30*0.92*(CD30-V30)</f>
        <v>0</v>
      </c>
      <c r="AD30">
        <f>2*0.95*5.67E-8*(((CD30+$B$7)+273)^4-(V30+273)^4)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MAX(0,($B$13+$C$13*CI30)/(1+$D$13*CI30)*CB30/(CD30+273)*$E$13)</f>
        <v>0</v>
      </c>
      <c r="AK30" t="s">
        <v>294</v>
      </c>
      <c r="AL30">
        <v>0</v>
      </c>
      <c r="AM30">
        <v>0</v>
      </c>
      <c r="AN30">
        <v>0</v>
      </c>
      <c r="AO30">
        <f>1-AM30/AN30</f>
        <v>0</v>
      </c>
      <c r="AP30">
        <v>-1</v>
      </c>
      <c r="AQ30" t="s">
        <v>355</v>
      </c>
      <c r="AR30">
        <v>15441.4</v>
      </c>
      <c r="AS30">
        <v>770.589423076923</v>
      </c>
      <c r="AT30">
        <v>942.3</v>
      </c>
      <c r="AU30">
        <f>1-AS30/AT30</f>
        <v>0</v>
      </c>
      <c r="AV30">
        <v>0.5</v>
      </c>
      <c r="AW30">
        <f>BM30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 t="s">
        <v>356</v>
      </c>
      <c r="BC30">
        <v>770.589423076923</v>
      </c>
      <c r="BD30">
        <v>559.66</v>
      </c>
      <c r="BE30">
        <f>1-BD30/AT30</f>
        <v>0</v>
      </c>
      <c r="BF30">
        <f>(AT30-BC30)/(AT30-BD30)</f>
        <v>0</v>
      </c>
      <c r="BG30">
        <f>(AN30-AT30)/(AN30-BD30)</f>
        <v>0</v>
      </c>
      <c r="BH30">
        <f>(AT30-BC30)/(AT30-AM30)</f>
        <v>0</v>
      </c>
      <c r="BI30">
        <f>(AN30-AT30)/(AN30-AM30)</f>
        <v>0</v>
      </c>
      <c r="BJ30">
        <f>(BF30*BD30/BC30)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297</v>
      </c>
      <c r="BS30">
        <v>2</v>
      </c>
      <c r="BT30">
        <v>1608317369.1</v>
      </c>
      <c r="BU30">
        <v>1199.7064516129</v>
      </c>
      <c r="BV30">
        <v>1213.56870967742</v>
      </c>
      <c r="BW30">
        <v>23.8328193548387</v>
      </c>
      <c r="BX30">
        <v>23.5166838709677</v>
      </c>
      <c r="BY30">
        <v>1200.04258064516</v>
      </c>
      <c r="BZ30">
        <v>23.4938258064516</v>
      </c>
      <c r="CA30">
        <v>500.01664516129</v>
      </c>
      <c r="CB30">
        <v>102.531483870968</v>
      </c>
      <c r="CC30">
        <v>0.100013632258065</v>
      </c>
      <c r="CD30">
        <v>27.983835483871</v>
      </c>
      <c r="CE30">
        <v>29.9492580645161</v>
      </c>
      <c r="CF30">
        <v>999.9</v>
      </c>
      <c r="CG30">
        <v>0</v>
      </c>
      <c r="CH30">
        <v>0</v>
      </c>
      <c r="CI30">
        <v>10002.8977419355</v>
      </c>
      <c r="CJ30">
        <v>0</v>
      </c>
      <c r="CK30">
        <v>150.702225806452</v>
      </c>
      <c r="CL30">
        <v>1400.01419354839</v>
      </c>
      <c r="CM30">
        <v>0.90000335483871</v>
      </c>
      <c r="CN30">
        <v>0.0999967322580645</v>
      </c>
      <c r="CO30">
        <v>0</v>
      </c>
      <c r="CP30">
        <v>770.659129032258</v>
      </c>
      <c r="CQ30">
        <v>4.99948</v>
      </c>
      <c r="CR30">
        <v>11127.3935483871</v>
      </c>
      <c r="CS30">
        <v>11417.7</v>
      </c>
      <c r="CT30">
        <v>46.8222258064516</v>
      </c>
      <c r="CU30">
        <v>48.558</v>
      </c>
      <c r="CV30">
        <v>47.673</v>
      </c>
      <c r="CW30">
        <v>48.151</v>
      </c>
      <c r="CX30">
        <v>48.8546129032258</v>
      </c>
      <c r="CY30">
        <v>1255.51774193548</v>
      </c>
      <c r="CZ30">
        <v>139.496451612903</v>
      </c>
      <c r="DA30">
        <v>0</v>
      </c>
      <c r="DB30">
        <v>119.700000047684</v>
      </c>
      <c r="DC30">
        <v>0</v>
      </c>
      <c r="DD30">
        <v>770.589423076923</v>
      </c>
      <c r="DE30">
        <v>-9.6052307679046</v>
      </c>
      <c r="DF30">
        <v>-143.398290599247</v>
      </c>
      <c r="DG30">
        <v>11126.5384615385</v>
      </c>
      <c r="DH30">
        <v>15</v>
      </c>
      <c r="DI30">
        <v>1608316804.6</v>
      </c>
      <c r="DJ30" t="s">
        <v>335</v>
      </c>
      <c r="DK30">
        <v>1608316804.6</v>
      </c>
      <c r="DL30">
        <v>1608316799.1</v>
      </c>
      <c r="DM30">
        <v>11</v>
      </c>
      <c r="DN30">
        <v>0.287</v>
      </c>
      <c r="DO30">
        <v>-0.004</v>
      </c>
      <c r="DP30">
        <v>0.451</v>
      </c>
      <c r="DQ30">
        <v>0.316</v>
      </c>
      <c r="DR30">
        <v>510</v>
      </c>
      <c r="DS30">
        <v>23</v>
      </c>
      <c r="DT30">
        <v>0.19</v>
      </c>
      <c r="DU30">
        <v>0.11</v>
      </c>
      <c r="DV30">
        <v>11.2548110884441</v>
      </c>
      <c r="DW30">
        <v>-2.13712836569505</v>
      </c>
      <c r="DX30">
        <v>0.184421426052311</v>
      </c>
      <c r="DY30">
        <v>0</v>
      </c>
      <c r="DZ30">
        <v>-13.8709266666667</v>
      </c>
      <c r="EA30">
        <v>2.42892280311457</v>
      </c>
      <c r="EB30">
        <v>0.210086177450006</v>
      </c>
      <c r="EC30">
        <v>0</v>
      </c>
      <c r="ED30">
        <v>0.315895533333333</v>
      </c>
      <c r="EE30">
        <v>0.0674779621801999</v>
      </c>
      <c r="EF30">
        <v>0.00489569419478882</v>
      </c>
      <c r="EG30">
        <v>1</v>
      </c>
      <c r="EH30">
        <v>1</v>
      </c>
      <c r="EI30">
        <v>3</v>
      </c>
      <c r="EJ30" t="s">
        <v>299</v>
      </c>
      <c r="EK30">
        <v>100</v>
      </c>
      <c r="EL30">
        <v>100</v>
      </c>
      <c r="EM30">
        <v>-0.34</v>
      </c>
      <c r="EN30">
        <v>0.3392</v>
      </c>
      <c r="EO30">
        <v>0.710283846640758</v>
      </c>
      <c r="EP30">
        <v>-1.60436505785889e-05</v>
      </c>
      <c r="EQ30">
        <v>-1.15305589960158e-06</v>
      </c>
      <c r="ER30">
        <v>3.65813499827708e-10</v>
      </c>
      <c r="ES30">
        <v>-0.17023689120149</v>
      </c>
      <c r="ET30">
        <v>-0.0148585495900011</v>
      </c>
      <c r="EU30">
        <v>0.00206202478538563</v>
      </c>
      <c r="EV30">
        <v>-2.15789431663115e-05</v>
      </c>
      <c r="EW30">
        <v>18</v>
      </c>
      <c r="EX30">
        <v>2225</v>
      </c>
      <c r="EY30">
        <v>1</v>
      </c>
      <c r="EZ30">
        <v>25</v>
      </c>
      <c r="FA30">
        <v>9.5</v>
      </c>
      <c r="FB30">
        <v>9.6</v>
      </c>
      <c r="FC30">
        <v>2</v>
      </c>
      <c r="FD30">
        <v>503.609</v>
      </c>
      <c r="FE30">
        <v>482.279</v>
      </c>
      <c r="FF30">
        <v>23.1066</v>
      </c>
      <c r="FG30">
        <v>35.9992</v>
      </c>
      <c r="FH30">
        <v>30.0001</v>
      </c>
      <c r="FI30">
        <v>36.0136</v>
      </c>
      <c r="FJ30">
        <v>36.0539</v>
      </c>
      <c r="FK30">
        <v>47.1608</v>
      </c>
      <c r="FL30">
        <v>18.4153</v>
      </c>
      <c r="FM30">
        <v>65.7397</v>
      </c>
      <c r="FN30">
        <v>23.1106</v>
      </c>
      <c r="FO30">
        <v>1213.54</v>
      </c>
      <c r="FP30">
        <v>23.5404</v>
      </c>
      <c r="FQ30">
        <v>97.4759</v>
      </c>
      <c r="FR30">
        <v>101.475</v>
      </c>
    </row>
    <row r="31" spans="1:174">
      <c r="A31">
        <v>15</v>
      </c>
      <c r="B31">
        <v>1608317488.1</v>
      </c>
      <c r="C31">
        <v>1498.09999990463</v>
      </c>
      <c r="D31" t="s">
        <v>357</v>
      </c>
      <c r="E31" t="s">
        <v>358</v>
      </c>
      <c r="F31" t="s">
        <v>292</v>
      </c>
      <c r="G31" t="s">
        <v>293</v>
      </c>
      <c r="H31">
        <v>1608317480.35</v>
      </c>
      <c r="I31">
        <f>(J31)/1000</f>
        <v>0</v>
      </c>
      <c r="J31">
        <f>1000*CA31*AH31*(BW31-BX31)/(100*BP31*(1000-AH31*BW31))</f>
        <v>0</v>
      </c>
      <c r="K31">
        <f>CA31*AH31*(BV31-BU31*(1000-AH31*BX31)/(1000-AH31*BW31))/(100*BP31)</f>
        <v>0</v>
      </c>
      <c r="L31">
        <f>BU31 - IF(AH31&gt;1, K31*BP31*100.0/(AJ31*CI31), 0)</f>
        <v>0</v>
      </c>
      <c r="M31">
        <f>((S31-I31/2)*L31-K31)/(S31+I31/2)</f>
        <v>0</v>
      </c>
      <c r="N31">
        <f>M31*(CB31+CC31)/1000.0</f>
        <v>0</v>
      </c>
      <c r="O31">
        <f>(BU31 - IF(AH31&gt;1, K31*BP31*100.0/(AJ31*CI31), 0))*(CB31+CC31)/1000.0</f>
        <v>0</v>
      </c>
      <c r="P31">
        <f>2.0/((1/R31-1/Q31)+SIGN(R31)*SQRT((1/R31-1/Q31)*(1/R31-1/Q31) + 4*BQ31/((BQ31+1)*(BQ31+1))*(2*1/R31*1/Q31-1/Q31*1/Q31)))</f>
        <v>0</v>
      </c>
      <c r="Q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R31">
        <f>I31*(1000-(1000*0.61365*exp(17.502*V31/(240.97+V31))/(CB31+CC31)+BW31)/2)/(1000*0.61365*exp(17.502*V31/(240.97+V31))/(CB31+CC31)-BW31)</f>
        <v>0</v>
      </c>
      <c r="S31">
        <f>1/((BQ31+1)/(P31/1.6)+1/(Q31/1.37)) + BQ31/((BQ31+1)/(P31/1.6) + BQ31/(Q31/1.37))</f>
        <v>0</v>
      </c>
      <c r="T31">
        <f>(BM31*BO31)</f>
        <v>0</v>
      </c>
      <c r="U31">
        <f>(CD31+(T31+2*0.95*5.67E-8*(((CD31+$B$7)+273)^4-(CD31+273)^4)-44100*I31)/(1.84*29.3*Q31+8*0.95*5.67E-8*(CD31+273)^3))</f>
        <v>0</v>
      </c>
      <c r="V31">
        <f>($C$7*CE31+$D$7*CF31+$E$7*U31)</f>
        <v>0</v>
      </c>
      <c r="W31">
        <f>0.61365*exp(17.502*V31/(240.97+V31))</f>
        <v>0</v>
      </c>
      <c r="X31">
        <f>(Y31/Z31*100)</f>
        <v>0</v>
      </c>
      <c r="Y31">
        <f>BW31*(CB31+CC31)/1000</f>
        <v>0</v>
      </c>
      <c r="Z31">
        <f>0.61365*exp(17.502*CD31/(240.97+CD31))</f>
        <v>0</v>
      </c>
      <c r="AA31">
        <f>(W31-BW31*(CB31+CC31)/1000)</f>
        <v>0</v>
      </c>
      <c r="AB31">
        <f>(-I31*44100)</f>
        <v>0</v>
      </c>
      <c r="AC31">
        <f>2*29.3*Q31*0.92*(CD31-V31)</f>
        <v>0</v>
      </c>
      <c r="AD31">
        <f>2*0.95*5.67E-8*(((CD31+$B$7)+273)^4-(V31+273)^4)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MAX(0,($B$13+$C$13*CI31)/(1+$D$13*CI31)*CB31/(CD31+273)*$E$13)</f>
        <v>0</v>
      </c>
      <c r="AK31" t="s">
        <v>294</v>
      </c>
      <c r="AL31">
        <v>0</v>
      </c>
      <c r="AM31">
        <v>0</v>
      </c>
      <c r="AN31">
        <v>0</v>
      </c>
      <c r="AO31">
        <f>1-AM31/AN31</f>
        <v>0</v>
      </c>
      <c r="AP31">
        <v>-1</v>
      </c>
      <c r="AQ31" t="s">
        <v>359</v>
      </c>
      <c r="AR31">
        <v>15441.5</v>
      </c>
      <c r="AS31">
        <v>764.160115384615</v>
      </c>
      <c r="AT31">
        <v>932.8</v>
      </c>
      <c r="AU31">
        <f>1-AS31/AT31</f>
        <v>0</v>
      </c>
      <c r="AV31">
        <v>0.5</v>
      </c>
      <c r="AW31">
        <f>BM31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 t="s">
        <v>360</v>
      </c>
      <c r="BC31">
        <v>764.160115384615</v>
      </c>
      <c r="BD31">
        <v>559</v>
      </c>
      <c r="BE31">
        <f>1-BD31/AT31</f>
        <v>0</v>
      </c>
      <c r="BF31">
        <f>(AT31-BC31)/(AT31-BD31)</f>
        <v>0</v>
      </c>
      <c r="BG31">
        <f>(AN31-AT31)/(AN31-BD31)</f>
        <v>0</v>
      </c>
      <c r="BH31">
        <f>(AT31-BC31)/(AT31-AM31)</f>
        <v>0</v>
      </c>
      <c r="BI31">
        <f>(AN31-AT31)/(AN31-AM31)</f>
        <v>0</v>
      </c>
      <c r="BJ31">
        <f>(BF31*BD31/BC31)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297</v>
      </c>
      <c r="BS31">
        <v>2</v>
      </c>
      <c r="BT31">
        <v>1608317480.35</v>
      </c>
      <c r="BU31">
        <v>1399.58666666667</v>
      </c>
      <c r="BV31">
        <v>1412.54</v>
      </c>
      <c r="BW31">
        <v>23.7306666666667</v>
      </c>
      <c r="BX31">
        <v>23.4505066666667</v>
      </c>
      <c r="BY31">
        <v>1400.11866666667</v>
      </c>
      <c r="BZ31">
        <v>23.4156666666667</v>
      </c>
      <c r="CA31">
        <v>500.010766666667</v>
      </c>
      <c r="CB31">
        <v>102.5355</v>
      </c>
      <c r="CC31">
        <v>0.100000476666667</v>
      </c>
      <c r="CD31">
        <v>27.9810133333333</v>
      </c>
      <c r="CE31">
        <v>29.9621233333333</v>
      </c>
      <c r="CF31">
        <v>999.9</v>
      </c>
      <c r="CG31">
        <v>0</v>
      </c>
      <c r="CH31">
        <v>0</v>
      </c>
      <c r="CI31">
        <v>10000.035</v>
      </c>
      <c r="CJ31">
        <v>0</v>
      </c>
      <c r="CK31">
        <v>150.536366666667</v>
      </c>
      <c r="CL31">
        <v>1400.00133333333</v>
      </c>
      <c r="CM31">
        <v>0.900012166666667</v>
      </c>
      <c r="CN31">
        <v>0.099988</v>
      </c>
      <c r="CO31">
        <v>0</v>
      </c>
      <c r="CP31">
        <v>764.159366666667</v>
      </c>
      <c r="CQ31">
        <v>4.99948</v>
      </c>
      <c r="CR31">
        <v>11070.8033333333</v>
      </c>
      <c r="CS31">
        <v>11417.64</v>
      </c>
      <c r="CT31">
        <v>46.8247333333333</v>
      </c>
      <c r="CU31">
        <v>48.5372</v>
      </c>
      <c r="CV31">
        <v>47.6748</v>
      </c>
      <c r="CW31">
        <v>48.208</v>
      </c>
      <c r="CX31">
        <v>48.8456</v>
      </c>
      <c r="CY31">
        <v>1255.51633333333</v>
      </c>
      <c r="CZ31">
        <v>139.485</v>
      </c>
      <c r="DA31">
        <v>0</v>
      </c>
      <c r="DB31">
        <v>109.899999856949</v>
      </c>
      <c r="DC31">
        <v>0</v>
      </c>
      <c r="DD31">
        <v>764.160115384615</v>
      </c>
      <c r="DE31">
        <v>-8.78745300187048</v>
      </c>
      <c r="DF31">
        <v>-82.0581197599589</v>
      </c>
      <c r="DG31">
        <v>11070.9769230769</v>
      </c>
      <c r="DH31">
        <v>15</v>
      </c>
      <c r="DI31">
        <v>1608317510.6</v>
      </c>
      <c r="DJ31" t="s">
        <v>361</v>
      </c>
      <c r="DK31">
        <v>1608317510.6</v>
      </c>
      <c r="DL31">
        <v>1608317505.1</v>
      </c>
      <c r="DM31">
        <v>12</v>
      </c>
      <c r="DN31">
        <v>0.05</v>
      </c>
      <c r="DO31">
        <v>-0.008</v>
      </c>
      <c r="DP31">
        <v>-0.532</v>
      </c>
      <c r="DQ31">
        <v>0.315</v>
      </c>
      <c r="DR31">
        <v>1413</v>
      </c>
      <c r="DS31">
        <v>23</v>
      </c>
      <c r="DT31">
        <v>0.11</v>
      </c>
      <c r="DU31">
        <v>0.1</v>
      </c>
      <c r="DV31">
        <v>10.4683911596977</v>
      </c>
      <c r="DW31">
        <v>-0.2697773964841</v>
      </c>
      <c r="DX31">
        <v>0.123128523496131</v>
      </c>
      <c r="DY31">
        <v>1</v>
      </c>
      <c r="DZ31">
        <v>-12.99204</v>
      </c>
      <c r="EA31">
        <v>0.0847661846496035</v>
      </c>
      <c r="EB31">
        <v>0.14806197486188</v>
      </c>
      <c r="EC31">
        <v>1</v>
      </c>
      <c r="ED31">
        <v>0.300721666666667</v>
      </c>
      <c r="EE31">
        <v>-0.0205687208008898</v>
      </c>
      <c r="EF31">
        <v>0.00154456641884454</v>
      </c>
      <c r="EG31">
        <v>1</v>
      </c>
      <c r="EH31">
        <v>3</v>
      </c>
      <c r="EI31">
        <v>3</v>
      </c>
      <c r="EJ31" t="s">
        <v>305</v>
      </c>
      <c r="EK31">
        <v>100</v>
      </c>
      <c r="EL31">
        <v>100</v>
      </c>
      <c r="EM31">
        <v>-0.532</v>
      </c>
      <c r="EN31">
        <v>0.315</v>
      </c>
      <c r="EO31">
        <v>0.710283846640758</v>
      </c>
      <c r="EP31">
        <v>-1.60436505785889e-05</v>
      </c>
      <c r="EQ31">
        <v>-1.15305589960158e-06</v>
      </c>
      <c r="ER31">
        <v>3.65813499827708e-10</v>
      </c>
      <c r="ES31">
        <v>-0.17023689120149</v>
      </c>
      <c r="ET31">
        <v>-0.0148585495900011</v>
      </c>
      <c r="EU31">
        <v>0.00206202478538563</v>
      </c>
      <c r="EV31">
        <v>-2.15789431663115e-05</v>
      </c>
      <c r="EW31">
        <v>18</v>
      </c>
      <c r="EX31">
        <v>2225</v>
      </c>
      <c r="EY31">
        <v>1</v>
      </c>
      <c r="EZ31">
        <v>25</v>
      </c>
      <c r="FA31">
        <v>11.4</v>
      </c>
      <c r="FB31">
        <v>11.5</v>
      </c>
      <c r="FC31">
        <v>2</v>
      </c>
      <c r="FD31">
        <v>503.479</v>
      </c>
      <c r="FE31">
        <v>482.409</v>
      </c>
      <c r="FF31">
        <v>23.2435</v>
      </c>
      <c r="FG31">
        <v>36.0701</v>
      </c>
      <c r="FH31">
        <v>30.0004</v>
      </c>
      <c r="FI31">
        <v>36.061</v>
      </c>
      <c r="FJ31">
        <v>36.1007</v>
      </c>
      <c r="FK31">
        <v>53.3902</v>
      </c>
      <c r="FL31">
        <v>19.0301</v>
      </c>
      <c r="FM31">
        <v>65.7397</v>
      </c>
      <c r="FN31">
        <v>23.256</v>
      </c>
      <c r="FO31">
        <v>1412.54</v>
      </c>
      <c r="FP31">
        <v>23.5022</v>
      </c>
      <c r="FQ31">
        <v>97.4612</v>
      </c>
      <c r="FR31">
        <v>101.456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2020-12-18T12:55:39Z</dcterms:created>
  <dcterms:modified xsi:type="dcterms:W3CDTF">2020-12-18T12:55:39Z</dcterms:modified>
</cp:coreProperties>
</file>