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asurements" sheetId="1" r:id="rId4"/>
    <sheet state="visible" name="Remarks" sheetId="2" r:id="rId5"/>
  </sheets>
  <definedNames/>
  <calcPr/>
  <extLst>
    <ext uri="GoogleSheetsCustomDataVersion1">
      <go:sheetsCustomData xmlns:go="http://customooxmlschemas.google.com/" r:id="rId6" roundtripDataSignature="AMtx7miyvlwXxMQFIBAHuNiVuh9eBip+Aw=="/>
    </ext>
  </extLst>
</workbook>
</file>

<file path=xl/sharedStrings.xml><?xml version="1.0" encoding="utf-8"?>
<sst xmlns="http://schemas.openxmlformats.org/spreadsheetml/2006/main" count="701" uniqueCount="357">
  <si>
    <t>SysConst</t>
  </si>
  <si>
    <t>AvgTime</t>
  </si>
  <si>
    <t>Oxygen</t>
  </si>
  <si>
    <t>4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</si>
  <si>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</si>
  <si>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</si>
  <si>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</si>
  <si>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</si>
  <si>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</si>
  <si>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</si>
  <si>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</si>
  <si>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</si>
  <si>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</si>
  <si>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</si>
  <si>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</si>
  <si>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6800-01A</t>
  </si>
  <si>
    <t>6 cm²</t>
  </si>
  <si>
    <t>LTConst</t>
  </si>
  <si>
    <t>deltaTw</t>
  </si>
  <si>
    <t>fT1</t>
  </si>
  <si>
    <t>fT2</t>
  </si>
  <si>
    <t>fTeb</t>
  </si>
  <si>
    <t>LQConst</t>
  </si>
  <si>
    <t>Leaf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</si>
  <si>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</si>
  <si>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</si>
  <si>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</si>
  <si>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</si>
  <si>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</si>
  <si>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</si>
  <si>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</si>
  <si>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</si>
  <si>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</si>
  <si>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</si>
  <si>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</si>
  <si>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</si>
  <si>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</si>
  <si>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</si>
  <si>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</si>
  <si>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standard</t>
  </si>
  <si>
    <t>Sun+Sky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</si>
  <si>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</si>
  <si>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</si>
  <si>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</si>
  <si>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</si>
  <si>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</si>
  <si>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</si>
  <si>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</si>
  <si>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</si>
  <si>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</si>
  <si>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</si>
  <si>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</si>
  <si>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</si>
  <si>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</si>
  <si>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</si>
  <si>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3.38439 81.0328 378.585 621.614 873.671 1083.07 1291.17 1458.58</t>
  </si>
  <si>
    <t>0.26983 101.257 401.815 601.047 805.157 1000.98 1201.81 1400.82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</si>
  <si>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</si>
  <si>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</si>
  <si>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</si>
  <si>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</si>
  <si>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</si>
  <si>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</si>
  <si>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</si>
  <si>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</si>
  <si>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</si>
  <si>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</si>
  <si>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</si>
  <si>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</si>
  <si>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</si>
  <si>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</si>
  <si>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</si>
  <si>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</si>
  <si>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</si>
  <si>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</si>
  <si>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</si>
  <si>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</si>
  <si>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</si>
  <si>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</si>
  <si>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</si>
  <si>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</si>
  <si>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</si>
  <si>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</si>
  <si>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</si>
  <si>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</si>
  <si>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</si>
  <si>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</si>
  <si>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</si>
  <si>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</si>
  <si>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</si>
  <si>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</si>
  <si>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</si>
  <si>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</si>
  <si>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</si>
  <si>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</si>
  <si>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</si>
  <si>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</si>
  <si>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</si>
  <si>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</si>
  <si>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</si>
  <si>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</si>
  <si>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</si>
  <si>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</si>
  <si>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</si>
  <si>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</si>
  <si>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</si>
  <si>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</si>
  <si>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</si>
  <si>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</si>
  <si>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</si>
  <si>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</si>
  <si>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</si>
  <si>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</si>
  <si>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</si>
  <si>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</si>
  <si>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</si>
  <si>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</si>
  <si>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</si>
  <si>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</si>
  <si>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</si>
  <si>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</si>
  <si>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</si>
  <si>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</si>
  <si>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</si>
  <si>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</si>
  <si>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</si>
  <si>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</si>
  <si>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</si>
  <si>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</si>
  <si>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</si>
  <si>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</si>
  <si>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</si>
  <si>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</si>
  <si>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</si>
  <si>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</si>
  <si>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</si>
  <si>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</si>
  <si>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</si>
  <si>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</si>
  <si>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</si>
  <si>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</si>
  <si>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</si>
  <si>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</si>
  <si>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</si>
  <si>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</si>
  <si>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</si>
  <si>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</si>
  <si>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</si>
  <si>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</si>
  <si>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</si>
  <si>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</si>
  <si>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</si>
  <si>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</si>
  <si>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</si>
  <si>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</si>
  <si>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</si>
  <si>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</si>
  <si>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</si>
  <si>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</si>
  <si>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</si>
  <si>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</si>
  <si>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</si>
  <si>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</si>
  <si>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</si>
  <si>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</si>
  <si>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</si>
  <si>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</si>
  <si>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</si>
  <si>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</si>
  <si>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</si>
  <si>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</si>
  <si>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</si>
  <si>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</si>
  <si>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</si>
  <si>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</si>
  <si>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</si>
  <si>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</si>
  <si>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</si>
  <si>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</si>
  <si>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</si>
  <si>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</si>
  <si>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</si>
  <si>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</si>
  <si>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</si>
  <si>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</si>
  <si>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</si>
  <si>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</si>
  <si>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</si>
  <si>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</si>
  <si>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</si>
  <si>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</si>
  <si>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</si>
  <si>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</si>
  <si>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</si>
  <si>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</si>
  <si>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</si>
  <si>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</si>
  <si>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</si>
  <si>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</si>
  <si>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</si>
  <si>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</si>
  <si>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</si>
  <si>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</si>
  <si>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</si>
  <si>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</si>
  <si>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</si>
  <si>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</si>
  <si>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</si>
  <si>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</si>
  <si>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</si>
  <si>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</si>
  <si>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</si>
  <si>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</si>
  <si>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</si>
  <si>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</si>
  <si>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</si>
  <si>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</si>
  <si>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</si>
  <si>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</si>
  <si>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</si>
  <si>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</si>
  <si>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</si>
  <si>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</si>
  <si>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</si>
  <si>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</si>
  <si>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</si>
  <si>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</si>
  <si>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</si>
  <si>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</si>
  <si>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</si>
  <si>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</si>
  <si>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</si>
  <si>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</si>
  <si>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</si>
  <si>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</si>
  <si>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</si>
  <si>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</si>
  <si>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</si>
  <si>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</si>
  <si>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</si>
  <si>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</si>
  <si>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</si>
  <si>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</si>
  <si>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</si>
  <si>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</si>
  <si>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</si>
  <si>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</si>
  <si>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</si>
  <si>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</si>
  <si>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</si>
  <si>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</si>
  <si>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</si>
  <si>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</si>
  <si>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</si>
  <si>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</si>
  <si>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</si>
  <si>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</si>
  <si>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</si>
  <si>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</si>
  <si>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</si>
  <si>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</si>
  <si>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</si>
  <si>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</si>
  <si>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15:01:39</t>
  </si>
  <si>
    <t>15:01:39</t>
  </si>
  <si>
    <t>1149</t>
  </si>
  <si>
    <t>_1</t>
  </si>
  <si>
    <t>RECT-4143-20200907-06_33_50</t>
  </si>
  <si>
    <t>RECT-967-20201218-15_01_36</t>
  </si>
  <si>
    <t>DARK-968-20201218-15_01_38</t>
  </si>
  <si>
    <t>0: Broadleaf</t>
  </si>
  <si>
    <t>15:02:00</t>
  </si>
  <si>
    <t>0/3</t>
  </si>
  <si>
    <t>20201218 15:03:58</t>
  </si>
  <si>
    <t>15:03:58</t>
  </si>
  <si>
    <t>RECT-969-20201218-15_03_55</t>
  </si>
  <si>
    <t>DARK-970-20201218-15_03_57</t>
  </si>
  <si>
    <t>3/3</t>
  </si>
  <si>
    <t>20201218 15:05:09</t>
  </si>
  <si>
    <t>15:05:09</t>
  </si>
  <si>
    <t>RECT-971-20201218-15_05_06</t>
  </si>
  <si>
    <t>DARK-972-20201218-15_05_08</t>
  </si>
  <si>
    <t>20201218 15:06:19</t>
  </si>
  <si>
    <t>15:06:19</t>
  </si>
  <si>
    <t>RECT-973-20201218-15_06_16</t>
  </si>
  <si>
    <t>DARK-974-20201218-15_06_18</t>
  </si>
  <si>
    <t>20201218 15:08:05</t>
  </si>
  <si>
    <t>15:08:05</t>
  </si>
  <si>
    <t>RECT-975-20201218-15_08_02</t>
  </si>
  <si>
    <t>DARK-976-20201218-15_08_04</t>
  </si>
  <si>
    <t>20201218 15:09:33</t>
  </si>
  <si>
    <t>15:09:33</t>
  </si>
  <si>
    <t>RECT-977-20201218-15_09_30</t>
  </si>
  <si>
    <t>DARK-978-20201218-15_09_32</t>
  </si>
  <si>
    <t>20201218 15:10:46</t>
  </si>
  <si>
    <t>15:10:46</t>
  </si>
  <si>
    <t>RECT-979-20201218-15_10_43</t>
  </si>
  <si>
    <t>DARK-980-20201218-15_10_45</t>
  </si>
  <si>
    <t>20201218 15:12:42</t>
  </si>
  <si>
    <t>15:12:42</t>
  </si>
  <si>
    <t>RECT-981-20201218-15_12_39</t>
  </si>
  <si>
    <t>DARK-982-20201218-15_12_41</t>
  </si>
  <si>
    <t>15:13:06</t>
  </si>
  <si>
    <t>20201218 15:15:07</t>
  </si>
  <si>
    <t>15:15:07</t>
  </si>
  <si>
    <t>RECT-983-20201218-15_15_04</t>
  </si>
  <si>
    <t>DARK-984-20201218-15_15_06</t>
  </si>
  <si>
    <t>1/3</t>
  </si>
  <si>
    <t>20201218 15:17:07</t>
  </si>
  <si>
    <t>15:17:07</t>
  </si>
  <si>
    <t>RECT-985-20201218-15_17_04</t>
  </si>
  <si>
    <t>DARK-986-20201218-15_17_06</t>
  </si>
  <si>
    <t>20201218 15:19:08</t>
  </si>
  <si>
    <t>15:19:08</t>
  </si>
  <si>
    <t>RECT-987-20201218-15_19_05</t>
  </si>
  <si>
    <t>DARK-988-20201218-15_19_07</t>
  </si>
  <si>
    <t>20201218 15:21:08</t>
  </si>
  <si>
    <t>15:21:08</t>
  </si>
  <si>
    <t>RECT-989-20201218-15_21_05</t>
  </si>
  <si>
    <t>DARK-990-20201218-15_21_07</t>
  </si>
  <si>
    <t>20201218 15:23:09</t>
  </si>
  <si>
    <t>15:23:09</t>
  </si>
  <si>
    <t>RECT-991-20201218-15_23_06</t>
  </si>
  <si>
    <t>DARK-992-20201218-15_23_08</t>
  </si>
  <si>
    <t>15:23:31</t>
  </si>
  <si>
    <t>20201218 15:25:33</t>
  </si>
  <si>
    <t>15:25:33</t>
  </si>
  <si>
    <t>RECT-993-20201218-15_25_30</t>
  </si>
  <si>
    <t>DARK-994-20201218-15_25_32</t>
  </si>
  <si>
    <t>20201218 15:27:33</t>
  </si>
  <si>
    <t>15:27:33</t>
  </si>
  <si>
    <t>RECT-995-20201218-15_27_30</t>
  </si>
  <si>
    <t>DARK-996-20201218-15_27_32</t>
  </si>
  <si>
    <t>File opened</t>
  </si>
  <si>
    <t>2020-12-18 14:59:13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</si>
  <si>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</si>
  <si>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</si>
  <si>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</si>
  <si>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</si>
  <si>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</si>
  <si>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</si>
  <si>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</si>
  <si>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</si>
  <si>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</si>
  <si>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</si>
  <si>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</si>
  <si>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{"h2obspanconc2": "0", "flowazero": "0.30598", "co2bspan2a": "0.316856", "co2aspan2": "-0.038086", "h2oaspan2a": "0.0712806", "h2oaspan1": "1.00998", "h2obspan2a": "0.0716346", "h2oaspan2": "0", "co2aspan2a": "0.314921", "co2aspanconc1": "2475", "flowbzero": "0.31736", "flowmeterzero": "0.991351", "co2bspanconc1": "2475", "co2aspan2b": "0.312119", "ssb_ref": "36665.6", "chamberpressurezero": "2.68985", "co2bspan2": "-0.0398483", "h2oaspanconc2": "0", "h2obspanconc1": "12.36", "h2oazero": "1.03785", "co2bspan2b": "0.313962", "co2aspanconc2": "314.9", "h2obzero": "1.0379", "ssa_ref": "34391.2", "h2obspan2b": "0.0724379", "tazero": "0.0668316", "h2oaspan2b": "0.0719923", "h2obspan1": "1.01121", "co2aspan1": "1.0031", "co2bspanconc2": "314.9", "co2bspan1": "1.0035", "h2oaspanconc1": "12.36", "oxygen": "21", "co2azero": "0.951804", "tbzero": "0.204033", "h2obspan2": "0", "co2bzero": "0.949913"}</t>
  </si>
  <si>
    <t>Chamber type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</si>
  <si>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</si>
  <si>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</si>
  <si>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</si>
  <si>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</si>
  <si>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</si>
  <si>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</si>
  <si>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</si>
  <si>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14:59:13</t>
  </si>
  <si>
    <t>Stability Definition:	A (GasEx): Slp&lt;0.5 Per=15	ΔH2O (Meas2): Slp&lt;0.2 Per=15	ΔCO2 (Meas2): Slp&lt;0.2 Per=15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</si>
</sst>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4" width="8.71"/>
  </cols>
  <sheetData>
    <row r="2">
      <c r="A2" s="1" t="s">
        <v>0</v>
      </c>
      <c r="B2" s="1" t="s">
        <v>1</v>
      </c>
      <c r="C2" s="1" t="s">
        <v>2</v>
      </c>
    </row>
    <row r="3">
      <c r="B3" s="1" t="s">
        <v>3</v>
      </c>
      <c r="C3" s="1">
        <v>21.0</v>
      </c>
    </row>
    <row r="4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</row>
    <row r="5">
      <c r="B5" s="1" t="s">
        <v>15</v>
      </c>
      <c r="C5" s="1" t="s">
        <v>16</v>
      </c>
      <c r="D5" s="1">
        <v>0.578</v>
      </c>
      <c r="E5" s="1">
        <v>0.5229739</v>
      </c>
      <c r="F5" s="1">
        <v>0.003740252</v>
      </c>
      <c r="G5" s="1">
        <v>-0.06197961</v>
      </c>
      <c r="H5" s="1">
        <v>-0.005608586</v>
      </c>
      <c r="I5" s="1">
        <v>1.0</v>
      </c>
      <c r="J5" s="1">
        <v>6.0</v>
      </c>
      <c r="K5" s="1">
        <v>96.9</v>
      </c>
    </row>
    <row r="6">
      <c r="A6" s="1" t="s">
        <v>17</v>
      </c>
      <c r="B6" s="1" t="s">
        <v>18</v>
      </c>
      <c r="C6" s="1" t="s">
        <v>19</v>
      </c>
      <c r="D6" s="1" t="s">
        <v>20</v>
      </c>
      <c r="E6" s="1" t="s">
        <v>21</v>
      </c>
    </row>
    <row r="7">
      <c r="B7" s="1">
        <v>0.0</v>
      </c>
      <c r="C7" s="1">
        <v>1.0</v>
      </c>
      <c r="D7" s="1">
        <v>0.0</v>
      </c>
      <c r="E7" s="1">
        <v>0.0</v>
      </c>
    </row>
    <row r="8">
      <c r="A8" s="1" t="s">
        <v>22</v>
      </c>
      <c r="B8" s="1" t="s">
        <v>23</v>
      </c>
      <c r="C8" s="1" t="s">
        <v>24</v>
      </c>
      <c r="D8" s="1" t="s">
        <v>25</v>
      </c>
      <c r="E8" s="1" t="s">
        <v>26</v>
      </c>
      <c r="F8" s="1" t="s">
        <v>27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32</v>
      </c>
      <c r="L8" s="1" t="s">
        <v>33</v>
      </c>
      <c r="M8" s="1" t="s">
        <v>34</v>
      </c>
      <c r="N8" s="1" t="s">
        <v>35</v>
      </c>
      <c r="O8" s="1" t="s">
        <v>36</v>
      </c>
      <c r="P8" s="1" t="s">
        <v>37</v>
      </c>
      <c r="Q8" s="1" t="s">
        <v>38</v>
      </c>
    </row>
    <row r="9">
      <c r="B9" s="1" t="s">
        <v>39</v>
      </c>
      <c r="C9" s="1" t="s">
        <v>40</v>
      </c>
      <c r="D9" s="1">
        <v>0.49</v>
      </c>
      <c r="E9" s="1">
        <v>0.84</v>
      </c>
      <c r="F9" s="1">
        <v>0.7</v>
      </c>
      <c r="G9" s="1">
        <v>0.87</v>
      </c>
      <c r="H9" s="1">
        <v>0.75</v>
      </c>
      <c r="I9" s="1">
        <v>0.84</v>
      </c>
      <c r="J9" s="1">
        <v>0.87</v>
      </c>
      <c r="K9" s="1">
        <v>0.39</v>
      </c>
      <c r="L9" s="1">
        <v>0.18</v>
      </c>
      <c r="M9" s="1">
        <v>0.23</v>
      </c>
      <c r="N9" s="1">
        <v>0.26</v>
      </c>
      <c r="O9" s="1">
        <v>0.21</v>
      </c>
      <c r="P9" s="1">
        <v>0.19</v>
      </c>
      <c r="Q9" s="1">
        <v>0.25</v>
      </c>
    </row>
    <row r="10">
      <c r="A10" s="1" t="s">
        <v>41</v>
      </c>
      <c r="B10" s="1" t="s">
        <v>42</v>
      </c>
      <c r="C10" s="1" t="s">
        <v>43</v>
      </c>
      <c r="D10" s="1" t="s">
        <v>44</v>
      </c>
      <c r="E10" s="1" t="s">
        <v>45</v>
      </c>
      <c r="F10" s="1" t="s">
        <v>46</v>
      </c>
    </row>
    <row r="11">
      <c r="B11" s="1">
        <v>0.0</v>
      </c>
      <c r="C11" s="1">
        <v>0.0</v>
      </c>
      <c r="D11" s="1">
        <v>0.0</v>
      </c>
      <c r="E11" s="1">
        <v>0.0</v>
      </c>
      <c r="F11" s="1">
        <v>1.0</v>
      </c>
    </row>
    <row r="12">
      <c r="A12" s="1" t="s">
        <v>47</v>
      </c>
      <c r="B12" s="1" t="s">
        <v>48</v>
      </c>
      <c r="C12" s="1" t="s">
        <v>49</v>
      </c>
      <c r="D12" s="1" t="s">
        <v>50</v>
      </c>
      <c r="E12" s="1" t="s">
        <v>51</v>
      </c>
      <c r="F12" s="1" t="s">
        <v>52</v>
      </c>
      <c r="G12" s="1" t="s">
        <v>53</v>
      </c>
      <c r="H12" s="1" t="s">
        <v>54</v>
      </c>
    </row>
    <row r="13">
      <c r="B13" s="1">
        <v>-6276.0</v>
      </c>
      <c r="C13" s="1">
        <v>6.6</v>
      </c>
      <c r="D13" s="1">
        <v>1.709E-5</v>
      </c>
      <c r="E13" s="1">
        <v>3.11</v>
      </c>
      <c r="F13" s="1" t="s">
        <v>55</v>
      </c>
      <c r="G13" s="1" t="s">
        <v>56</v>
      </c>
      <c r="H13" s="1">
        <v>0.0</v>
      </c>
    </row>
    <row r="14">
      <c r="A14" s="1" t="s">
        <v>57</v>
      </c>
      <c r="B14" s="1" t="s">
        <v>57</v>
      </c>
      <c r="C14" s="1" t="s">
        <v>57</v>
      </c>
      <c r="D14" s="1" t="s">
        <v>57</v>
      </c>
      <c r="E14" s="1" t="s">
        <v>57</v>
      </c>
      <c r="F14" s="1" t="s">
        <v>58</v>
      </c>
      <c r="G14" s="1" t="s">
        <v>58</v>
      </c>
      <c r="H14" s="1" t="s">
        <v>59</v>
      </c>
      <c r="I14" s="1" t="s">
        <v>59</v>
      </c>
      <c r="J14" s="1" t="s">
        <v>59</v>
      </c>
      <c r="K14" s="1" t="s">
        <v>59</v>
      </c>
      <c r="L14" s="1" t="s">
        <v>59</v>
      </c>
      <c r="M14" s="1" t="s">
        <v>59</v>
      </c>
      <c r="N14" s="1" t="s">
        <v>59</v>
      </c>
      <c r="O14" s="1" t="s">
        <v>59</v>
      </c>
      <c r="P14" s="1" t="s">
        <v>59</v>
      </c>
      <c r="Q14" s="1" t="s">
        <v>59</v>
      </c>
      <c r="R14" s="1" t="s">
        <v>59</v>
      </c>
      <c r="S14" s="1" t="s">
        <v>59</v>
      </c>
      <c r="T14" s="1" t="s">
        <v>59</v>
      </c>
      <c r="U14" s="1" t="s">
        <v>59</v>
      </c>
      <c r="V14" s="1" t="s">
        <v>59</v>
      </c>
      <c r="W14" s="1" t="s">
        <v>59</v>
      </c>
      <c r="X14" s="1" t="s">
        <v>59</v>
      </c>
      <c r="Y14" s="1" t="s">
        <v>59</v>
      </c>
      <c r="Z14" s="1" t="s">
        <v>59</v>
      </c>
      <c r="AA14" s="1" t="s">
        <v>59</v>
      </c>
      <c r="AB14" s="1" t="s">
        <v>59</v>
      </c>
      <c r="AC14" s="1" t="s">
        <v>59</v>
      </c>
      <c r="AD14" s="1" t="s">
        <v>59</v>
      </c>
      <c r="AE14" s="1" t="s">
        <v>60</v>
      </c>
      <c r="AF14" s="1" t="s">
        <v>60</v>
      </c>
      <c r="AG14" s="1" t="s">
        <v>60</v>
      </c>
      <c r="AH14" s="1" t="s">
        <v>60</v>
      </c>
      <c r="AI14" s="1" t="s">
        <v>60</v>
      </c>
      <c r="AJ14" s="1" t="s">
        <v>61</v>
      </c>
      <c r="AK14" s="1" t="s">
        <v>61</v>
      </c>
      <c r="AL14" s="1" t="s">
        <v>61</v>
      </c>
      <c r="AM14" s="1" t="s">
        <v>61</v>
      </c>
      <c r="AN14" s="1" t="s">
        <v>61</v>
      </c>
      <c r="AO14" s="1" t="s">
        <v>61</v>
      </c>
      <c r="AP14" s="1" t="s">
        <v>61</v>
      </c>
      <c r="AQ14" s="1" t="s">
        <v>61</v>
      </c>
      <c r="AR14" s="1" t="s">
        <v>61</v>
      </c>
      <c r="AS14" s="1" t="s">
        <v>61</v>
      </c>
      <c r="AT14" s="1" t="s">
        <v>61</v>
      </c>
      <c r="AU14" s="1" t="s">
        <v>61</v>
      </c>
      <c r="AV14" s="1" t="s">
        <v>61</v>
      </c>
      <c r="AW14" s="1" t="s">
        <v>61</v>
      </c>
      <c r="AX14" s="1" t="s">
        <v>61</v>
      </c>
      <c r="AY14" s="1" t="s">
        <v>61</v>
      </c>
      <c r="AZ14" s="1" t="s">
        <v>61</v>
      </c>
      <c r="BA14" s="1" t="s">
        <v>61</v>
      </c>
      <c r="BB14" s="1" t="s">
        <v>61</v>
      </c>
      <c r="BC14" s="1" t="s">
        <v>61</v>
      </c>
      <c r="BD14" s="1" t="s">
        <v>61</v>
      </c>
      <c r="BE14" s="1" t="s">
        <v>61</v>
      </c>
      <c r="BF14" s="1" t="s">
        <v>61</v>
      </c>
      <c r="BG14" s="1" t="s">
        <v>61</v>
      </c>
      <c r="BH14" s="1" t="s">
        <v>61</v>
      </c>
      <c r="BI14" s="1" t="s">
        <v>61</v>
      </c>
      <c r="BJ14" s="1" t="s">
        <v>61</v>
      </c>
      <c r="BK14" s="1" t="s">
        <v>61</v>
      </c>
      <c r="BL14" s="1" t="s">
        <v>62</v>
      </c>
      <c r="BM14" s="1" t="s">
        <v>62</v>
      </c>
      <c r="BN14" s="1" t="s">
        <v>62</v>
      </c>
      <c r="BO14" s="1" t="s">
        <v>62</v>
      </c>
      <c r="BP14" s="1" t="s">
        <v>63</v>
      </c>
      <c r="BQ14" s="1" t="s">
        <v>63</v>
      </c>
      <c r="BR14" s="1" t="s">
        <v>63</v>
      </c>
      <c r="BS14" s="1" t="s">
        <v>63</v>
      </c>
      <c r="BT14" s="1" t="s">
        <v>64</v>
      </c>
      <c r="BU14" s="1" t="s">
        <v>64</v>
      </c>
      <c r="BV14" s="1" t="s">
        <v>64</v>
      </c>
      <c r="BW14" s="1" t="s">
        <v>64</v>
      </c>
      <c r="BX14" s="1" t="s">
        <v>64</v>
      </c>
      <c r="BY14" s="1" t="s">
        <v>64</v>
      </c>
      <c r="BZ14" s="1" t="s">
        <v>64</v>
      </c>
      <c r="CA14" s="1" t="s">
        <v>64</v>
      </c>
      <c r="CB14" s="1" t="s">
        <v>64</v>
      </c>
      <c r="CC14" s="1" t="s">
        <v>64</v>
      </c>
      <c r="CD14" s="1" t="s">
        <v>64</v>
      </c>
      <c r="CE14" s="1" t="s">
        <v>64</v>
      </c>
      <c r="CF14" s="1" t="s">
        <v>64</v>
      </c>
      <c r="CG14" s="1" t="s">
        <v>64</v>
      </c>
      <c r="CH14" s="1" t="s">
        <v>64</v>
      </c>
      <c r="CI14" s="1" t="s">
        <v>64</v>
      </c>
      <c r="CJ14" s="1" t="s">
        <v>64</v>
      </c>
      <c r="CK14" s="1" t="s">
        <v>64</v>
      </c>
      <c r="CL14" s="1" t="s">
        <v>65</v>
      </c>
      <c r="CM14" s="1" t="s">
        <v>65</v>
      </c>
      <c r="CN14" s="1" t="s">
        <v>65</v>
      </c>
      <c r="CO14" s="1" t="s">
        <v>65</v>
      </c>
      <c r="CP14" s="1" t="s">
        <v>65</v>
      </c>
      <c r="CQ14" s="1" t="s">
        <v>65</v>
      </c>
      <c r="CR14" s="1" t="s">
        <v>65</v>
      </c>
      <c r="CS14" s="1" t="s">
        <v>65</v>
      </c>
      <c r="CT14" s="1" t="s">
        <v>65</v>
      </c>
      <c r="CU14" s="1" t="s">
        <v>65</v>
      </c>
      <c r="CV14" s="1" t="s">
        <v>65</v>
      </c>
      <c r="CW14" s="1" t="s">
        <v>65</v>
      </c>
      <c r="CX14" s="1" t="s">
        <v>65</v>
      </c>
      <c r="CY14" s="1" t="s">
        <v>65</v>
      </c>
      <c r="CZ14" s="1" t="s">
        <v>65</v>
      </c>
      <c r="DA14" s="1" t="s">
        <v>65</v>
      </c>
      <c r="DB14" s="1" t="s">
        <v>65</v>
      </c>
      <c r="DC14" s="1" t="s">
        <v>65</v>
      </c>
      <c r="DD14" s="1" t="s">
        <v>66</v>
      </c>
      <c r="DE14" s="1" t="s">
        <v>66</v>
      </c>
      <c r="DF14" s="1" t="s">
        <v>66</v>
      </c>
      <c r="DG14" s="1" t="s">
        <v>66</v>
      </c>
      <c r="DH14" s="1" t="s">
        <v>66</v>
      </c>
      <c r="DI14" s="1" t="s">
        <v>67</v>
      </c>
      <c r="DJ14" s="1" t="s">
        <v>67</v>
      </c>
      <c r="DK14" s="1" t="s">
        <v>67</v>
      </c>
      <c r="DL14" s="1" t="s">
        <v>67</v>
      </c>
      <c r="DM14" s="1" t="s">
        <v>67</v>
      </c>
      <c r="DN14" s="1" t="s">
        <v>67</v>
      </c>
      <c r="DO14" s="1" t="s">
        <v>67</v>
      </c>
      <c r="DP14" s="1" t="s">
        <v>67</v>
      </c>
      <c r="DQ14" s="1" t="s">
        <v>67</v>
      </c>
      <c r="DR14" s="1" t="s">
        <v>67</v>
      </c>
      <c r="DS14" s="1" t="s">
        <v>67</v>
      </c>
      <c r="DT14" s="1" t="s">
        <v>67</v>
      </c>
      <c r="DU14" s="1" t="s">
        <v>67</v>
      </c>
      <c r="DV14" s="1" t="s">
        <v>68</v>
      </c>
      <c r="DW14" s="1" t="s">
        <v>68</v>
      </c>
      <c r="DX14" s="1" t="s">
        <v>68</v>
      </c>
      <c r="DY14" s="1" t="s">
        <v>68</v>
      </c>
      <c r="DZ14" s="1" t="s">
        <v>68</v>
      </c>
      <c r="EA14" s="1" t="s">
        <v>68</v>
      </c>
      <c r="EB14" s="1" t="s">
        <v>68</v>
      </c>
      <c r="EC14" s="1" t="s">
        <v>68</v>
      </c>
      <c r="ED14" s="1" t="s">
        <v>68</v>
      </c>
      <c r="EE14" s="1" t="s">
        <v>68</v>
      </c>
      <c r="EF14" s="1" t="s">
        <v>68</v>
      </c>
      <c r="EG14" s="1" t="s">
        <v>68</v>
      </c>
      <c r="EH14" s="1" t="s">
        <v>68</v>
      </c>
      <c r="EI14" s="1" t="s">
        <v>68</v>
      </c>
      <c r="EJ14" s="1" t="s">
        <v>68</v>
      </c>
      <c r="EK14" s="1" t="s">
        <v>69</v>
      </c>
      <c r="EL14" s="1" t="s">
        <v>69</v>
      </c>
      <c r="EM14" s="1" t="s">
        <v>69</v>
      </c>
      <c r="EN14" s="1" t="s">
        <v>69</v>
      </c>
      <c r="EO14" s="1" t="s">
        <v>69</v>
      </c>
      <c r="EP14" s="1" t="s">
        <v>69</v>
      </c>
      <c r="EQ14" s="1" t="s">
        <v>69</v>
      </c>
      <c r="ER14" s="1" t="s">
        <v>69</v>
      </c>
      <c r="ES14" s="1" t="s">
        <v>69</v>
      </c>
      <c r="ET14" s="1" t="s">
        <v>69</v>
      </c>
      <c r="EU14" s="1" t="s">
        <v>69</v>
      </c>
      <c r="EV14" s="1" t="s">
        <v>69</v>
      </c>
      <c r="EW14" s="1" t="s">
        <v>69</v>
      </c>
      <c r="EX14" s="1" t="s">
        <v>69</v>
      </c>
      <c r="EY14" s="1" t="s">
        <v>69</v>
      </c>
      <c r="EZ14" s="1" t="s">
        <v>69</v>
      </c>
      <c r="FA14" s="1" t="s">
        <v>69</v>
      </c>
      <c r="FB14" s="1" t="s">
        <v>69</v>
      </c>
      <c r="FC14" s="1" t="s">
        <v>70</v>
      </c>
      <c r="FD14" s="1" t="s">
        <v>70</v>
      </c>
      <c r="FE14" s="1" t="s">
        <v>70</v>
      </c>
      <c r="FF14" s="1" t="s">
        <v>70</v>
      </c>
      <c r="FG14" s="1" t="s">
        <v>70</v>
      </c>
      <c r="FH14" s="1" t="s">
        <v>70</v>
      </c>
      <c r="FI14" s="1" t="s">
        <v>70</v>
      </c>
      <c r="FJ14" s="1" t="s">
        <v>70</v>
      </c>
      <c r="FK14" s="1" t="s">
        <v>70</v>
      </c>
      <c r="FL14" s="1" t="s">
        <v>70</v>
      </c>
      <c r="FM14" s="1" t="s">
        <v>70</v>
      </c>
      <c r="FN14" s="1" t="s">
        <v>70</v>
      </c>
      <c r="FO14" s="1" t="s">
        <v>70</v>
      </c>
      <c r="FP14" s="1" t="s">
        <v>70</v>
      </c>
      <c r="FQ14" s="1" t="s">
        <v>70</v>
      </c>
      <c r="FR14" s="1" t="s">
        <v>70</v>
      </c>
    </row>
    <row r="15">
      <c r="A15" s="1" t="s">
        <v>71</v>
      </c>
      <c r="B15" s="1" t="s">
        <v>72</v>
      </c>
      <c r="C15" s="1" t="s">
        <v>73</v>
      </c>
      <c r="D15" s="1" t="s">
        <v>74</v>
      </c>
      <c r="E15" s="1" t="s">
        <v>75</v>
      </c>
      <c r="F15" s="1" t="s">
        <v>76</v>
      </c>
      <c r="G15" s="1" t="s">
        <v>77</v>
      </c>
      <c r="H15" s="1" t="s">
        <v>78</v>
      </c>
      <c r="I15" s="1" t="s">
        <v>79</v>
      </c>
      <c r="J15" s="1" t="s">
        <v>80</v>
      </c>
      <c r="K15" s="1" t="s">
        <v>81</v>
      </c>
      <c r="L15" s="1" t="s">
        <v>82</v>
      </c>
      <c r="M15" s="1" t="s">
        <v>83</v>
      </c>
      <c r="N15" s="1" t="s">
        <v>84</v>
      </c>
      <c r="O15" s="1" t="s">
        <v>85</v>
      </c>
      <c r="P15" s="1" t="s">
        <v>86</v>
      </c>
      <c r="Q15" s="1" t="s">
        <v>87</v>
      </c>
      <c r="R15" s="1" t="s">
        <v>88</v>
      </c>
      <c r="S15" s="1" t="s">
        <v>89</v>
      </c>
      <c r="T15" s="1" t="s">
        <v>90</v>
      </c>
      <c r="U15" s="1" t="s">
        <v>91</v>
      </c>
      <c r="V15" s="1" t="s">
        <v>92</v>
      </c>
      <c r="W15" s="1" t="s">
        <v>93</v>
      </c>
      <c r="X15" s="1" t="s">
        <v>94</v>
      </c>
      <c r="Y15" s="1" t="s">
        <v>95</v>
      </c>
      <c r="Z15" s="1" t="s">
        <v>96</v>
      </c>
      <c r="AA15" s="1" t="s">
        <v>97</v>
      </c>
      <c r="AB15" s="1" t="s">
        <v>98</v>
      </c>
      <c r="AC15" s="1" t="s">
        <v>99</v>
      </c>
      <c r="AD15" s="1" t="s">
        <v>100</v>
      </c>
      <c r="AE15" s="1" t="s">
        <v>60</v>
      </c>
      <c r="AF15" s="1" t="s">
        <v>101</v>
      </c>
      <c r="AG15" s="1" t="s">
        <v>102</v>
      </c>
      <c r="AH15" s="1" t="s">
        <v>103</v>
      </c>
      <c r="AI15" s="1" t="s">
        <v>104</v>
      </c>
      <c r="AJ15" s="1" t="s">
        <v>105</v>
      </c>
      <c r="AK15" s="1" t="s">
        <v>106</v>
      </c>
      <c r="AL15" s="1" t="s">
        <v>107</v>
      </c>
      <c r="AM15" s="1" t="s">
        <v>108</v>
      </c>
      <c r="AN15" s="1" t="s">
        <v>109</v>
      </c>
      <c r="AO15" s="1" t="s">
        <v>110</v>
      </c>
      <c r="AP15" s="1" t="s">
        <v>111</v>
      </c>
      <c r="AQ15" s="1" t="s">
        <v>112</v>
      </c>
      <c r="AR15" s="1" t="s">
        <v>113</v>
      </c>
      <c r="AS15" s="1" t="s">
        <v>114</v>
      </c>
      <c r="AT15" s="1" t="s">
        <v>115</v>
      </c>
      <c r="AU15" s="1" t="s">
        <v>116</v>
      </c>
      <c r="AV15" s="1" t="s">
        <v>117</v>
      </c>
      <c r="AW15" s="1" t="s">
        <v>118</v>
      </c>
      <c r="AX15" s="1" t="s">
        <v>119</v>
      </c>
      <c r="AY15" s="1" t="s">
        <v>120</v>
      </c>
      <c r="AZ15" s="1" t="s">
        <v>121</v>
      </c>
      <c r="BA15" s="1" t="s">
        <v>122</v>
      </c>
      <c r="BB15" s="1" t="s">
        <v>123</v>
      </c>
      <c r="BC15" s="1" t="s">
        <v>124</v>
      </c>
      <c r="BD15" s="1" t="s">
        <v>125</v>
      </c>
      <c r="BE15" s="1" t="s">
        <v>126</v>
      </c>
      <c r="BF15" s="1" t="s">
        <v>127</v>
      </c>
      <c r="BG15" s="1" t="s">
        <v>128</v>
      </c>
      <c r="BH15" s="1" t="s">
        <v>129</v>
      </c>
      <c r="BI15" s="1" t="s">
        <v>130</v>
      </c>
      <c r="BJ15" s="1" t="s">
        <v>131</v>
      </c>
      <c r="BK15" s="1" t="s">
        <v>132</v>
      </c>
      <c r="BL15" s="1" t="s">
        <v>133</v>
      </c>
      <c r="BM15" s="1" t="s">
        <v>134</v>
      </c>
      <c r="BN15" s="1" t="s">
        <v>135</v>
      </c>
      <c r="BO15" s="1" t="s">
        <v>136</v>
      </c>
      <c r="BP15" s="1" t="s">
        <v>137</v>
      </c>
      <c r="BQ15" s="1" t="s">
        <v>138</v>
      </c>
      <c r="BR15" s="1" t="s">
        <v>139</v>
      </c>
      <c r="BS15" s="1" t="s">
        <v>140</v>
      </c>
      <c r="BT15" s="1" t="s">
        <v>78</v>
      </c>
      <c r="BU15" s="1" t="s">
        <v>141</v>
      </c>
      <c r="BV15" s="1" t="s">
        <v>142</v>
      </c>
      <c r="BW15" s="1" t="s">
        <v>143</v>
      </c>
      <c r="BX15" s="1" t="s">
        <v>144</v>
      </c>
      <c r="BY15" s="1" t="s">
        <v>145</v>
      </c>
      <c r="BZ15" s="1" t="s">
        <v>146</v>
      </c>
      <c r="CA15" s="1" t="s">
        <v>147</v>
      </c>
      <c r="CB15" s="1" t="s">
        <v>148</v>
      </c>
      <c r="CC15" s="1" t="s">
        <v>149</v>
      </c>
      <c r="CD15" s="1" t="s">
        <v>150</v>
      </c>
      <c r="CE15" s="1" t="s">
        <v>151</v>
      </c>
      <c r="CF15" s="1" t="s">
        <v>152</v>
      </c>
      <c r="CG15" s="1" t="s">
        <v>153</v>
      </c>
      <c r="CH15" s="1" t="s">
        <v>154</v>
      </c>
      <c r="CI15" s="1" t="s">
        <v>155</v>
      </c>
      <c r="CJ15" s="1" t="s">
        <v>156</v>
      </c>
      <c r="CK15" s="1" t="s">
        <v>157</v>
      </c>
      <c r="CL15" s="1" t="s">
        <v>158</v>
      </c>
      <c r="CM15" s="1" t="s">
        <v>159</v>
      </c>
      <c r="CN15" s="1" t="s">
        <v>160</v>
      </c>
      <c r="CO15" s="1" t="s">
        <v>161</v>
      </c>
      <c r="CP15" s="1" t="s">
        <v>162</v>
      </c>
      <c r="CQ15" s="1" t="s">
        <v>163</v>
      </c>
      <c r="CR15" s="1" t="s">
        <v>164</v>
      </c>
      <c r="CS15" s="1" t="s">
        <v>165</v>
      </c>
      <c r="CT15" s="1" t="s">
        <v>166</v>
      </c>
      <c r="CU15" s="1" t="s">
        <v>167</v>
      </c>
      <c r="CV15" s="1" t="s">
        <v>168</v>
      </c>
      <c r="CW15" s="1" t="s">
        <v>169</v>
      </c>
      <c r="CX15" s="1" t="s">
        <v>170</v>
      </c>
      <c r="CY15" s="1" t="s">
        <v>171</v>
      </c>
      <c r="CZ15" s="1" t="s">
        <v>172</v>
      </c>
      <c r="DA15" s="1" t="s">
        <v>173</v>
      </c>
      <c r="DB15" s="1" t="s">
        <v>174</v>
      </c>
      <c r="DC15" s="1" t="s">
        <v>175</v>
      </c>
      <c r="DD15" s="1" t="s">
        <v>176</v>
      </c>
      <c r="DE15" s="1" t="s">
        <v>177</v>
      </c>
      <c r="DF15" s="1" t="s">
        <v>178</v>
      </c>
      <c r="DG15" s="1" t="s">
        <v>179</v>
      </c>
      <c r="DH15" s="1" t="s">
        <v>180</v>
      </c>
      <c r="DI15" s="1" t="s">
        <v>72</v>
      </c>
      <c r="DJ15" s="1" t="s">
        <v>75</v>
      </c>
      <c r="DK15" s="1" t="s">
        <v>181</v>
      </c>
      <c r="DL15" s="1" t="s">
        <v>182</v>
      </c>
      <c r="DM15" s="1" t="s">
        <v>183</v>
      </c>
      <c r="DN15" s="1" t="s">
        <v>184</v>
      </c>
      <c r="DO15" s="1" t="s">
        <v>185</v>
      </c>
      <c r="DP15" s="1" t="s">
        <v>186</v>
      </c>
      <c r="DQ15" s="1" t="s">
        <v>187</v>
      </c>
      <c r="DR15" s="1" t="s">
        <v>188</v>
      </c>
      <c r="DS15" s="1" t="s">
        <v>189</v>
      </c>
      <c r="DT15" s="1" t="s">
        <v>190</v>
      </c>
      <c r="DU15" s="1" t="s">
        <v>191</v>
      </c>
      <c r="DV15" s="1" t="s">
        <v>192</v>
      </c>
      <c r="DW15" s="1" t="s">
        <v>193</v>
      </c>
      <c r="DX15" s="1" t="s">
        <v>194</v>
      </c>
      <c r="DY15" s="1" t="s">
        <v>195</v>
      </c>
      <c r="DZ15" s="1" t="s">
        <v>196</v>
      </c>
      <c r="EA15" s="1" t="s">
        <v>197</v>
      </c>
      <c r="EB15" s="1" t="s">
        <v>198</v>
      </c>
      <c r="EC15" s="1" t="s">
        <v>199</v>
      </c>
      <c r="ED15" s="1" t="s">
        <v>200</v>
      </c>
      <c r="EE15" s="1" t="s">
        <v>201</v>
      </c>
      <c r="EF15" s="1" t="s">
        <v>202</v>
      </c>
      <c r="EG15" s="1" t="s">
        <v>203</v>
      </c>
      <c r="EH15" s="1" t="s">
        <v>204</v>
      </c>
      <c r="EI15" s="1" t="s">
        <v>205</v>
      </c>
      <c r="EJ15" s="1" t="s">
        <v>206</v>
      </c>
      <c r="EK15" s="1" t="s">
        <v>207</v>
      </c>
      <c r="EL15" s="1" t="s">
        <v>208</v>
      </c>
      <c r="EM15" s="1" t="s">
        <v>209</v>
      </c>
      <c r="EN15" s="1" t="s">
        <v>210</v>
      </c>
      <c r="EO15" s="1" t="s">
        <v>211</v>
      </c>
      <c r="EP15" s="1" t="s">
        <v>212</v>
      </c>
      <c r="EQ15" s="1" t="s">
        <v>213</v>
      </c>
      <c r="ER15" s="1" t="s">
        <v>214</v>
      </c>
      <c r="ES15" s="1" t="s">
        <v>215</v>
      </c>
      <c r="ET15" s="1" t="s">
        <v>216</v>
      </c>
      <c r="EU15" s="1" t="s">
        <v>217</v>
      </c>
      <c r="EV15" s="1" t="s">
        <v>218</v>
      </c>
      <c r="EW15" s="1" t="s">
        <v>219</v>
      </c>
      <c r="EX15" s="1" t="s">
        <v>220</v>
      </c>
      <c r="EY15" s="1" t="s">
        <v>221</v>
      </c>
      <c r="EZ15" s="1" t="s">
        <v>222</v>
      </c>
      <c r="FA15" s="1" t="s">
        <v>223</v>
      </c>
      <c r="FB15" s="1" t="s">
        <v>224</v>
      </c>
      <c r="FC15" s="1" t="s">
        <v>225</v>
      </c>
      <c r="FD15" s="1" t="s">
        <v>226</v>
      </c>
      <c r="FE15" s="1" t="s">
        <v>227</v>
      </c>
      <c r="FF15" s="1" t="s">
        <v>228</v>
      </c>
      <c r="FG15" s="1" t="s">
        <v>229</v>
      </c>
      <c r="FH15" s="1" t="s">
        <v>230</v>
      </c>
      <c r="FI15" s="1" t="s">
        <v>231</v>
      </c>
      <c r="FJ15" s="1" t="s">
        <v>232</v>
      </c>
      <c r="FK15" s="1" t="s">
        <v>233</v>
      </c>
      <c r="FL15" s="1" t="s">
        <v>234</v>
      </c>
      <c r="FM15" s="1" t="s">
        <v>235</v>
      </c>
      <c r="FN15" s="1" t="s">
        <v>236</v>
      </c>
      <c r="FO15" s="1" t="s">
        <v>237</v>
      </c>
      <c r="FP15" s="1" t="s">
        <v>238</v>
      </c>
      <c r="FQ15" s="1" t="s">
        <v>239</v>
      </c>
      <c r="FR15" s="1" t="s">
        <v>240</v>
      </c>
    </row>
    <row r="16">
      <c r="B16" s="1" t="s">
        <v>241</v>
      </c>
      <c r="C16" s="1" t="s">
        <v>241</v>
      </c>
      <c r="H16" s="1" t="s">
        <v>241</v>
      </c>
      <c r="I16" s="1" t="s">
        <v>242</v>
      </c>
      <c r="J16" s="1" t="s">
        <v>243</v>
      </c>
      <c r="K16" s="1" t="s">
        <v>244</v>
      </c>
      <c r="L16" s="1" t="s">
        <v>244</v>
      </c>
      <c r="M16" s="1" t="s">
        <v>148</v>
      </c>
      <c r="N16" s="1" t="s">
        <v>148</v>
      </c>
      <c r="O16" s="1" t="s">
        <v>242</v>
      </c>
      <c r="P16" s="1" t="s">
        <v>242</v>
      </c>
      <c r="Q16" s="1" t="s">
        <v>242</v>
      </c>
      <c r="R16" s="1" t="s">
        <v>242</v>
      </c>
      <c r="S16" s="1" t="s">
        <v>245</v>
      </c>
      <c r="T16" s="1" t="s">
        <v>246</v>
      </c>
      <c r="U16" s="1" t="s">
        <v>246</v>
      </c>
      <c r="V16" s="1" t="s">
        <v>247</v>
      </c>
      <c r="W16" s="1" t="s">
        <v>248</v>
      </c>
      <c r="X16" s="1" t="s">
        <v>247</v>
      </c>
      <c r="Y16" s="1" t="s">
        <v>247</v>
      </c>
      <c r="Z16" s="1" t="s">
        <v>247</v>
      </c>
      <c r="AA16" s="1" t="s">
        <v>245</v>
      </c>
      <c r="AB16" s="1" t="s">
        <v>245</v>
      </c>
      <c r="AC16" s="1" t="s">
        <v>245</v>
      </c>
      <c r="AD16" s="1" t="s">
        <v>245</v>
      </c>
      <c r="AE16" s="1" t="s">
        <v>249</v>
      </c>
      <c r="AF16" s="1" t="s">
        <v>248</v>
      </c>
      <c r="AH16" s="1" t="s">
        <v>248</v>
      </c>
      <c r="AI16" s="1" t="s">
        <v>249</v>
      </c>
      <c r="AP16" s="1" t="s">
        <v>243</v>
      </c>
      <c r="AW16" s="1" t="s">
        <v>243</v>
      </c>
      <c r="AX16" s="1" t="s">
        <v>243</v>
      </c>
      <c r="AY16" s="1" t="s">
        <v>243</v>
      </c>
      <c r="BA16" s="1" t="s">
        <v>250</v>
      </c>
      <c r="BL16" s="1" t="s">
        <v>243</v>
      </c>
      <c r="BM16" s="1" t="s">
        <v>243</v>
      </c>
      <c r="BO16" s="1" t="s">
        <v>251</v>
      </c>
      <c r="BP16" s="1" t="s">
        <v>252</v>
      </c>
      <c r="BS16" s="1" t="s">
        <v>242</v>
      </c>
      <c r="BT16" s="1" t="s">
        <v>241</v>
      </c>
      <c r="BU16" s="1" t="s">
        <v>244</v>
      </c>
      <c r="BV16" s="1" t="s">
        <v>244</v>
      </c>
      <c r="BW16" s="1" t="s">
        <v>253</v>
      </c>
      <c r="BX16" s="1" t="s">
        <v>253</v>
      </c>
      <c r="BY16" s="1" t="s">
        <v>244</v>
      </c>
      <c r="BZ16" s="1" t="s">
        <v>253</v>
      </c>
      <c r="CA16" s="1" t="s">
        <v>249</v>
      </c>
      <c r="CB16" s="1" t="s">
        <v>247</v>
      </c>
      <c r="CC16" s="1" t="s">
        <v>247</v>
      </c>
      <c r="CD16" s="1" t="s">
        <v>246</v>
      </c>
      <c r="CE16" s="1" t="s">
        <v>246</v>
      </c>
      <c r="CF16" s="1" t="s">
        <v>246</v>
      </c>
      <c r="CG16" s="1" t="s">
        <v>246</v>
      </c>
      <c r="CH16" s="1" t="s">
        <v>246</v>
      </c>
      <c r="CI16" s="1" t="s">
        <v>254</v>
      </c>
      <c r="CJ16" s="1" t="s">
        <v>243</v>
      </c>
      <c r="CK16" s="1" t="s">
        <v>243</v>
      </c>
      <c r="CL16" s="1" t="s">
        <v>243</v>
      </c>
      <c r="CQ16" s="1" t="s">
        <v>243</v>
      </c>
      <c r="CT16" s="1" t="s">
        <v>246</v>
      </c>
      <c r="CU16" s="1" t="s">
        <v>246</v>
      </c>
      <c r="CV16" s="1" t="s">
        <v>246</v>
      </c>
      <c r="CW16" s="1" t="s">
        <v>246</v>
      </c>
      <c r="CX16" s="1" t="s">
        <v>246</v>
      </c>
      <c r="CY16" s="1" t="s">
        <v>243</v>
      </c>
      <c r="CZ16" s="1" t="s">
        <v>243</v>
      </c>
      <c r="DA16" s="1" t="s">
        <v>243</v>
      </c>
      <c r="DB16" s="1" t="s">
        <v>241</v>
      </c>
      <c r="DE16" s="1" t="s">
        <v>255</v>
      </c>
      <c r="DF16" s="1" t="s">
        <v>255</v>
      </c>
      <c r="DH16" s="1" t="s">
        <v>241</v>
      </c>
      <c r="DI16" s="1" t="s">
        <v>256</v>
      </c>
      <c r="DK16" s="1" t="s">
        <v>241</v>
      </c>
      <c r="DL16" s="1" t="s">
        <v>241</v>
      </c>
      <c r="DN16" s="1" t="s">
        <v>257</v>
      </c>
      <c r="DO16" s="1" t="s">
        <v>258</v>
      </c>
      <c r="DP16" s="1" t="s">
        <v>257</v>
      </c>
      <c r="DQ16" s="1" t="s">
        <v>258</v>
      </c>
      <c r="DR16" s="1" t="s">
        <v>257</v>
      </c>
      <c r="DS16" s="1" t="s">
        <v>258</v>
      </c>
      <c r="DT16" s="1" t="s">
        <v>248</v>
      </c>
      <c r="DU16" s="1" t="s">
        <v>248</v>
      </c>
      <c r="DV16" s="1" t="s">
        <v>243</v>
      </c>
      <c r="DW16" s="1" t="s">
        <v>259</v>
      </c>
      <c r="DX16" s="1" t="s">
        <v>243</v>
      </c>
      <c r="DZ16" s="1" t="s">
        <v>244</v>
      </c>
      <c r="EA16" s="1" t="s">
        <v>260</v>
      </c>
      <c r="EB16" s="1" t="s">
        <v>244</v>
      </c>
      <c r="ED16" s="1" t="s">
        <v>253</v>
      </c>
      <c r="EE16" s="1" t="s">
        <v>261</v>
      </c>
      <c r="EF16" s="1" t="s">
        <v>253</v>
      </c>
      <c r="EK16" s="1" t="s">
        <v>248</v>
      </c>
      <c r="EL16" s="1" t="s">
        <v>248</v>
      </c>
      <c r="EM16" s="1" t="s">
        <v>257</v>
      </c>
      <c r="EN16" s="1" t="s">
        <v>258</v>
      </c>
      <c r="EO16" s="1" t="s">
        <v>258</v>
      </c>
      <c r="ES16" s="1" t="s">
        <v>258</v>
      </c>
      <c r="EW16" s="1" t="s">
        <v>244</v>
      </c>
      <c r="EX16" s="1" t="s">
        <v>244</v>
      </c>
      <c r="EY16" s="1" t="s">
        <v>253</v>
      </c>
      <c r="EZ16" s="1" t="s">
        <v>253</v>
      </c>
      <c r="FA16" s="1" t="s">
        <v>262</v>
      </c>
      <c r="FB16" s="1" t="s">
        <v>262</v>
      </c>
      <c r="FD16" s="1" t="s">
        <v>249</v>
      </c>
      <c r="FE16" s="1" t="s">
        <v>249</v>
      </c>
      <c r="FF16" s="1" t="s">
        <v>246</v>
      </c>
      <c r="FG16" s="1" t="s">
        <v>246</v>
      </c>
      <c r="FH16" s="1" t="s">
        <v>246</v>
      </c>
      <c r="FI16" s="1" t="s">
        <v>246</v>
      </c>
      <c r="FJ16" s="1" t="s">
        <v>246</v>
      </c>
      <c r="FK16" s="1" t="s">
        <v>248</v>
      </c>
      <c r="FL16" s="1" t="s">
        <v>248</v>
      </c>
      <c r="FM16" s="1" t="s">
        <v>248</v>
      </c>
      <c r="FN16" s="1" t="s">
        <v>246</v>
      </c>
      <c r="FO16" s="1" t="s">
        <v>244</v>
      </c>
      <c r="FP16" s="1" t="s">
        <v>253</v>
      </c>
      <c r="FQ16" s="1" t="s">
        <v>248</v>
      </c>
      <c r="FR16" s="1" t="s">
        <v>248</v>
      </c>
    </row>
    <row r="17">
      <c r="A17" s="1">
        <v>1.0</v>
      </c>
      <c r="B17" s="1">
        <v>1.6083324991E9</v>
      </c>
      <c r="C17" s="1">
        <v>0.0</v>
      </c>
      <c r="D17" s="1" t="s">
        <v>263</v>
      </c>
      <c r="E17" s="1" t="s">
        <v>264</v>
      </c>
      <c r="F17" s="1" t="s">
        <v>265</v>
      </c>
      <c r="G17" s="1" t="s">
        <v>266</v>
      </c>
      <c r="H17" s="1">
        <v>1.60833249135E9</v>
      </c>
      <c r="I17" s="1">
        <f t="shared" ref="I17:I31" si="1">CA17*AG17*(BW17-BX17)/(100*BP17*(1000-AG17*BW17))</f>
        <v>0.000765793071</v>
      </c>
      <c r="J17" s="1">
        <f t="shared" ref="J17:J31" si="2">CA17*AG17*(BV17-BU17*(1000-AG17*BX17)/(1000-AG17*BW17))/(100*BP17)</f>
        <v>5.675599341</v>
      </c>
      <c r="K17" s="1">
        <f t="shared" ref="K17:K31" si="3">BU17 - IF(AG17&gt;1, J17*BP17*100/(AI17*CI17), 0)</f>
        <v>402.0979667</v>
      </c>
      <c r="L17" s="1">
        <f t="shared" ref="L17:L31" si="4">((R17-I17/2)*K17-J17)/(R17+I17/2)</f>
        <v>177.4194044</v>
      </c>
      <c r="M17" s="1">
        <f t="shared" ref="M17:M31" si="5">L17*(CB17+CC17)/1000</f>
        <v>18.19686373</v>
      </c>
      <c r="N17" s="1">
        <f t="shared" ref="N17:N31" si="6">(BU17 - IF(AG17&gt;1, J17*BP17*100/(AI17*CI17), 0))*(CB17+CC17)/1000</f>
        <v>41.24082104</v>
      </c>
      <c r="O17" s="1">
        <f t="shared" ref="O17:O31" si="7">2/((1/Q17-1/P17)+SIGN(Q17)*SQRT((1/Q17-1/P17)*(1/Q17-1/P17) + 4*BQ17/((BQ17+1)*(BQ17+1))*(2*1/Q17*1/P17-1/P17*1/P17)))</f>
        <v>0.04228179009</v>
      </c>
      <c r="P17" s="1">
        <f t="shared" ref="P17:P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2.972175768</v>
      </c>
      <c r="Q17" s="1">
        <f t="shared" ref="Q17:Q31" si="9">I17*(1000-(1000*0.61365*exp(17.502*U17/(240.97+U17))/(CB17+CC17)+BW17)/2)/(1000*0.61365*exp(17.502*U17/(240.97+U17))/(CB17+CC17)-BW17)</f>
        <v>0.04195045298</v>
      </c>
      <c r="R17" s="1">
        <f t="shared" ref="R17:R31" si="10">1/((BQ17+1)/(O17/1.6)+1/(P17/1.37)) + BQ17/((BQ17+1)/(O17/1.6) + BQ17/(P17/1.37))</f>
        <v>0.02624858586</v>
      </c>
      <c r="S17" s="1">
        <f t="shared" ref="S17:S31" si="11">(BM17*BO17)</f>
        <v>231.2897014</v>
      </c>
      <c r="T17" s="1">
        <f t="shared" ref="T17:T31" si="12">(CD17+(S17+2*0.95*0.0000000567*(((CD17+$B$7)+273)^4-(CD17+273)^4)-44100*I17)/(1.84*29.3*P17+8*0.95*0.0000000567*(CD17+273)^3))</f>
        <v>29.1144251</v>
      </c>
      <c r="U17" s="1">
        <f t="shared" ref="U17:U31" si="13">($C$7*CE17+$D$7*CF17+$E$7*T17)</f>
        <v>28.14830667</v>
      </c>
      <c r="V17" s="1">
        <f t="shared" ref="V17:V31" si="14">0.61365*exp(17.502*U17/(240.97+U17))</f>
        <v>3.827772991</v>
      </c>
      <c r="W17" s="1">
        <f t="shared" ref="W17:W31" si="15">(X17/Y17*100)</f>
        <v>53.03937342</v>
      </c>
      <c r="X17" s="1">
        <f t="shared" ref="X17:X31" si="16">BW17*(CB17+CC17)/1000</f>
        <v>2.008767713</v>
      </c>
      <c r="Y17" s="1">
        <f t="shared" ref="Y17:Y31" si="17">0.61365*exp(17.502*CD17/(240.97+CD17))</f>
        <v>3.787314186</v>
      </c>
      <c r="Z17" s="1">
        <f t="shared" ref="Z17:Z31" si="18">(V17-BW17*(CB17+CC17)/1000)</f>
        <v>1.819005277</v>
      </c>
      <c r="AA17" s="1">
        <f t="shared" ref="AA17:AA31" si="19">(-I17*44100)</f>
        <v>-33.77147443</v>
      </c>
      <c r="AB17" s="1">
        <f t="shared" ref="AB17:AB31" si="20">2*29.3*P17*0.92*(CD17-U17)</f>
        <v>-29.21955777</v>
      </c>
      <c r="AC17" s="1">
        <f t="shared" ref="AC17:AC31" si="21">2*0.95*0.0000000567*(((CD17+$B$7)+273)^4-(U17+273)^4)</f>
        <v>-2.144159798</v>
      </c>
      <c r="AD17" s="1">
        <f t="shared" ref="AD17:AD31" si="22">S17+AC17+AA17+AB17</f>
        <v>166.1545094</v>
      </c>
      <c r="AE17" s="1">
        <v>0.0</v>
      </c>
      <c r="AF17" s="1">
        <v>0.0</v>
      </c>
      <c r="AG17" s="1">
        <f t="shared" ref="AG17:AG31" si="23">IF(AE17*$H$13&gt;=AI17,1,(AI17/(AI17-AE17*$H$13)))</f>
        <v>1</v>
      </c>
      <c r="AH17" s="1">
        <f t="shared" ref="AH17:AH31" si="24">(AG17-1)*100</f>
        <v>0</v>
      </c>
      <c r="AI17" s="1">
        <f t="shared" ref="AI17:AI31" si="25">MAX(0,($B$13+$C$13*CI17)/(1+$D$13*CI17)*CB17/(CD17+273)*$E$13)</f>
        <v>53999.27085</v>
      </c>
      <c r="AJ17" s="1" t="s">
        <v>267</v>
      </c>
      <c r="AK17" s="1">
        <v>15552.9</v>
      </c>
      <c r="AL17" s="1">
        <v>715.476923076923</v>
      </c>
      <c r="AM17" s="1">
        <v>3262.08</v>
      </c>
      <c r="AN17" s="1">
        <f t="shared" ref="AN17:AN31" si="26">AM17-AL17</f>
        <v>2546.603077</v>
      </c>
      <c r="AO17" s="1">
        <f t="shared" ref="AO17:AO31" si="27">AN17/AM17</f>
        <v>0.7806684928</v>
      </c>
      <c r="AP17" s="1">
        <v>-0.577747479816223</v>
      </c>
      <c r="AQ17" s="1" t="s">
        <v>268</v>
      </c>
      <c r="AR17" s="1">
        <v>15350.7</v>
      </c>
      <c r="AS17" s="1">
        <v>906.22716</v>
      </c>
      <c r="AT17" s="1">
        <v>1041.0</v>
      </c>
      <c r="AU17" s="1">
        <f t="shared" ref="AU17:AU31" si="28">1-AS17/AT17</f>
        <v>0.1294647839</v>
      </c>
      <c r="AV17" s="1">
        <v>0.5</v>
      </c>
      <c r="AW17" s="1">
        <f t="shared" ref="AW17:AW31" si="29">BM17</f>
        <v>1180.177781</v>
      </c>
      <c r="AX17" s="1">
        <f t="shared" ref="AX17:AX31" si="30">J17</f>
        <v>5.675599341</v>
      </c>
      <c r="AY17" s="1">
        <f t="shared" ref="AY17:AY31" si="31">AU17*AV17*AW17</f>
        <v>76.39573064</v>
      </c>
      <c r="AZ17" s="1">
        <f t="shared" ref="AZ17:AZ31" si="32">BE17/AT17</f>
        <v>0.3774159462</v>
      </c>
      <c r="BA17" s="1">
        <f t="shared" ref="BA17:BA31" si="33">(AX17-AP17)/AW17</f>
        <v>0.005298648155</v>
      </c>
      <c r="BB17" s="1">
        <f t="shared" ref="BB17:BB31" si="34">(AM17-AT17)/AT17</f>
        <v>2.133602305</v>
      </c>
      <c r="BC17" s="1" t="s">
        <v>269</v>
      </c>
      <c r="BD17" s="1">
        <v>648.11</v>
      </c>
      <c r="BE17" s="1">
        <f t="shared" ref="BE17:BE31" si="35">AT17-BD17</f>
        <v>392.89</v>
      </c>
      <c r="BF17" s="1">
        <f t="shared" ref="BF17:BF31" si="36">(AT17-AS17)/(AT17-BD17)</f>
        <v>0.3430294484</v>
      </c>
      <c r="BG17" s="1">
        <f t="shared" ref="BG17:BG31" si="37">(AM17-AT17)/(AM17-BD17)</f>
        <v>0.8496960562</v>
      </c>
      <c r="BH17" s="1">
        <f t="shared" ref="BH17:BH31" si="38">(AT17-AS17)/(AT17-AL17)</f>
        <v>0.4140193109</v>
      </c>
      <c r="BI17" s="1">
        <f t="shared" ref="BI17:BI31" si="39">(AM17-AT17)/(AM17-AL17)</f>
        <v>0.8721736105</v>
      </c>
      <c r="BJ17" s="1">
        <f t="shared" ref="BJ17:BJ31" si="40">(BF17*BD17/AS17)</f>
        <v>0.2453257038</v>
      </c>
      <c r="BK17" s="1">
        <f t="shared" ref="BK17:BK31" si="41">(1-BJ17)</f>
        <v>0.7546742962</v>
      </c>
      <c r="BL17" s="1">
        <f t="shared" ref="BL17:BL31" si="42">$B$11*CJ17+$C$11*CK17+$F$11*CL17*(1-CO17)</f>
        <v>1399.991333</v>
      </c>
      <c r="BM17" s="1">
        <f t="shared" ref="BM17:BM31" si="43">BL17*BN17</f>
        <v>1180.177781</v>
      </c>
      <c r="BN17" s="1">
        <f t="shared" ref="BN17:BN31" si="44">($B$11*$D$9+$C$11*$D$9+$F$11*((CY17+CQ17)/MAX(CY17+CQ17+CZ17, 0.1)*$I$9+CZ17/MAX(CY17+CQ17+CZ17, 0.1)*$J$9))/($B$11+$C$11+$F$11)</f>
        <v>0.8429893475</v>
      </c>
      <c r="BO17" s="1">
        <f t="shared" ref="BO17:BO31" si="45">($B$11*$K$9+$C$11*$K$9+$F$11*((CY17+CQ17)/MAX(CY17+CQ17+CZ17, 0.1)*$P$9+CZ17/MAX(CY17+CQ17+CZ17, 0.1)*$Q$9))/($B$11+$C$11+$F$11)</f>
        <v>0.1959786951</v>
      </c>
      <c r="BP17" s="1">
        <v>6.0</v>
      </c>
      <c r="BQ17" s="1">
        <v>0.5</v>
      </c>
      <c r="BR17" s="1" t="s">
        <v>270</v>
      </c>
      <c r="BS17" s="1">
        <v>2.0</v>
      </c>
      <c r="BT17" s="1">
        <v>1.60833249135E9</v>
      </c>
      <c r="BU17" s="1">
        <v>402.097966666667</v>
      </c>
      <c r="BV17" s="1">
        <v>409.2745</v>
      </c>
      <c r="BW17" s="1">
        <v>19.5854833333333</v>
      </c>
      <c r="BX17" s="1">
        <v>18.6849933333333</v>
      </c>
      <c r="BY17" s="1">
        <v>403.024966666667</v>
      </c>
      <c r="BZ17" s="1">
        <v>19.6034833333333</v>
      </c>
      <c r="CA17" s="1">
        <v>500.2574</v>
      </c>
      <c r="CB17" s="1">
        <v>102.464066666667</v>
      </c>
      <c r="CC17" s="1">
        <v>0.100045706666667</v>
      </c>
      <c r="CD17" s="1">
        <v>27.9659533333333</v>
      </c>
      <c r="CE17" s="1">
        <v>28.1483066666667</v>
      </c>
      <c r="CF17" s="1">
        <v>999.9</v>
      </c>
      <c r="CG17" s="1">
        <v>0.0</v>
      </c>
      <c r="CH17" s="1">
        <v>0.0</v>
      </c>
      <c r="CI17" s="1">
        <v>9998.66066666667</v>
      </c>
      <c r="CJ17" s="1">
        <v>0.0</v>
      </c>
      <c r="CK17" s="1">
        <v>99.05267</v>
      </c>
      <c r="CL17" s="1">
        <v>1399.99133333333</v>
      </c>
      <c r="CM17" s="1">
        <v>0.8999998</v>
      </c>
      <c r="CN17" s="1">
        <v>0.100000106666667</v>
      </c>
      <c r="CO17" s="1">
        <v>0.0</v>
      </c>
      <c r="CP17" s="1">
        <v>906.834066666667</v>
      </c>
      <c r="CQ17" s="1">
        <v>4.99979</v>
      </c>
      <c r="CR17" s="1">
        <v>12647.6566666667</v>
      </c>
      <c r="CS17" s="1">
        <v>11904.5866666667</v>
      </c>
      <c r="CT17" s="1">
        <v>46.25</v>
      </c>
      <c r="CU17" s="1">
        <v>48.6166</v>
      </c>
      <c r="CV17" s="1">
        <v>47.375</v>
      </c>
      <c r="CW17" s="1">
        <v>47.6787333333333</v>
      </c>
      <c r="CX17" s="1">
        <v>47.5704</v>
      </c>
      <c r="CY17" s="1">
        <v>1255.48933333333</v>
      </c>
      <c r="CZ17" s="1">
        <v>139.502</v>
      </c>
      <c r="DA17" s="1">
        <v>0.0</v>
      </c>
      <c r="DB17" s="1">
        <v>2083.5</v>
      </c>
      <c r="DC17" s="1">
        <v>0.0</v>
      </c>
      <c r="DD17" s="1">
        <v>906.22716</v>
      </c>
      <c r="DE17" s="1">
        <v>-60.8013845202866</v>
      </c>
      <c r="DF17" s="1">
        <v>-822.923075652347</v>
      </c>
      <c r="DG17" s="1">
        <v>12639.376</v>
      </c>
      <c r="DH17" s="1">
        <v>15.0</v>
      </c>
      <c r="DI17" s="1">
        <v>1.6083325201E9</v>
      </c>
      <c r="DJ17" s="1" t="s">
        <v>271</v>
      </c>
      <c r="DK17" s="1">
        <v>1.6083325201E9</v>
      </c>
      <c r="DL17" s="1">
        <v>1.6083325161E9</v>
      </c>
      <c r="DM17" s="1">
        <v>23.0</v>
      </c>
      <c r="DN17" s="1">
        <v>0.246</v>
      </c>
      <c r="DO17" s="1">
        <v>0.008</v>
      </c>
      <c r="DP17" s="1">
        <v>-0.927</v>
      </c>
      <c r="DQ17" s="1">
        <v>-0.018</v>
      </c>
      <c r="DR17" s="1">
        <v>409.0</v>
      </c>
      <c r="DS17" s="1">
        <v>19.0</v>
      </c>
      <c r="DT17" s="1">
        <v>0.25</v>
      </c>
      <c r="DU17" s="1">
        <v>0.06</v>
      </c>
      <c r="DV17" s="1">
        <v>5.84790183766927</v>
      </c>
      <c r="DW17" s="1">
        <v>2.39069120610952</v>
      </c>
      <c r="DX17" s="1">
        <v>0.175011433857916</v>
      </c>
      <c r="DY17" s="1">
        <v>0.0</v>
      </c>
      <c r="DZ17" s="1">
        <v>-7.40716133333333</v>
      </c>
      <c r="EA17" s="1">
        <v>-2.6527629810901</v>
      </c>
      <c r="EB17" s="1">
        <v>0.195548657145877</v>
      </c>
      <c r="EC17" s="1">
        <v>0.0</v>
      </c>
      <c r="ED17" s="1">
        <v>0.9120123</v>
      </c>
      <c r="EE17" s="1">
        <v>-0.28669457619577</v>
      </c>
      <c r="EF17" s="1">
        <v>0.0235311524015152</v>
      </c>
      <c r="EG17" s="1">
        <v>0.0</v>
      </c>
      <c r="EH17" s="1">
        <v>0.0</v>
      </c>
      <c r="EI17" s="1">
        <v>3.0</v>
      </c>
      <c r="EJ17" s="1" t="s">
        <v>272</v>
      </c>
      <c r="EK17" s="1">
        <v>100.0</v>
      </c>
      <c r="EL17" s="1">
        <v>100.0</v>
      </c>
      <c r="EM17" s="1">
        <v>-0.927</v>
      </c>
      <c r="EN17" s="1">
        <v>-0.018</v>
      </c>
      <c r="EO17" s="1">
        <v>-1.39351216895024</v>
      </c>
      <c r="EP17" s="1">
        <v>8.15476741614031E-4</v>
      </c>
      <c r="EQ17" s="1">
        <v>-7.50717249551838E-7</v>
      </c>
      <c r="ER17" s="1">
        <v>1.84432784397856E-10</v>
      </c>
      <c r="ES17" s="1">
        <v>-0.150223096123387</v>
      </c>
      <c r="ET17" s="1">
        <v>-0.0138481432109286</v>
      </c>
      <c r="EU17" s="1">
        <v>0.00144553185324755</v>
      </c>
      <c r="EV17" s="1">
        <v>-1.88220190754585E-5</v>
      </c>
      <c r="EW17" s="1">
        <v>6.0</v>
      </c>
      <c r="EX17" s="1">
        <v>2177.0</v>
      </c>
      <c r="EY17" s="1">
        <v>1.0</v>
      </c>
      <c r="EZ17" s="1">
        <v>25.0</v>
      </c>
      <c r="FA17" s="1">
        <v>36.8</v>
      </c>
      <c r="FB17" s="1">
        <v>36.9</v>
      </c>
      <c r="FC17" s="1">
        <v>2.0</v>
      </c>
      <c r="FD17" s="1">
        <v>510.956</v>
      </c>
      <c r="FE17" s="1">
        <v>499.042</v>
      </c>
      <c r="FF17" s="1">
        <v>23.7645</v>
      </c>
      <c r="FG17" s="1">
        <v>30.5301</v>
      </c>
      <c r="FH17" s="1">
        <v>30.0005</v>
      </c>
      <c r="FI17" s="1">
        <v>30.4601</v>
      </c>
      <c r="FJ17" s="1">
        <v>30.4276</v>
      </c>
      <c r="FK17" s="1">
        <v>20.6262</v>
      </c>
      <c r="FL17" s="1">
        <v>23.1463</v>
      </c>
      <c r="FM17" s="1">
        <v>46.9944</v>
      </c>
      <c r="FN17" s="1">
        <v>23.7708</v>
      </c>
      <c r="FO17" s="1">
        <v>408.665</v>
      </c>
      <c r="FP17" s="1">
        <v>18.7257</v>
      </c>
      <c r="FQ17" s="1">
        <v>101.44</v>
      </c>
      <c r="FR17" s="1">
        <v>100.736</v>
      </c>
    </row>
    <row r="18">
      <c r="A18" s="1">
        <v>2.0</v>
      </c>
      <c r="B18" s="1">
        <v>1.6083326381E9</v>
      </c>
      <c r="C18" s="1">
        <v>139.0</v>
      </c>
      <c r="D18" s="1" t="s">
        <v>273</v>
      </c>
      <c r="E18" s="1" t="s">
        <v>274</v>
      </c>
      <c r="F18" s="1" t="s">
        <v>265</v>
      </c>
      <c r="G18" s="1" t="s">
        <v>266</v>
      </c>
      <c r="H18" s="1">
        <v>1.6083326301E9</v>
      </c>
      <c r="I18" s="1">
        <f t="shared" si="1"/>
        <v>0.0008612569732</v>
      </c>
      <c r="J18" s="1">
        <f t="shared" si="2"/>
        <v>-0.2131779737</v>
      </c>
      <c r="K18" s="1">
        <f t="shared" si="3"/>
        <v>49.48634516</v>
      </c>
      <c r="L18" s="1">
        <f t="shared" si="4"/>
        <v>55.15371751</v>
      </c>
      <c r="M18" s="1">
        <f t="shared" si="5"/>
        <v>5.657125843</v>
      </c>
      <c r="N18" s="1">
        <f t="shared" si="6"/>
        <v>5.075822532</v>
      </c>
      <c r="O18" s="1">
        <f t="shared" si="7"/>
        <v>0.04782539526</v>
      </c>
      <c r="P18" s="1">
        <f t="shared" si="8"/>
        <v>2.972949557</v>
      </c>
      <c r="Q18" s="1">
        <f t="shared" si="9"/>
        <v>0.04740205721</v>
      </c>
      <c r="R18" s="1">
        <f t="shared" si="10"/>
        <v>0.02966400854</v>
      </c>
      <c r="S18" s="1">
        <f t="shared" si="11"/>
        <v>231.2943849</v>
      </c>
      <c r="T18" s="1">
        <f t="shared" si="12"/>
        <v>29.12616804</v>
      </c>
      <c r="U18" s="1">
        <f t="shared" si="13"/>
        <v>28.19487097</v>
      </c>
      <c r="V18" s="1">
        <f t="shared" si="14"/>
        <v>3.838164464</v>
      </c>
      <c r="W18" s="1">
        <f t="shared" si="15"/>
        <v>53.42909592</v>
      </c>
      <c r="X18" s="1">
        <f t="shared" si="16"/>
        <v>2.027837948</v>
      </c>
      <c r="Y18" s="1">
        <f t="shared" si="17"/>
        <v>3.79538136</v>
      </c>
      <c r="Z18" s="1">
        <f t="shared" si="18"/>
        <v>1.810326517</v>
      </c>
      <c r="AA18" s="1">
        <f t="shared" si="19"/>
        <v>-37.98143252</v>
      </c>
      <c r="AB18" s="1">
        <f t="shared" si="20"/>
        <v>-30.84104028</v>
      </c>
      <c r="AC18" s="1">
        <f t="shared" si="21"/>
        <v>-2.263493216</v>
      </c>
      <c r="AD18" s="1">
        <f t="shared" si="22"/>
        <v>160.2084188</v>
      </c>
      <c r="AE18" s="1">
        <v>0.0</v>
      </c>
      <c r="AF18" s="1">
        <v>0.0</v>
      </c>
      <c r="AG18" s="1">
        <f t="shared" si="23"/>
        <v>1</v>
      </c>
      <c r="AH18" s="1">
        <f t="shared" si="24"/>
        <v>0</v>
      </c>
      <c r="AI18" s="1">
        <f t="shared" si="25"/>
        <v>54015.53419</v>
      </c>
      <c r="AJ18" s="1" t="s">
        <v>267</v>
      </c>
      <c r="AK18" s="1">
        <v>15552.9</v>
      </c>
      <c r="AL18" s="1">
        <v>715.476923076923</v>
      </c>
      <c r="AM18" s="1">
        <v>3262.08</v>
      </c>
      <c r="AN18" s="1">
        <f t="shared" si="26"/>
        <v>2546.603077</v>
      </c>
      <c r="AO18" s="1">
        <f t="shared" si="27"/>
        <v>0.7806684928</v>
      </c>
      <c r="AP18" s="1">
        <v>-0.577747479816223</v>
      </c>
      <c r="AQ18" s="1" t="s">
        <v>275</v>
      </c>
      <c r="AR18" s="1">
        <v>15348.3</v>
      </c>
      <c r="AS18" s="1">
        <v>823.38128</v>
      </c>
      <c r="AT18" s="1">
        <v>903.36</v>
      </c>
      <c r="AU18" s="1">
        <f t="shared" si="28"/>
        <v>0.08853471484</v>
      </c>
      <c r="AV18" s="1">
        <v>0.5</v>
      </c>
      <c r="AW18" s="1">
        <f t="shared" si="29"/>
        <v>1180.201675</v>
      </c>
      <c r="AX18" s="1">
        <f t="shared" si="30"/>
        <v>-0.2131779737</v>
      </c>
      <c r="AY18" s="1">
        <f t="shared" si="31"/>
        <v>52.24440937</v>
      </c>
      <c r="AZ18" s="1">
        <f t="shared" si="32"/>
        <v>0.2995704924</v>
      </c>
      <c r="BA18" s="1">
        <f t="shared" si="33"/>
        <v>0.0003089044135</v>
      </c>
      <c r="BB18" s="1">
        <f t="shared" si="34"/>
        <v>2.611052072</v>
      </c>
      <c r="BC18" s="1" t="s">
        <v>276</v>
      </c>
      <c r="BD18" s="1">
        <v>632.74</v>
      </c>
      <c r="BE18" s="1">
        <f t="shared" si="35"/>
        <v>270.62</v>
      </c>
      <c r="BF18" s="1">
        <f t="shared" si="36"/>
        <v>0.2955388367</v>
      </c>
      <c r="BG18" s="1">
        <f t="shared" si="37"/>
        <v>0.897076833</v>
      </c>
      <c r="BH18" s="1">
        <f t="shared" si="38"/>
        <v>0.4256834693</v>
      </c>
      <c r="BI18" s="1">
        <f t="shared" si="39"/>
        <v>0.9262220805</v>
      </c>
      <c r="BJ18" s="1">
        <f t="shared" si="40"/>
        <v>0.2271113615</v>
      </c>
      <c r="BK18" s="1">
        <f t="shared" si="41"/>
        <v>0.7728886385</v>
      </c>
      <c r="BL18" s="1">
        <f t="shared" si="42"/>
        <v>1400.019677</v>
      </c>
      <c r="BM18" s="1">
        <f t="shared" si="43"/>
        <v>1180.201675</v>
      </c>
      <c r="BN18" s="1">
        <f t="shared" si="44"/>
        <v>0.8429893478</v>
      </c>
      <c r="BO18" s="1">
        <f t="shared" si="45"/>
        <v>0.1959786957</v>
      </c>
      <c r="BP18" s="1">
        <v>6.0</v>
      </c>
      <c r="BQ18" s="1">
        <v>0.5</v>
      </c>
      <c r="BR18" s="1" t="s">
        <v>270</v>
      </c>
      <c r="BS18" s="1">
        <v>2.0</v>
      </c>
      <c r="BT18" s="1">
        <v>1.6083326301E9</v>
      </c>
      <c r="BU18" s="1">
        <v>49.4863451612903</v>
      </c>
      <c r="BV18" s="1">
        <v>49.2817741935484</v>
      </c>
      <c r="BW18" s="1">
        <v>19.7702516129032</v>
      </c>
      <c r="BX18" s="1">
        <v>18.7576612903226</v>
      </c>
      <c r="BY18" s="1">
        <v>50.5946903225806</v>
      </c>
      <c r="BZ18" s="1">
        <v>19.7669838709677</v>
      </c>
      <c r="CA18" s="1">
        <v>500.23964516129</v>
      </c>
      <c r="CB18" s="1">
        <v>102.470225806452</v>
      </c>
      <c r="CC18" s="1">
        <v>0.0999380580645161</v>
      </c>
      <c r="CD18" s="1">
        <v>28.0024483870968</v>
      </c>
      <c r="CE18" s="1">
        <v>28.1948709677419</v>
      </c>
      <c r="CF18" s="1">
        <v>999.9</v>
      </c>
      <c r="CG18" s="1">
        <v>0.0</v>
      </c>
      <c r="CH18" s="1">
        <v>0.0</v>
      </c>
      <c r="CI18" s="1">
        <v>10002.4380645161</v>
      </c>
      <c r="CJ18" s="1">
        <v>0.0</v>
      </c>
      <c r="CK18" s="1">
        <v>100.518451612903</v>
      </c>
      <c r="CL18" s="1">
        <v>1400.01967741935</v>
      </c>
      <c r="CM18" s="1">
        <v>0.899997387096774</v>
      </c>
      <c r="CN18" s="1">
        <v>0.100002487096774</v>
      </c>
      <c r="CO18" s="1">
        <v>0.0</v>
      </c>
      <c r="CP18" s="1">
        <v>823.54</v>
      </c>
      <c r="CQ18" s="1">
        <v>4.99979</v>
      </c>
      <c r="CR18" s="1">
        <v>11480.7419354839</v>
      </c>
      <c r="CS18" s="1">
        <v>11904.8322580645</v>
      </c>
      <c r="CT18" s="1">
        <v>46.312</v>
      </c>
      <c r="CU18" s="1">
        <v>48.562</v>
      </c>
      <c r="CV18" s="1">
        <v>47.409</v>
      </c>
      <c r="CW18" s="1">
        <v>47.625</v>
      </c>
      <c r="CX18" s="1">
        <v>47.657</v>
      </c>
      <c r="CY18" s="1">
        <v>1255.51483870968</v>
      </c>
      <c r="CZ18" s="1">
        <v>139.504838709677</v>
      </c>
      <c r="DA18" s="1">
        <v>0.0</v>
      </c>
      <c r="DB18" s="1">
        <v>138.5</v>
      </c>
      <c r="DC18" s="1">
        <v>0.0</v>
      </c>
      <c r="DD18" s="1">
        <v>823.38128</v>
      </c>
      <c r="DE18" s="1">
        <v>-10.2551538512834</v>
      </c>
      <c r="DF18" s="1">
        <v>-140.523077109305</v>
      </c>
      <c r="DG18" s="1">
        <v>11477.984</v>
      </c>
      <c r="DH18" s="1">
        <v>15.0</v>
      </c>
      <c r="DI18" s="1">
        <v>1.6083325201E9</v>
      </c>
      <c r="DJ18" s="1" t="s">
        <v>271</v>
      </c>
      <c r="DK18" s="1">
        <v>1.6083325201E9</v>
      </c>
      <c r="DL18" s="1">
        <v>1.6083325161E9</v>
      </c>
      <c r="DM18" s="1">
        <v>23.0</v>
      </c>
      <c r="DN18" s="1">
        <v>0.246</v>
      </c>
      <c r="DO18" s="1">
        <v>0.008</v>
      </c>
      <c r="DP18" s="1">
        <v>-0.927</v>
      </c>
      <c r="DQ18" s="1">
        <v>-0.018</v>
      </c>
      <c r="DR18" s="1">
        <v>409.0</v>
      </c>
      <c r="DS18" s="1">
        <v>19.0</v>
      </c>
      <c r="DT18" s="1">
        <v>0.25</v>
      </c>
      <c r="DU18" s="1">
        <v>0.06</v>
      </c>
      <c r="DV18" s="1">
        <v>-0.206782370500682</v>
      </c>
      <c r="DW18" s="1">
        <v>-0.22527386850045</v>
      </c>
      <c r="DX18" s="1">
        <v>0.0260063572090623</v>
      </c>
      <c r="DY18" s="1">
        <v>1.0</v>
      </c>
      <c r="DZ18" s="1">
        <v>0.203447166666667</v>
      </c>
      <c r="EA18" s="1">
        <v>0.191000355951056</v>
      </c>
      <c r="EB18" s="1">
        <v>0.024324931942465</v>
      </c>
      <c r="EC18" s="1">
        <v>1.0</v>
      </c>
      <c r="ED18" s="1">
        <v>1.01417576666667</v>
      </c>
      <c r="EE18" s="1">
        <v>0.132752008898778</v>
      </c>
      <c r="EF18" s="1">
        <v>0.0376320847732209</v>
      </c>
      <c r="EG18" s="1">
        <v>1.0</v>
      </c>
      <c r="EH18" s="1">
        <v>3.0</v>
      </c>
      <c r="EI18" s="1">
        <v>3.0</v>
      </c>
      <c r="EJ18" s="1" t="s">
        <v>277</v>
      </c>
      <c r="EK18" s="1">
        <v>100.0</v>
      </c>
      <c r="EL18" s="1">
        <v>100.0</v>
      </c>
      <c r="EM18" s="1">
        <v>-1.108</v>
      </c>
      <c r="EN18" s="1">
        <v>0.003</v>
      </c>
      <c r="EO18" s="1">
        <v>-1.14771984374783</v>
      </c>
      <c r="EP18" s="1">
        <v>8.15476741614031E-4</v>
      </c>
      <c r="EQ18" s="1">
        <v>-7.50717249551838E-7</v>
      </c>
      <c r="ER18" s="1">
        <v>1.84432784397856E-10</v>
      </c>
      <c r="ES18" s="1">
        <v>-0.142435490955737</v>
      </c>
      <c r="ET18" s="1">
        <v>-0.0138481432109286</v>
      </c>
      <c r="EU18" s="1">
        <v>0.00144553185324755</v>
      </c>
      <c r="EV18" s="1">
        <v>-1.88220190754585E-5</v>
      </c>
      <c r="EW18" s="1">
        <v>6.0</v>
      </c>
      <c r="EX18" s="1">
        <v>2177.0</v>
      </c>
      <c r="EY18" s="1">
        <v>1.0</v>
      </c>
      <c r="EZ18" s="1">
        <v>25.0</v>
      </c>
      <c r="FA18" s="1">
        <v>2.0</v>
      </c>
      <c r="FB18" s="1">
        <v>2.0</v>
      </c>
      <c r="FC18" s="1">
        <v>2.0</v>
      </c>
      <c r="FD18" s="1">
        <v>510.546</v>
      </c>
      <c r="FE18" s="1">
        <v>498.08</v>
      </c>
      <c r="FF18" s="1">
        <v>23.6521</v>
      </c>
      <c r="FG18" s="1">
        <v>30.7296</v>
      </c>
      <c r="FH18" s="1">
        <v>30.0012</v>
      </c>
      <c r="FI18" s="1">
        <v>30.6066</v>
      </c>
      <c r="FJ18" s="1">
        <v>30.5621</v>
      </c>
      <c r="FK18" s="1">
        <v>5.16245</v>
      </c>
      <c r="FL18" s="1">
        <v>21.2581</v>
      </c>
      <c r="FM18" s="1">
        <v>46.2496</v>
      </c>
      <c r="FN18" s="1">
        <v>23.6453</v>
      </c>
      <c r="FO18" s="1">
        <v>49.5085</v>
      </c>
      <c r="FP18" s="1">
        <v>18.9307</v>
      </c>
      <c r="FQ18" s="1">
        <v>101.404</v>
      </c>
      <c r="FR18" s="1">
        <v>100.715</v>
      </c>
    </row>
    <row r="19">
      <c r="A19" s="1">
        <v>3.0</v>
      </c>
      <c r="B19" s="1">
        <v>1.6083327091E9</v>
      </c>
      <c r="C19" s="1">
        <v>210.0</v>
      </c>
      <c r="D19" s="1" t="s">
        <v>278</v>
      </c>
      <c r="E19" s="1" t="s">
        <v>279</v>
      </c>
      <c r="F19" s="1" t="s">
        <v>265</v>
      </c>
      <c r="G19" s="1" t="s">
        <v>266</v>
      </c>
      <c r="H19" s="1">
        <v>1.60833270135E9</v>
      </c>
      <c r="I19" s="1">
        <f t="shared" si="1"/>
        <v>0.001036444379</v>
      </c>
      <c r="J19" s="1">
        <f t="shared" si="2"/>
        <v>0.5630282517</v>
      </c>
      <c r="K19" s="1">
        <f t="shared" si="3"/>
        <v>79.39195</v>
      </c>
      <c r="L19" s="1">
        <f t="shared" si="4"/>
        <v>61.66777927</v>
      </c>
      <c r="M19" s="1">
        <f t="shared" si="5"/>
        <v>6.325312742</v>
      </c>
      <c r="N19" s="1">
        <f t="shared" si="6"/>
        <v>8.143294907</v>
      </c>
      <c r="O19" s="1">
        <f t="shared" si="7"/>
        <v>0.05795693273</v>
      </c>
      <c r="P19" s="1">
        <f t="shared" si="8"/>
        <v>2.972571734</v>
      </c>
      <c r="Q19" s="1">
        <f t="shared" si="9"/>
        <v>0.05733640988</v>
      </c>
      <c r="R19" s="1">
        <f t="shared" si="10"/>
        <v>0.03589045397</v>
      </c>
      <c r="S19" s="1">
        <f t="shared" si="11"/>
        <v>231.2906762</v>
      </c>
      <c r="T19" s="1">
        <f t="shared" si="12"/>
        <v>29.05881956</v>
      </c>
      <c r="U19" s="1">
        <f t="shared" si="13"/>
        <v>28.15362</v>
      </c>
      <c r="V19" s="1">
        <f t="shared" si="14"/>
        <v>3.828957494</v>
      </c>
      <c r="W19" s="1">
        <f t="shared" si="15"/>
        <v>53.49753195</v>
      </c>
      <c r="X19" s="1">
        <f t="shared" si="16"/>
        <v>2.027766364</v>
      </c>
      <c r="Y19" s="1">
        <f t="shared" si="17"/>
        <v>3.79039236</v>
      </c>
      <c r="Z19" s="1">
        <f t="shared" si="18"/>
        <v>1.80119113</v>
      </c>
      <c r="AA19" s="1">
        <f t="shared" si="19"/>
        <v>-45.70719712</v>
      </c>
      <c r="AB19" s="1">
        <f t="shared" si="20"/>
        <v>-27.84203272</v>
      </c>
      <c r="AC19" s="1">
        <f t="shared" si="21"/>
        <v>-2.042999392</v>
      </c>
      <c r="AD19" s="1">
        <f t="shared" si="22"/>
        <v>155.6984469</v>
      </c>
      <c r="AE19" s="1">
        <v>0.0</v>
      </c>
      <c r="AF19" s="1">
        <v>0.0</v>
      </c>
      <c r="AG19" s="1">
        <f t="shared" si="23"/>
        <v>1</v>
      </c>
      <c r="AH19" s="1">
        <f t="shared" si="24"/>
        <v>0</v>
      </c>
      <c r="AI19" s="1">
        <f t="shared" si="25"/>
        <v>54008.52116</v>
      </c>
      <c r="AJ19" s="1" t="s">
        <v>267</v>
      </c>
      <c r="AK19" s="1">
        <v>15552.9</v>
      </c>
      <c r="AL19" s="1">
        <v>715.476923076923</v>
      </c>
      <c r="AM19" s="1">
        <v>3262.08</v>
      </c>
      <c r="AN19" s="1">
        <f t="shared" si="26"/>
        <v>2546.603077</v>
      </c>
      <c r="AO19" s="1">
        <f t="shared" si="27"/>
        <v>0.7806684928</v>
      </c>
      <c r="AP19" s="1">
        <v>-0.577747479816223</v>
      </c>
      <c r="AQ19" s="1" t="s">
        <v>280</v>
      </c>
      <c r="AR19" s="1">
        <v>15347.2</v>
      </c>
      <c r="AS19" s="1">
        <v>812.94788</v>
      </c>
      <c r="AT19" s="1">
        <v>887.0</v>
      </c>
      <c r="AU19" s="1">
        <f t="shared" si="28"/>
        <v>0.08348604284</v>
      </c>
      <c r="AV19" s="1">
        <v>0.5</v>
      </c>
      <c r="AW19" s="1">
        <f t="shared" si="29"/>
        <v>1180.185851</v>
      </c>
      <c r="AX19" s="1">
        <f t="shared" si="30"/>
        <v>0.5630282517</v>
      </c>
      <c r="AY19" s="1">
        <f t="shared" si="31"/>
        <v>49.26452324</v>
      </c>
      <c r="AZ19" s="1">
        <f t="shared" si="32"/>
        <v>0.2953438557</v>
      </c>
      <c r="BA19" s="1">
        <f t="shared" si="33"/>
        <v>0.0009666068534</v>
      </c>
      <c r="BB19" s="1">
        <f t="shared" si="34"/>
        <v>2.677655017</v>
      </c>
      <c r="BC19" s="1" t="s">
        <v>281</v>
      </c>
      <c r="BD19" s="1">
        <v>625.03</v>
      </c>
      <c r="BE19" s="1">
        <f t="shared" si="35"/>
        <v>261.97</v>
      </c>
      <c r="BF19" s="1">
        <f t="shared" si="36"/>
        <v>0.2826740466</v>
      </c>
      <c r="BG19" s="1">
        <f t="shared" si="37"/>
        <v>0.9006579322</v>
      </c>
      <c r="BH19" s="1">
        <f t="shared" si="38"/>
        <v>0.4317326935</v>
      </c>
      <c r="BI19" s="1">
        <f t="shared" si="39"/>
        <v>0.9326463246</v>
      </c>
      <c r="BJ19" s="1">
        <f t="shared" si="40"/>
        <v>0.21733221</v>
      </c>
      <c r="BK19" s="1">
        <f t="shared" si="41"/>
        <v>0.78266779</v>
      </c>
      <c r="BL19" s="1">
        <f t="shared" si="42"/>
        <v>1400.001333</v>
      </c>
      <c r="BM19" s="1">
        <f t="shared" si="43"/>
        <v>1180.185851</v>
      </c>
      <c r="BN19" s="1">
        <f t="shared" si="44"/>
        <v>0.8429890905</v>
      </c>
      <c r="BO19" s="1">
        <f t="shared" si="45"/>
        <v>0.1959781809</v>
      </c>
      <c r="BP19" s="1">
        <v>6.0</v>
      </c>
      <c r="BQ19" s="1">
        <v>0.5</v>
      </c>
      <c r="BR19" s="1" t="s">
        <v>270</v>
      </c>
      <c r="BS19" s="1">
        <v>2.0</v>
      </c>
      <c r="BT19" s="1">
        <v>1.60833270135E9</v>
      </c>
      <c r="BU19" s="1">
        <v>79.39195</v>
      </c>
      <c r="BV19" s="1">
        <v>80.1659333333333</v>
      </c>
      <c r="BW19" s="1">
        <v>19.7694333333333</v>
      </c>
      <c r="BX19" s="1">
        <v>18.5509066666667</v>
      </c>
      <c r="BY19" s="1">
        <v>80.4788133333333</v>
      </c>
      <c r="BZ19" s="1">
        <v>19.7661866666667</v>
      </c>
      <c r="CA19" s="1">
        <v>500.253866666667</v>
      </c>
      <c r="CB19" s="1">
        <v>102.4708</v>
      </c>
      <c r="CC19" s="1">
        <v>0.09998844</v>
      </c>
      <c r="CD19" s="1">
        <v>27.9798866666667</v>
      </c>
      <c r="CE19" s="1">
        <v>28.15362</v>
      </c>
      <c r="CF19" s="1">
        <v>999.9</v>
      </c>
      <c r="CG19" s="1">
        <v>0.0</v>
      </c>
      <c r="CH19" s="1">
        <v>0.0</v>
      </c>
      <c r="CI19" s="1">
        <v>10000.244</v>
      </c>
      <c r="CJ19" s="1">
        <v>0.0</v>
      </c>
      <c r="CK19" s="1">
        <v>101.1806</v>
      </c>
      <c r="CL19" s="1">
        <v>1400.00133333333</v>
      </c>
      <c r="CM19" s="1">
        <v>0.900005666666667</v>
      </c>
      <c r="CN19" s="1">
        <v>0.0999940833333334</v>
      </c>
      <c r="CO19" s="1">
        <v>0.0</v>
      </c>
      <c r="CP19" s="1">
        <v>813.0585</v>
      </c>
      <c r="CQ19" s="1">
        <v>4.99979</v>
      </c>
      <c r="CR19" s="1">
        <v>11336.4833333333</v>
      </c>
      <c r="CS19" s="1">
        <v>11904.7166666667</v>
      </c>
      <c r="CT19" s="1">
        <v>46.437</v>
      </c>
      <c r="CU19" s="1">
        <v>48.562</v>
      </c>
      <c r="CV19" s="1">
        <v>47.4664</v>
      </c>
      <c r="CW19" s="1">
        <v>47.625</v>
      </c>
      <c r="CX19" s="1">
        <v>47.75</v>
      </c>
      <c r="CY19" s="1">
        <v>1255.51033333333</v>
      </c>
      <c r="CZ19" s="1">
        <v>139.491</v>
      </c>
      <c r="DA19" s="1">
        <v>0.0</v>
      </c>
      <c r="DB19" s="1">
        <v>70.2999999523163</v>
      </c>
      <c r="DC19" s="1">
        <v>0.0</v>
      </c>
      <c r="DD19" s="1">
        <v>812.94788</v>
      </c>
      <c r="DE19" s="1">
        <v>-11.317230793957</v>
      </c>
      <c r="DF19" s="1">
        <v>-155.05384637958</v>
      </c>
      <c r="DG19" s="1">
        <v>11335.236</v>
      </c>
      <c r="DH19" s="1">
        <v>15.0</v>
      </c>
      <c r="DI19" s="1">
        <v>1.6083325201E9</v>
      </c>
      <c r="DJ19" s="1" t="s">
        <v>271</v>
      </c>
      <c r="DK19" s="1">
        <v>1.6083325201E9</v>
      </c>
      <c r="DL19" s="1">
        <v>1.6083325161E9</v>
      </c>
      <c r="DM19" s="1">
        <v>23.0</v>
      </c>
      <c r="DN19" s="1">
        <v>0.246</v>
      </c>
      <c r="DO19" s="1">
        <v>0.008</v>
      </c>
      <c r="DP19" s="1">
        <v>-0.927</v>
      </c>
      <c r="DQ19" s="1">
        <v>-0.018</v>
      </c>
      <c r="DR19" s="1">
        <v>409.0</v>
      </c>
      <c r="DS19" s="1">
        <v>19.0</v>
      </c>
      <c r="DT19" s="1">
        <v>0.25</v>
      </c>
      <c r="DU19" s="1">
        <v>0.06</v>
      </c>
      <c r="DV19" s="1">
        <v>0.569008358331773</v>
      </c>
      <c r="DW19" s="1">
        <v>-0.197690656225641</v>
      </c>
      <c r="DX19" s="1">
        <v>0.0304008153171411</v>
      </c>
      <c r="DY19" s="1">
        <v>1.0</v>
      </c>
      <c r="DZ19" s="1">
        <v>-0.776920933333333</v>
      </c>
      <c r="EA19" s="1">
        <v>0.160700529477198</v>
      </c>
      <c r="EB19" s="1">
        <v>0.0307848281365278</v>
      </c>
      <c r="EC19" s="1">
        <v>1.0</v>
      </c>
      <c r="ED19" s="1">
        <v>1.21923666666667</v>
      </c>
      <c r="EE19" s="1">
        <v>-0.0788481423804207</v>
      </c>
      <c r="EF19" s="1">
        <v>0.0120396113816943</v>
      </c>
      <c r="EG19" s="1">
        <v>1.0</v>
      </c>
      <c r="EH19" s="1">
        <v>3.0</v>
      </c>
      <c r="EI19" s="1">
        <v>3.0</v>
      </c>
      <c r="EJ19" s="1" t="s">
        <v>277</v>
      </c>
      <c r="EK19" s="1">
        <v>100.0</v>
      </c>
      <c r="EL19" s="1">
        <v>100.0</v>
      </c>
      <c r="EM19" s="1">
        <v>-1.087</v>
      </c>
      <c r="EN19" s="1">
        <v>0.0035</v>
      </c>
      <c r="EO19" s="1">
        <v>-1.14771984374783</v>
      </c>
      <c r="EP19" s="1">
        <v>8.15476741614031E-4</v>
      </c>
      <c r="EQ19" s="1">
        <v>-7.50717249551838E-7</v>
      </c>
      <c r="ER19" s="1">
        <v>1.84432784397856E-10</v>
      </c>
      <c r="ES19" s="1">
        <v>-0.142435490955737</v>
      </c>
      <c r="ET19" s="1">
        <v>-0.0138481432109286</v>
      </c>
      <c r="EU19" s="1">
        <v>0.00144553185324755</v>
      </c>
      <c r="EV19" s="1">
        <v>-1.88220190754585E-5</v>
      </c>
      <c r="EW19" s="1">
        <v>6.0</v>
      </c>
      <c r="EX19" s="1">
        <v>2177.0</v>
      </c>
      <c r="EY19" s="1">
        <v>1.0</v>
      </c>
      <c r="EZ19" s="1">
        <v>25.0</v>
      </c>
      <c r="FA19" s="1">
        <v>3.1</v>
      </c>
      <c r="FB19" s="1">
        <v>3.2</v>
      </c>
      <c r="FC19" s="1">
        <v>2.0</v>
      </c>
      <c r="FD19" s="1">
        <v>510.826</v>
      </c>
      <c r="FE19" s="1">
        <v>497.888</v>
      </c>
      <c r="FF19" s="1">
        <v>23.6314</v>
      </c>
      <c r="FG19" s="1">
        <v>30.7915</v>
      </c>
      <c r="FH19" s="1">
        <v>30.0005</v>
      </c>
      <c r="FI19" s="1">
        <v>30.6676</v>
      </c>
      <c r="FJ19" s="1">
        <v>30.6253</v>
      </c>
      <c r="FK19" s="1">
        <v>6.51339</v>
      </c>
      <c r="FL19" s="1">
        <v>22.1815</v>
      </c>
      <c r="FM19" s="1">
        <v>45.8756</v>
      </c>
      <c r="FN19" s="1">
        <v>23.6341</v>
      </c>
      <c r="FO19" s="1">
        <v>80.4792</v>
      </c>
      <c r="FP19" s="1">
        <v>18.6076</v>
      </c>
      <c r="FQ19" s="1">
        <v>101.398</v>
      </c>
      <c r="FR19" s="1">
        <v>100.71</v>
      </c>
    </row>
    <row r="20">
      <c r="A20" s="1">
        <v>4.0</v>
      </c>
      <c r="B20" s="1">
        <v>1.6083327791E9</v>
      </c>
      <c r="C20" s="1">
        <v>280.0</v>
      </c>
      <c r="D20" s="1" t="s">
        <v>282</v>
      </c>
      <c r="E20" s="1" t="s">
        <v>283</v>
      </c>
      <c r="F20" s="1" t="s">
        <v>265</v>
      </c>
      <c r="G20" s="1" t="s">
        <v>266</v>
      </c>
      <c r="H20" s="1">
        <v>1.60833277135E9</v>
      </c>
      <c r="I20" s="1">
        <f t="shared" si="1"/>
        <v>0.001210950829</v>
      </c>
      <c r="J20" s="1">
        <f t="shared" si="2"/>
        <v>1.103202883</v>
      </c>
      <c r="K20" s="1">
        <f t="shared" si="3"/>
        <v>99.54847</v>
      </c>
      <c r="L20" s="1">
        <f t="shared" si="4"/>
        <v>70.82446093</v>
      </c>
      <c r="M20" s="1">
        <f t="shared" si="5"/>
        <v>7.264713011</v>
      </c>
      <c r="N20" s="1">
        <f t="shared" si="6"/>
        <v>10.21103522</v>
      </c>
      <c r="O20" s="1">
        <f t="shared" si="7"/>
        <v>0.06792711832</v>
      </c>
      <c r="P20" s="1">
        <f t="shared" si="8"/>
        <v>2.972488474</v>
      </c>
      <c r="Q20" s="1">
        <f t="shared" si="9"/>
        <v>0.06707640466</v>
      </c>
      <c r="R20" s="1">
        <f t="shared" si="10"/>
        <v>0.04199829841</v>
      </c>
      <c r="S20" s="1">
        <f t="shared" si="11"/>
        <v>231.2911687</v>
      </c>
      <c r="T20" s="1">
        <f t="shared" si="12"/>
        <v>29.0140052</v>
      </c>
      <c r="U20" s="1">
        <f t="shared" si="13"/>
        <v>28.14189667</v>
      </c>
      <c r="V20" s="1">
        <f t="shared" si="14"/>
        <v>3.826344434</v>
      </c>
      <c r="W20" s="1">
        <f t="shared" si="15"/>
        <v>53.48801214</v>
      </c>
      <c r="X20" s="1">
        <f t="shared" si="16"/>
        <v>2.027393311</v>
      </c>
      <c r="Y20" s="1">
        <f t="shared" si="17"/>
        <v>3.790369523</v>
      </c>
      <c r="Z20" s="1">
        <f t="shared" si="18"/>
        <v>1.798951123</v>
      </c>
      <c r="AA20" s="1">
        <f t="shared" si="19"/>
        <v>-53.40293158</v>
      </c>
      <c r="AB20" s="1">
        <f t="shared" si="20"/>
        <v>-25.97911536</v>
      </c>
      <c r="AC20" s="1">
        <f t="shared" si="21"/>
        <v>-1.90624284</v>
      </c>
      <c r="AD20" s="1">
        <f t="shared" si="22"/>
        <v>150.002879</v>
      </c>
      <c r="AE20" s="1">
        <v>0.0</v>
      </c>
      <c r="AF20" s="1">
        <v>0.0</v>
      </c>
      <c r="AG20" s="1">
        <f t="shared" si="23"/>
        <v>1</v>
      </c>
      <c r="AH20" s="1">
        <f t="shared" si="24"/>
        <v>0</v>
      </c>
      <c r="AI20" s="1">
        <f t="shared" si="25"/>
        <v>54006.1568</v>
      </c>
      <c r="AJ20" s="1" t="s">
        <v>267</v>
      </c>
      <c r="AK20" s="1">
        <v>15552.9</v>
      </c>
      <c r="AL20" s="1">
        <v>715.476923076923</v>
      </c>
      <c r="AM20" s="1">
        <v>3262.08</v>
      </c>
      <c r="AN20" s="1">
        <f t="shared" si="26"/>
        <v>2546.603077</v>
      </c>
      <c r="AO20" s="1">
        <f t="shared" si="27"/>
        <v>0.7806684928</v>
      </c>
      <c r="AP20" s="1">
        <v>-0.577747479816223</v>
      </c>
      <c r="AQ20" s="1" t="s">
        <v>284</v>
      </c>
      <c r="AR20" s="1">
        <v>15346.4</v>
      </c>
      <c r="AS20" s="1">
        <v>803.175615384616</v>
      </c>
      <c r="AT20" s="1">
        <v>875.45</v>
      </c>
      <c r="AU20" s="1">
        <f t="shared" si="28"/>
        <v>0.0825568389</v>
      </c>
      <c r="AV20" s="1">
        <v>0.5</v>
      </c>
      <c r="AW20" s="1">
        <f t="shared" si="29"/>
        <v>1180.185861</v>
      </c>
      <c r="AX20" s="1">
        <f t="shared" si="30"/>
        <v>1.103202883</v>
      </c>
      <c r="AY20" s="1">
        <f t="shared" si="31"/>
        <v>48.71620698</v>
      </c>
      <c r="AZ20" s="1">
        <f t="shared" si="32"/>
        <v>0.2992746587</v>
      </c>
      <c r="BA20" s="1">
        <f t="shared" si="33"/>
        <v>0.001424309864</v>
      </c>
      <c r="BB20" s="1">
        <f t="shared" si="34"/>
        <v>2.72617511</v>
      </c>
      <c r="BC20" s="1" t="s">
        <v>285</v>
      </c>
      <c r="BD20" s="1">
        <v>613.45</v>
      </c>
      <c r="BE20" s="1">
        <f t="shared" si="35"/>
        <v>262</v>
      </c>
      <c r="BF20" s="1">
        <f t="shared" si="36"/>
        <v>0.2758564298</v>
      </c>
      <c r="BG20" s="1">
        <f t="shared" si="37"/>
        <v>0.9010809362</v>
      </c>
      <c r="BH20" s="1">
        <f t="shared" si="38"/>
        <v>0.4517909264</v>
      </c>
      <c r="BI20" s="1">
        <f t="shared" si="39"/>
        <v>0.9371817782</v>
      </c>
      <c r="BJ20" s="1">
        <f t="shared" si="40"/>
        <v>0.2106938055</v>
      </c>
      <c r="BK20" s="1">
        <f t="shared" si="41"/>
        <v>0.7893061945</v>
      </c>
      <c r="BL20" s="1">
        <f t="shared" si="42"/>
        <v>1400.001</v>
      </c>
      <c r="BM20" s="1">
        <f t="shared" si="43"/>
        <v>1180.185861</v>
      </c>
      <c r="BN20" s="1">
        <f t="shared" si="44"/>
        <v>0.8429892983</v>
      </c>
      <c r="BO20" s="1">
        <f t="shared" si="45"/>
        <v>0.1959785966</v>
      </c>
      <c r="BP20" s="1">
        <v>6.0</v>
      </c>
      <c r="BQ20" s="1">
        <v>0.5</v>
      </c>
      <c r="BR20" s="1" t="s">
        <v>270</v>
      </c>
      <c r="BS20" s="1">
        <v>2.0</v>
      </c>
      <c r="BT20" s="1">
        <v>1.60833277135E9</v>
      </c>
      <c r="BU20" s="1">
        <v>99.54847</v>
      </c>
      <c r="BV20" s="1">
        <v>101.016233333333</v>
      </c>
      <c r="BW20" s="1">
        <v>19.7652733333333</v>
      </c>
      <c r="BX20" s="1">
        <v>18.34157</v>
      </c>
      <c r="BY20" s="1">
        <v>100.621566666667</v>
      </c>
      <c r="BZ20" s="1">
        <v>19.76209</v>
      </c>
      <c r="CA20" s="1">
        <v>500.251433333333</v>
      </c>
      <c r="CB20" s="1">
        <v>102.473466666667</v>
      </c>
      <c r="CC20" s="1">
        <v>0.100035693333333</v>
      </c>
      <c r="CD20" s="1">
        <v>27.9797833333333</v>
      </c>
      <c r="CE20" s="1">
        <v>28.1418966666667</v>
      </c>
      <c r="CF20" s="1">
        <v>999.9</v>
      </c>
      <c r="CG20" s="1">
        <v>0.0</v>
      </c>
      <c r="CH20" s="1">
        <v>0.0</v>
      </c>
      <c r="CI20" s="1">
        <v>9999.51266666667</v>
      </c>
      <c r="CJ20" s="1">
        <v>0.0</v>
      </c>
      <c r="CK20" s="1">
        <v>100.785733333333</v>
      </c>
      <c r="CL20" s="1">
        <v>1400.001</v>
      </c>
      <c r="CM20" s="1">
        <v>0.8999994</v>
      </c>
      <c r="CN20" s="1">
        <v>0.1000005</v>
      </c>
      <c r="CO20" s="1">
        <v>0.0</v>
      </c>
      <c r="CP20" s="1">
        <v>803.211333333333</v>
      </c>
      <c r="CQ20" s="1">
        <v>4.99979</v>
      </c>
      <c r="CR20" s="1">
        <v>11198.9566666667</v>
      </c>
      <c r="CS20" s="1">
        <v>11904.6733333333</v>
      </c>
      <c r="CT20" s="1">
        <v>46.5</v>
      </c>
      <c r="CU20" s="1">
        <v>48.562</v>
      </c>
      <c r="CV20" s="1">
        <v>47.5289333333333</v>
      </c>
      <c r="CW20" s="1">
        <v>47.687</v>
      </c>
      <c r="CX20" s="1">
        <v>47.812</v>
      </c>
      <c r="CY20" s="1">
        <v>1255.50033333333</v>
      </c>
      <c r="CZ20" s="1">
        <v>139.500666666667</v>
      </c>
      <c r="DA20" s="1">
        <v>0.0</v>
      </c>
      <c r="DB20" s="1">
        <v>69.2000000476837</v>
      </c>
      <c r="DC20" s="1">
        <v>0.0</v>
      </c>
      <c r="DD20" s="1">
        <v>803.175615384616</v>
      </c>
      <c r="DE20" s="1">
        <v>-10.1784615470982</v>
      </c>
      <c r="DF20" s="1">
        <v>-144.41367529989</v>
      </c>
      <c r="DG20" s="1">
        <v>11198.7653846154</v>
      </c>
      <c r="DH20" s="1">
        <v>15.0</v>
      </c>
      <c r="DI20" s="1">
        <v>1.6083325201E9</v>
      </c>
      <c r="DJ20" s="1" t="s">
        <v>271</v>
      </c>
      <c r="DK20" s="1">
        <v>1.6083325201E9</v>
      </c>
      <c r="DL20" s="1">
        <v>1.6083325161E9</v>
      </c>
      <c r="DM20" s="1">
        <v>23.0</v>
      </c>
      <c r="DN20" s="1">
        <v>0.246</v>
      </c>
      <c r="DO20" s="1">
        <v>0.008</v>
      </c>
      <c r="DP20" s="1">
        <v>-0.927</v>
      </c>
      <c r="DQ20" s="1">
        <v>-0.018</v>
      </c>
      <c r="DR20" s="1">
        <v>409.0</v>
      </c>
      <c r="DS20" s="1">
        <v>19.0</v>
      </c>
      <c r="DT20" s="1">
        <v>0.25</v>
      </c>
      <c r="DU20" s="1">
        <v>0.06</v>
      </c>
      <c r="DV20" s="1">
        <v>1.10885705711524</v>
      </c>
      <c r="DW20" s="1">
        <v>-0.186354661837416</v>
      </c>
      <c r="DX20" s="1">
        <v>0.032674483689056</v>
      </c>
      <c r="DY20" s="1">
        <v>1.0</v>
      </c>
      <c r="DZ20" s="1">
        <v>-1.47052066666667</v>
      </c>
      <c r="EA20" s="1">
        <v>0.149291212458284</v>
      </c>
      <c r="EB20" s="1">
        <v>0.0350921731951094</v>
      </c>
      <c r="EC20" s="1">
        <v>1.0</v>
      </c>
      <c r="ED20" s="1">
        <v>1.42210366666667</v>
      </c>
      <c r="EE20" s="1">
        <v>0.158229410456061</v>
      </c>
      <c r="EF20" s="1">
        <v>0.0115067677139248</v>
      </c>
      <c r="EG20" s="1">
        <v>1.0</v>
      </c>
      <c r="EH20" s="1">
        <v>3.0</v>
      </c>
      <c r="EI20" s="1">
        <v>3.0</v>
      </c>
      <c r="EJ20" s="1" t="s">
        <v>277</v>
      </c>
      <c r="EK20" s="1">
        <v>100.0</v>
      </c>
      <c r="EL20" s="1">
        <v>100.0</v>
      </c>
      <c r="EM20" s="1">
        <v>-1.073</v>
      </c>
      <c r="EN20" s="1">
        <v>0.0036</v>
      </c>
      <c r="EO20" s="1">
        <v>-1.14771984374783</v>
      </c>
      <c r="EP20" s="1">
        <v>8.15476741614031E-4</v>
      </c>
      <c r="EQ20" s="1">
        <v>-7.50717249551838E-7</v>
      </c>
      <c r="ER20" s="1">
        <v>1.84432784397856E-10</v>
      </c>
      <c r="ES20" s="1">
        <v>-0.142435490955737</v>
      </c>
      <c r="ET20" s="1">
        <v>-0.0138481432109286</v>
      </c>
      <c r="EU20" s="1">
        <v>0.00144553185324755</v>
      </c>
      <c r="EV20" s="1">
        <v>-1.88220190754585E-5</v>
      </c>
      <c r="EW20" s="1">
        <v>6.0</v>
      </c>
      <c r="EX20" s="1">
        <v>2177.0</v>
      </c>
      <c r="EY20" s="1">
        <v>1.0</v>
      </c>
      <c r="EZ20" s="1">
        <v>25.0</v>
      </c>
      <c r="FA20" s="1">
        <v>4.3</v>
      </c>
      <c r="FB20" s="1">
        <v>4.4</v>
      </c>
      <c r="FC20" s="1">
        <v>2.0</v>
      </c>
      <c r="FD20" s="1">
        <v>510.979</v>
      </c>
      <c r="FE20" s="1">
        <v>497.704</v>
      </c>
      <c r="FF20" s="1">
        <v>23.6754</v>
      </c>
      <c r="FG20" s="1">
        <v>30.8569</v>
      </c>
      <c r="FH20" s="1">
        <v>30.0004</v>
      </c>
      <c r="FI20" s="1">
        <v>30.7269</v>
      </c>
      <c r="FJ20" s="1">
        <v>30.6815</v>
      </c>
      <c r="FK20" s="1">
        <v>7.43468</v>
      </c>
      <c r="FL20" s="1">
        <v>22.5564</v>
      </c>
      <c r="FM20" s="1">
        <v>45.1256</v>
      </c>
      <c r="FN20" s="1">
        <v>23.6789</v>
      </c>
      <c r="FO20" s="1">
        <v>101.197</v>
      </c>
      <c r="FP20" s="1">
        <v>18.2346</v>
      </c>
      <c r="FQ20" s="1">
        <v>101.389</v>
      </c>
      <c r="FR20" s="1">
        <v>100.702</v>
      </c>
    </row>
    <row r="21" ht="15.75" customHeight="1">
      <c r="A21" s="1">
        <v>5.0</v>
      </c>
      <c r="B21" s="1">
        <v>1.6083328851E9</v>
      </c>
      <c r="C21" s="1">
        <v>386.0</v>
      </c>
      <c r="D21" s="1" t="s">
        <v>286</v>
      </c>
      <c r="E21" s="1" t="s">
        <v>287</v>
      </c>
      <c r="F21" s="1" t="s">
        <v>265</v>
      </c>
      <c r="G21" s="1" t="s">
        <v>266</v>
      </c>
      <c r="H21" s="1">
        <v>1.60833287735E9</v>
      </c>
      <c r="I21" s="1">
        <f t="shared" si="1"/>
        <v>0.001487252292</v>
      </c>
      <c r="J21" s="1">
        <f t="shared" si="2"/>
        <v>2.468210636</v>
      </c>
      <c r="K21" s="1">
        <f t="shared" si="3"/>
        <v>149.8011333</v>
      </c>
      <c r="L21" s="1">
        <f t="shared" si="4"/>
        <v>98.43111529</v>
      </c>
      <c r="M21" s="1">
        <f t="shared" si="5"/>
        <v>10.09662494</v>
      </c>
      <c r="N21" s="1">
        <f t="shared" si="6"/>
        <v>15.36593235</v>
      </c>
      <c r="O21" s="1">
        <f t="shared" si="7"/>
        <v>0.08373137647</v>
      </c>
      <c r="P21" s="1">
        <f t="shared" si="8"/>
        <v>2.973353588</v>
      </c>
      <c r="Q21" s="1">
        <f t="shared" si="9"/>
        <v>0.08244316648</v>
      </c>
      <c r="R21" s="1">
        <f t="shared" si="10"/>
        <v>0.05164106861</v>
      </c>
      <c r="S21" s="1">
        <f t="shared" si="11"/>
        <v>231.2880253</v>
      </c>
      <c r="T21" s="1">
        <f t="shared" si="12"/>
        <v>28.95553589</v>
      </c>
      <c r="U21" s="1">
        <f t="shared" si="13"/>
        <v>28.11279333</v>
      </c>
      <c r="V21" s="1">
        <f t="shared" si="14"/>
        <v>3.819864201</v>
      </c>
      <c r="W21" s="1">
        <f t="shared" si="15"/>
        <v>53.30961173</v>
      </c>
      <c r="X21" s="1">
        <f t="shared" si="16"/>
        <v>2.022123276</v>
      </c>
      <c r="Y21" s="1">
        <f t="shared" si="17"/>
        <v>3.793168269</v>
      </c>
      <c r="Z21" s="1">
        <f t="shared" si="18"/>
        <v>1.797740925</v>
      </c>
      <c r="AA21" s="1">
        <f t="shared" si="19"/>
        <v>-65.58782609</v>
      </c>
      <c r="AB21" s="1">
        <f t="shared" si="20"/>
        <v>-19.29203744</v>
      </c>
      <c r="AC21" s="1">
        <f t="shared" si="21"/>
        <v>-1.415044147</v>
      </c>
      <c r="AD21" s="1">
        <f t="shared" si="22"/>
        <v>144.9931176</v>
      </c>
      <c r="AE21" s="1">
        <v>0.0</v>
      </c>
      <c r="AF21" s="1">
        <v>0.0</v>
      </c>
      <c r="AG21" s="1">
        <f t="shared" si="23"/>
        <v>1</v>
      </c>
      <c r="AH21" s="1">
        <f t="shared" si="24"/>
        <v>0</v>
      </c>
      <c r="AI21" s="1">
        <f t="shared" si="25"/>
        <v>54029.28834</v>
      </c>
      <c r="AJ21" s="1" t="s">
        <v>267</v>
      </c>
      <c r="AK21" s="1">
        <v>15552.9</v>
      </c>
      <c r="AL21" s="1">
        <v>715.476923076923</v>
      </c>
      <c r="AM21" s="1">
        <v>3262.08</v>
      </c>
      <c r="AN21" s="1">
        <f t="shared" si="26"/>
        <v>2546.603077</v>
      </c>
      <c r="AO21" s="1">
        <f t="shared" si="27"/>
        <v>0.7806684928</v>
      </c>
      <c r="AP21" s="1">
        <v>-0.577747479816223</v>
      </c>
      <c r="AQ21" s="1" t="s">
        <v>288</v>
      </c>
      <c r="AR21" s="1">
        <v>15346.0</v>
      </c>
      <c r="AS21" s="1">
        <v>786.115884615385</v>
      </c>
      <c r="AT21" s="1">
        <v>864.55</v>
      </c>
      <c r="AU21" s="1">
        <f t="shared" si="28"/>
        <v>0.09072247456</v>
      </c>
      <c r="AV21" s="1">
        <v>0.5</v>
      </c>
      <c r="AW21" s="1">
        <f t="shared" si="29"/>
        <v>1180.166821</v>
      </c>
      <c r="AX21" s="1">
        <f t="shared" si="30"/>
        <v>2.468210636</v>
      </c>
      <c r="AY21" s="1">
        <f t="shared" si="31"/>
        <v>53.53382718</v>
      </c>
      <c r="AZ21" s="1">
        <f t="shared" si="32"/>
        <v>0.3321381065</v>
      </c>
      <c r="BA21" s="1">
        <f t="shared" si="33"/>
        <v>0.002580955559</v>
      </c>
      <c r="BB21" s="1">
        <f t="shared" si="34"/>
        <v>2.773153664</v>
      </c>
      <c r="BC21" s="1" t="s">
        <v>289</v>
      </c>
      <c r="BD21" s="1">
        <v>577.4</v>
      </c>
      <c r="BE21" s="1">
        <f t="shared" si="35"/>
        <v>287.15</v>
      </c>
      <c r="BF21" s="1">
        <f t="shared" si="36"/>
        <v>0.273146841</v>
      </c>
      <c r="BG21" s="1">
        <f t="shared" si="37"/>
        <v>0.8930412563</v>
      </c>
      <c r="BH21" s="1">
        <f t="shared" si="38"/>
        <v>0.5261454114</v>
      </c>
      <c r="BI21" s="1">
        <f t="shared" si="39"/>
        <v>0.9414619898</v>
      </c>
      <c r="BJ21" s="1">
        <f t="shared" si="40"/>
        <v>0.200625619</v>
      </c>
      <c r="BK21" s="1">
        <f t="shared" si="41"/>
        <v>0.799374381</v>
      </c>
      <c r="BL21" s="1">
        <f t="shared" si="42"/>
        <v>1399.978</v>
      </c>
      <c r="BM21" s="1">
        <f t="shared" si="43"/>
        <v>1180.166821</v>
      </c>
      <c r="BN21" s="1">
        <f t="shared" si="44"/>
        <v>0.8429895474</v>
      </c>
      <c r="BO21" s="1">
        <f t="shared" si="45"/>
        <v>0.1959790949</v>
      </c>
      <c r="BP21" s="1">
        <v>6.0</v>
      </c>
      <c r="BQ21" s="1">
        <v>0.5</v>
      </c>
      <c r="BR21" s="1" t="s">
        <v>270</v>
      </c>
      <c r="BS21" s="1">
        <v>2.0</v>
      </c>
      <c r="BT21" s="1">
        <v>1.60833287735E9</v>
      </c>
      <c r="BU21" s="1">
        <v>149.801133333333</v>
      </c>
      <c r="BV21" s="1">
        <v>153.0287</v>
      </c>
      <c r="BW21" s="1">
        <v>19.7135033333333</v>
      </c>
      <c r="BX21" s="1">
        <v>17.96487</v>
      </c>
      <c r="BY21" s="1">
        <v>150.842266666667</v>
      </c>
      <c r="BZ21" s="1">
        <v>19.7114133333333</v>
      </c>
      <c r="CA21" s="1">
        <v>500.253533333333</v>
      </c>
      <c r="CB21" s="1">
        <v>102.475566666667</v>
      </c>
      <c r="CC21" s="1">
        <v>0.0999746733333333</v>
      </c>
      <c r="CD21" s="1">
        <v>27.9924433333333</v>
      </c>
      <c r="CE21" s="1">
        <v>28.1127933333333</v>
      </c>
      <c r="CF21" s="1">
        <v>999.9</v>
      </c>
      <c r="CG21" s="1">
        <v>0.0</v>
      </c>
      <c r="CH21" s="1">
        <v>0.0</v>
      </c>
      <c r="CI21" s="1">
        <v>10004.2033333333</v>
      </c>
      <c r="CJ21" s="1">
        <v>0.0</v>
      </c>
      <c r="CK21" s="1">
        <v>98.1472866666667</v>
      </c>
      <c r="CL21" s="1">
        <v>1399.978</v>
      </c>
      <c r="CM21" s="1">
        <v>0.899993</v>
      </c>
      <c r="CN21" s="1">
        <v>0.10000696</v>
      </c>
      <c r="CO21" s="1">
        <v>0.0</v>
      </c>
      <c r="CP21" s="1">
        <v>786.1406</v>
      </c>
      <c r="CQ21" s="1">
        <v>4.99979</v>
      </c>
      <c r="CR21" s="1">
        <v>10970.41</v>
      </c>
      <c r="CS21" s="1">
        <v>11904.45</v>
      </c>
      <c r="CT21" s="1">
        <v>46.5537333333333</v>
      </c>
      <c r="CU21" s="1">
        <v>48.625</v>
      </c>
      <c r="CV21" s="1">
        <v>47.5767</v>
      </c>
      <c r="CW21" s="1">
        <v>47.7311</v>
      </c>
      <c r="CX21" s="1">
        <v>47.8708</v>
      </c>
      <c r="CY21" s="1">
        <v>1255.468</v>
      </c>
      <c r="CZ21" s="1">
        <v>139.51</v>
      </c>
      <c r="DA21" s="1">
        <v>0.0</v>
      </c>
      <c r="DB21" s="1">
        <v>105.200000047684</v>
      </c>
      <c r="DC21" s="1">
        <v>0.0</v>
      </c>
      <c r="DD21" s="1">
        <v>786.115884615385</v>
      </c>
      <c r="DE21" s="1">
        <v>-6.50499145420343</v>
      </c>
      <c r="DF21" s="1">
        <v>-89.7675213792485</v>
      </c>
      <c r="DG21" s="1">
        <v>10970.1961538462</v>
      </c>
      <c r="DH21" s="1">
        <v>15.0</v>
      </c>
      <c r="DI21" s="1">
        <v>1.6083325201E9</v>
      </c>
      <c r="DJ21" s="1" t="s">
        <v>271</v>
      </c>
      <c r="DK21" s="1">
        <v>1.6083325201E9</v>
      </c>
      <c r="DL21" s="1">
        <v>1.6083325161E9</v>
      </c>
      <c r="DM21" s="1">
        <v>23.0</v>
      </c>
      <c r="DN21" s="1">
        <v>0.246</v>
      </c>
      <c r="DO21" s="1">
        <v>0.008</v>
      </c>
      <c r="DP21" s="1">
        <v>-0.927</v>
      </c>
      <c r="DQ21" s="1">
        <v>-0.018</v>
      </c>
      <c r="DR21" s="1">
        <v>409.0</v>
      </c>
      <c r="DS21" s="1">
        <v>19.0</v>
      </c>
      <c r="DT21" s="1">
        <v>0.25</v>
      </c>
      <c r="DU21" s="1">
        <v>0.06</v>
      </c>
      <c r="DV21" s="1">
        <v>2.47115823918075</v>
      </c>
      <c r="DW21" s="1">
        <v>-0.115774862425472</v>
      </c>
      <c r="DX21" s="1">
        <v>0.027610443478457</v>
      </c>
      <c r="DY21" s="1">
        <v>1.0</v>
      </c>
      <c r="DZ21" s="1">
        <v>-3.22854333333333</v>
      </c>
      <c r="EA21" s="1">
        <v>0.0415896774193506</v>
      </c>
      <c r="EB21" s="1">
        <v>0.0282417109176401</v>
      </c>
      <c r="EC21" s="1">
        <v>1.0</v>
      </c>
      <c r="ED21" s="1">
        <v>1.74865733333333</v>
      </c>
      <c r="EE21" s="1">
        <v>0.00139781979977695</v>
      </c>
      <c r="EF21" s="1">
        <v>0.0015632550086989</v>
      </c>
      <c r="EG21" s="1">
        <v>1.0</v>
      </c>
      <c r="EH21" s="1">
        <v>3.0</v>
      </c>
      <c r="EI21" s="1">
        <v>3.0</v>
      </c>
      <c r="EJ21" s="1" t="s">
        <v>277</v>
      </c>
      <c r="EK21" s="1">
        <v>100.0</v>
      </c>
      <c r="EL21" s="1">
        <v>100.0</v>
      </c>
      <c r="EM21" s="1">
        <v>-1.041</v>
      </c>
      <c r="EN21" s="1">
        <v>0.0022</v>
      </c>
      <c r="EO21" s="1">
        <v>-1.14771984374783</v>
      </c>
      <c r="EP21" s="1">
        <v>8.15476741614031E-4</v>
      </c>
      <c r="EQ21" s="1">
        <v>-7.50717249551838E-7</v>
      </c>
      <c r="ER21" s="1">
        <v>1.84432784397856E-10</v>
      </c>
      <c r="ES21" s="1">
        <v>-0.142435490955737</v>
      </c>
      <c r="ET21" s="1">
        <v>-0.0138481432109286</v>
      </c>
      <c r="EU21" s="1">
        <v>0.00144553185324755</v>
      </c>
      <c r="EV21" s="1">
        <v>-1.88220190754585E-5</v>
      </c>
      <c r="EW21" s="1">
        <v>6.0</v>
      </c>
      <c r="EX21" s="1">
        <v>2177.0</v>
      </c>
      <c r="EY21" s="1">
        <v>1.0</v>
      </c>
      <c r="EZ21" s="1">
        <v>25.0</v>
      </c>
      <c r="FA21" s="1">
        <v>6.1</v>
      </c>
      <c r="FB21" s="1">
        <v>6.2</v>
      </c>
      <c r="FC21" s="1">
        <v>2.0</v>
      </c>
      <c r="FD21" s="1">
        <v>511.143</v>
      </c>
      <c r="FE21" s="1">
        <v>497.741</v>
      </c>
      <c r="FF21" s="1">
        <v>23.6929</v>
      </c>
      <c r="FG21" s="1">
        <v>30.9185</v>
      </c>
      <c r="FH21" s="1">
        <v>30.0</v>
      </c>
      <c r="FI21" s="1">
        <v>30.7896</v>
      </c>
      <c r="FJ21" s="1">
        <v>30.7429</v>
      </c>
      <c r="FK21" s="1">
        <v>9.75541</v>
      </c>
      <c r="FL21" s="1">
        <v>22.7726</v>
      </c>
      <c r="FM21" s="1">
        <v>44.3813</v>
      </c>
      <c r="FN21" s="1">
        <v>23.6989</v>
      </c>
      <c r="FO21" s="1">
        <v>153.135</v>
      </c>
      <c r="FP21" s="1">
        <v>17.884</v>
      </c>
      <c r="FQ21" s="1">
        <v>101.383</v>
      </c>
      <c r="FR21" s="1">
        <v>100.698</v>
      </c>
    </row>
    <row r="22" ht="15.75" customHeight="1">
      <c r="A22" s="1">
        <v>6.0</v>
      </c>
      <c r="B22" s="1">
        <v>1.6083329731E9</v>
      </c>
      <c r="C22" s="1">
        <v>474.0</v>
      </c>
      <c r="D22" s="1" t="s">
        <v>290</v>
      </c>
      <c r="E22" s="1" t="s">
        <v>291</v>
      </c>
      <c r="F22" s="1" t="s">
        <v>265</v>
      </c>
      <c r="G22" s="1" t="s">
        <v>266</v>
      </c>
      <c r="H22" s="1">
        <v>1.60833296535E9</v>
      </c>
      <c r="I22" s="1">
        <f t="shared" si="1"/>
        <v>0.001644341433</v>
      </c>
      <c r="J22" s="1">
        <f t="shared" si="2"/>
        <v>4.166228398</v>
      </c>
      <c r="K22" s="1">
        <f t="shared" si="3"/>
        <v>199.4906</v>
      </c>
      <c r="L22" s="1">
        <f t="shared" si="4"/>
        <v>122.1146827</v>
      </c>
      <c r="M22" s="1">
        <f t="shared" si="5"/>
        <v>12.52619639</v>
      </c>
      <c r="N22" s="1">
        <f t="shared" si="6"/>
        <v>20.46321031</v>
      </c>
      <c r="O22" s="1">
        <f t="shared" si="7"/>
        <v>0.09297968127</v>
      </c>
      <c r="P22" s="1">
        <f t="shared" si="8"/>
        <v>2.972470984</v>
      </c>
      <c r="Q22" s="1">
        <f t="shared" si="9"/>
        <v>0.09139362739</v>
      </c>
      <c r="R22" s="1">
        <f t="shared" si="10"/>
        <v>0.05726126418</v>
      </c>
      <c r="S22" s="1">
        <f t="shared" si="11"/>
        <v>231.2915132</v>
      </c>
      <c r="T22" s="1">
        <f t="shared" si="12"/>
        <v>28.93337505</v>
      </c>
      <c r="U22" s="1">
        <f t="shared" si="13"/>
        <v>28.12373</v>
      </c>
      <c r="V22" s="1">
        <f t="shared" si="14"/>
        <v>3.822298267</v>
      </c>
      <c r="W22" s="1">
        <f t="shared" si="15"/>
        <v>53.44538326</v>
      </c>
      <c r="X22" s="1">
        <f t="shared" si="16"/>
        <v>2.02938278</v>
      </c>
      <c r="Y22" s="1">
        <f t="shared" si="17"/>
        <v>3.797115216</v>
      </c>
      <c r="Z22" s="1">
        <f t="shared" si="18"/>
        <v>1.792915487</v>
      </c>
      <c r="AA22" s="1">
        <f t="shared" si="19"/>
        <v>-72.51545721</v>
      </c>
      <c r="AB22" s="1">
        <f t="shared" si="20"/>
        <v>-18.18003886</v>
      </c>
      <c r="AC22" s="1">
        <f t="shared" si="21"/>
        <v>-1.334067795</v>
      </c>
      <c r="AD22" s="1">
        <f t="shared" si="22"/>
        <v>139.2619494</v>
      </c>
      <c r="AE22" s="1">
        <v>0.0</v>
      </c>
      <c r="AF22" s="1">
        <v>0.0</v>
      </c>
      <c r="AG22" s="1">
        <f t="shared" si="23"/>
        <v>1</v>
      </c>
      <c r="AH22" s="1">
        <f t="shared" si="24"/>
        <v>0</v>
      </c>
      <c r="AI22" s="1">
        <f t="shared" si="25"/>
        <v>54000.25457</v>
      </c>
      <c r="AJ22" s="1" t="s">
        <v>267</v>
      </c>
      <c r="AK22" s="1">
        <v>15552.9</v>
      </c>
      <c r="AL22" s="1">
        <v>715.476923076923</v>
      </c>
      <c r="AM22" s="1">
        <v>3262.08</v>
      </c>
      <c r="AN22" s="1">
        <f t="shared" si="26"/>
        <v>2546.603077</v>
      </c>
      <c r="AO22" s="1">
        <f t="shared" si="27"/>
        <v>0.7806684928</v>
      </c>
      <c r="AP22" s="1">
        <v>-0.577747479816223</v>
      </c>
      <c r="AQ22" s="1" t="s">
        <v>292</v>
      </c>
      <c r="AR22" s="1">
        <v>15345.6</v>
      </c>
      <c r="AS22" s="1">
        <v>775.044230769231</v>
      </c>
      <c r="AT22" s="1">
        <v>865.09</v>
      </c>
      <c r="AU22" s="1">
        <f t="shared" si="28"/>
        <v>0.1040883252</v>
      </c>
      <c r="AV22" s="1">
        <v>0.5</v>
      </c>
      <c r="AW22" s="1">
        <f t="shared" si="29"/>
        <v>1180.187051</v>
      </c>
      <c r="AX22" s="1">
        <f t="shared" si="30"/>
        <v>4.166228398</v>
      </c>
      <c r="AY22" s="1">
        <f t="shared" si="31"/>
        <v>61.42184675</v>
      </c>
      <c r="AZ22" s="1">
        <f t="shared" si="32"/>
        <v>0.3510732987</v>
      </c>
      <c r="BA22" s="1">
        <f t="shared" si="33"/>
        <v>0.004019681351</v>
      </c>
      <c r="BB22" s="1">
        <f t="shared" si="34"/>
        <v>2.770798414</v>
      </c>
      <c r="BC22" s="1" t="s">
        <v>293</v>
      </c>
      <c r="BD22" s="1">
        <v>561.38</v>
      </c>
      <c r="BE22" s="1">
        <f t="shared" si="35"/>
        <v>303.71</v>
      </c>
      <c r="BF22" s="1">
        <f t="shared" si="36"/>
        <v>0.2964860203</v>
      </c>
      <c r="BG22" s="1">
        <f t="shared" si="37"/>
        <v>0.8875439701</v>
      </c>
      <c r="BH22" s="1">
        <f t="shared" si="38"/>
        <v>0.6018576122</v>
      </c>
      <c r="BI22" s="1">
        <f t="shared" si="39"/>
        <v>0.9412499426</v>
      </c>
      <c r="BJ22" s="1">
        <f t="shared" si="40"/>
        <v>0.21475074</v>
      </c>
      <c r="BK22" s="1">
        <f t="shared" si="41"/>
        <v>0.78524926</v>
      </c>
      <c r="BL22" s="1">
        <f t="shared" si="42"/>
        <v>1400.002333</v>
      </c>
      <c r="BM22" s="1">
        <f t="shared" si="43"/>
        <v>1180.187051</v>
      </c>
      <c r="BN22" s="1">
        <f t="shared" si="44"/>
        <v>0.8429893455</v>
      </c>
      <c r="BO22" s="1">
        <f t="shared" si="45"/>
        <v>0.1959786909</v>
      </c>
      <c r="BP22" s="1">
        <v>6.0</v>
      </c>
      <c r="BQ22" s="1">
        <v>0.5</v>
      </c>
      <c r="BR22" s="1" t="s">
        <v>270</v>
      </c>
      <c r="BS22" s="1">
        <v>2.0</v>
      </c>
      <c r="BT22" s="1">
        <v>1.60833296535E9</v>
      </c>
      <c r="BU22" s="1">
        <v>199.4906</v>
      </c>
      <c r="BV22" s="1">
        <v>204.881233333333</v>
      </c>
      <c r="BW22" s="1">
        <v>19.7839333333333</v>
      </c>
      <c r="BX22" s="1">
        <v>17.85065</v>
      </c>
      <c r="BY22" s="1">
        <v>200.503533333333</v>
      </c>
      <c r="BZ22" s="1">
        <v>19.78037</v>
      </c>
      <c r="CA22" s="1">
        <v>500.2298</v>
      </c>
      <c r="CB22" s="1">
        <v>102.4773</v>
      </c>
      <c r="CC22" s="1">
        <v>0.10001595</v>
      </c>
      <c r="CD22" s="1">
        <v>28.0102833333333</v>
      </c>
      <c r="CE22" s="1">
        <v>28.12373</v>
      </c>
      <c r="CF22" s="1">
        <v>999.9</v>
      </c>
      <c r="CG22" s="1">
        <v>0.0</v>
      </c>
      <c r="CH22" s="1">
        <v>0.0</v>
      </c>
      <c r="CI22" s="1">
        <v>9999.03966666667</v>
      </c>
      <c r="CJ22" s="1">
        <v>0.0</v>
      </c>
      <c r="CK22" s="1">
        <v>96.5269266666667</v>
      </c>
      <c r="CL22" s="1">
        <v>1400.00233333333</v>
      </c>
      <c r="CM22" s="1">
        <v>0.899996333333333</v>
      </c>
      <c r="CN22" s="1">
        <v>0.10000356</v>
      </c>
      <c r="CO22" s="1">
        <v>0.0</v>
      </c>
      <c r="CP22" s="1">
        <v>775.0593</v>
      </c>
      <c r="CQ22" s="1">
        <v>4.99979</v>
      </c>
      <c r="CR22" s="1">
        <v>10851.76</v>
      </c>
      <c r="CS22" s="1">
        <v>11904.6833333333</v>
      </c>
      <c r="CT22" s="1">
        <v>46.6082</v>
      </c>
      <c r="CU22" s="1">
        <v>48.6291333333333</v>
      </c>
      <c r="CV22" s="1">
        <v>47.6249333333333</v>
      </c>
      <c r="CW22" s="1">
        <v>47.75</v>
      </c>
      <c r="CX22" s="1">
        <v>47.8791333333333</v>
      </c>
      <c r="CY22" s="1">
        <v>1255.49933333333</v>
      </c>
      <c r="CZ22" s="1">
        <v>139.503</v>
      </c>
      <c r="DA22" s="1">
        <v>0.0</v>
      </c>
      <c r="DB22" s="1">
        <v>87.2000000476837</v>
      </c>
      <c r="DC22" s="1">
        <v>0.0</v>
      </c>
      <c r="DD22" s="1">
        <v>775.044230769231</v>
      </c>
      <c r="DE22" s="1">
        <v>-3.5911794963368</v>
      </c>
      <c r="DF22" s="1">
        <v>-18.427350371512</v>
      </c>
      <c r="DG22" s="1">
        <v>10851.7153846154</v>
      </c>
      <c r="DH22" s="1">
        <v>15.0</v>
      </c>
      <c r="DI22" s="1">
        <v>1.6083325201E9</v>
      </c>
      <c r="DJ22" s="1" t="s">
        <v>271</v>
      </c>
      <c r="DK22" s="1">
        <v>1.6083325201E9</v>
      </c>
      <c r="DL22" s="1">
        <v>1.6083325161E9</v>
      </c>
      <c r="DM22" s="1">
        <v>23.0</v>
      </c>
      <c r="DN22" s="1">
        <v>0.246</v>
      </c>
      <c r="DO22" s="1">
        <v>0.008</v>
      </c>
      <c r="DP22" s="1">
        <v>-0.927</v>
      </c>
      <c r="DQ22" s="1">
        <v>-0.018</v>
      </c>
      <c r="DR22" s="1">
        <v>409.0</v>
      </c>
      <c r="DS22" s="1">
        <v>19.0</v>
      </c>
      <c r="DT22" s="1">
        <v>0.25</v>
      </c>
      <c r="DU22" s="1">
        <v>0.06</v>
      </c>
      <c r="DV22" s="1">
        <v>4.16688732640467</v>
      </c>
      <c r="DW22" s="1">
        <v>-0.0613176117126257</v>
      </c>
      <c r="DX22" s="1">
        <v>0.0188060949344211</v>
      </c>
      <c r="DY22" s="1">
        <v>1.0</v>
      </c>
      <c r="DZ22" s="1">
        <v>-5.390477</v>
      </c>
      <c r="EA22" s="1">
        <v>-0.0294890322580712</v>
      </c>
      <c r="EB22" s="1">
        <v>0.0216134742155598</v>
      </c>
      <c r="EC22" s="1">
        <v>1.0</v>
      </c>
      <c r="ED22" s="1">
        <v>1.93159866666667</v>
      </c>
      <c r="EE22" s="1">
        <v>0.199591368186876</v>
      </c>
      <c r="EF22" s="1">
        <v>0.0144048264442474</v>
      </c>
      <c r="EG22" s="1">
        <v>1.0</v>
      </c>
      <c r="EH22" s="1">
        <v>3.0</v>
      </c>
      <c r="EI22" s="1">
        <v>3.0</v>
      </c>
      <c r="EJ22" s="1" t="s">
        <v>277</v>
      </c>
      <c r="EK22" s="1">
        <v>100.0</v>
      </c>
      <c r="EL22" s="1">
        <v>100.0</v>
      </c>
      <c r="EM22" s="1">
        <v>-1.013</v>
      </c>
      <c r="EN22" s="1">
        <v>0.004</v>
      </c>
      <c r="EO22" s="1">
        <v>-1.14771984374783</v>
      </c>
      <c r="EP22" s="1">
        <v>8.15476741614031E-4</v>
      </c>
      <c r="EQ22" s="1">
        <v>-7.50717249551838E-7</v>
      </c>
      <c r="ER22" s="1">
        <v>1.84432784397856E-10</v>
      </c>
      <c r="ES22" s="1">
        <v>-0.142435490955737</v>
      </c>
      <c r="ET22" s="1">
        <v>-0.0138481432109286</v>
      </c>
      <c r="EU22" s="1">
        <v>0.00144553185324755</v>
      </c>
      <c r="EV22" s="1">
        <v>-1.88220190754585E-5</v>
      </c>
      <c r="EW22" s="1">
        <v>6.0</v>
      </c>
      <c r="EX22" s="1">
        <v>2177.0</v>
      </c>
      <c r="EY22" s="1">
        <v>1.0</v>
      </c>
      <c r="EZ22" s="1">
        <v>25.0</v>
      </c>
      <c r="FA22" s="1">
        <v>7.5</v>
      </c>
      <c r="FB22" s="1">
        <v>7.6</v>
      </c>
      <c r="FC22" s="1">
        <v>2.0</v>
      </c>
      <c r="FD22" s="1">
        <v>511.426</v>
      </c>
      <c r="FE22" s="1">
        <v>497.821</v>
      </c>
      <c r="FF22" s="1">
        <v>23.5268</v>
      </c>
      <c r="FG22" s="1">
        <v>30.9518</v>
      </c>
      <c r="FH22" s="1">
        <v>30.0008</v>
      </c>
      <c r="FI22" s="1">
        <v>30.839</v>
      </c>
      <c r="FJ22" s="1">
        <v>30.7974</v>
      </c>
      <c r="FK22" s="1">
        <v>12.064</v>
      </c>
      <c r="FL22" s="1">
        <v>22.5187</v>
      </c>
      <c r="FM22" s="1">
        <v>43.6334</v>
      </c>
      <c r="FN22" s="1">
        <v>23.5188</v>
      </c>
      <c r="FO22" s="1">
        <v>205.16</v>
      </c>
      <c r="FP22" s="1">
        <v>17.8912</v>
      </c>
      <c r="FQ22" s="1">
        <v>101.375</v>
      </c>
      <c r="FR22" s="1">
        <v>100.69</v>
      </c>
    </row>
    <row r="23" ht="15.75" customHeight="1">
      <c r="A23" s="1">
        <v>7.0</v>
      </c>
      <c r="B23" s="1">
        <v>1.6083330461E9</v>
      </c>
      <c r="C23" s="1">
        <v>547.0</v>
      </c>
      <c r="D23" s="1" t="s">
        <v>294</v>
      </c>
      <c r="E23" s="1" t="s">
        <v>295</v>
      </c>
      <c r="F23" s="1" t="s">
        <v>265</v>
      </c>
      <c r="G23" s="1" t="s">
        <v>266</v>
      </c>
      <c r="H23" s="1">
        <v>1.60833303835E9</v>
      </c>
      <c r="I23" s="1">
        <f t="shared" si="1"/>
        <v>0.001819263717</v>
      </c>
      <c r="J23" s="1">
        <f t="shared" si="2"/>
        <v>6.034186435</v>
      </c>
      <c r="K23" s="1">
        <f t="shared" si="3"/>
        <v>248.9787333</v>
      </c>
      <c r="L23" s="1">
        <f t="shared" si="4"/>
        <v>147.2160402</v>
      </c>
      <c r="M23" s="1">
        <f t="shared" si="5"/>
        <v>15.1004235</v>
      </c>
      <c r="N23" s="1">
        <f t="shared" si="6"/>
        <v>25.53855076</v>
      </c>
      <c r="O23" s="1">
        <f t="shared" si="7"/>
        <v>0.1021828968</v>
      </c>
      <c r="P23" s="1">
        <f t="shared" si="8"/>
        <v>2.972669857</v>
      </c>
      <c r="Q23" s="1">
        <f t="shared" si="9"/>
        <v>0.1002709312</v>
      </c>
      <c r="R23" s="1">
        <f t="shared" si="10"/>
        <v>0.06283813475</v>
      </c>
      <c r="S23" s="1">
        <f t="shared" si="11"/>
        <v>231.2914568</v>
      </c>
      <c r="T23" s="1">
        <f t="shared" si="12"/>
        <v>28.87313444</v>
      </c>
      <c r="U23" s="1">
        <f t="shared" si="13"/>
        <v>28.09771667</v>
      </c>
      <c r="V23" s="1">
        <f t="shared" si="14"/>
        <v>3.816510953</v>
      </c>
      <c r="W23" s="1">
        <f t="shared" si="15"/>
        <v>52.93793881</v>
      </c>
      <c r="X23" s="1">
        <f t="shared" si="16"/>
        <v>2.008317004</v>
      </c>
      <c r="Y23" s="1">
        <f t="shared" si="17"/>
        <v>3.793719682</v>
      </c>
      <c r="Z23" s="1">
        <f t="shared" si="18"/>
        <v>1.808193949</v>
      </c>
      <c r="AA23" s="1">
        <f t="shared" si="19"/>
        <v>-80.22952991</v>
      </c>
      <c r="AB23" s="1">
        <f t="shared" si="20"/>
        <v>-16.4717877</v>
      </c>
      <c r="AC23" s="1">
        <f t="shared" si="21"/>
        <v>-1.208384857</v>
      </c>
      <c r="AD23" s="1">
        <f t="shared" si="22"/>
        <v>133.3817543</v>
      </c>
      <c r="AE23" s="1">
        <v>0.0</v>
      </c>
      <c r="AF23" s="1">
        <v>0.0</v>
      </c>
      <c r="AG23" s="1">
        <f t="shared" si="23"/>
        <v>1</v>
      </c>
      <c r="AH23" s="1">
        <f t="shared" si="24"/>
        <v>0</v>
      </c>
      <c r="AI23" s="1">
        <f t="shared" si="25"/>
        <v>54008.74829</v>
      </c>
      <c r="AJ23" s="1" t="s">
        <v>267</v>
      </c>
      <c r="AK23" s="1">
        <v>15552.9</v>
      </c>
      <c r="AL23" s="1">
        <v>715.476923076923</v>
      </c>
      <c r="AM23" s="1">
        <v>3262.08</v>
      </c>
      <c r="AN23" s="1">
        <f t="shared" si="26"/>
        <v>2546.603077</v>
      </c>
      <c r="AO23" s="1">
        <f t="shared" si="27"/>
        <v>0.7806684928</v>
      </c>
      <c r="AP23" s="1">
        <v>-0.577747479816223</v>
      </c>
      <c r="AQ23" s="1" t="s">
        <v>296</v>
      </c>
      <c r="AR23" s="1">
        <v>15345.0</v>
      </c>
      <c r="AS23" s="1">
        <v>771.73952</v>
      </c>
      <c r="AT23" s="1">
        <v>872.03</v>
      </c>
      <c r="AU23" s="1">
        <f t="shared" si="28"/>
        <v>0.1150080616</v>
      </c>
      <c r="AV23" s="1">
        <v>0.5</v>
      </c>
      <c r="AW23" s="1">
        <f t="shared" si="29"/>
        <v>1180.187021</v>
      </c>
      <c r="AX23" s="1">
        <f t="shared" si="30"/>
        <v>6.034186435</v>
      </c>
      <c r="AY23" s="1">
        <f t="shared" si="31"/>
        <v>67.86551081</v>
      </c>
      <c r="AZ23" s="1">
        <f t="shared" si="32"/>
        <v>0.3522126532</v>
      </c>
      <c r="BA23" s="1">
        <f t="shared" si="33"/>
        <v>0.005602445883</v>
      </c>
      <c r="BB23" s="1">
        <f t="shared" si="34"/>
        <v>2.740788734</v>
      </c>
      <c r="BC23" s="1" t="s">
        <v>297</v>
      </c>
      <c r="BD23" s="1">
        <v>564.89</v>
      </c>
      <c r="BE23" s="1">
        <f t="shared" si="35"/>
        <v>307.14</v>
      </c>
      <c r="BF23" s="1">
        <f t="shared" si="36"/>
        <v>0.3265301817</v>
      </c>
      <c r="BG23" s="1">
        <f t="shared" si="37"/>
        <v>0.8861259311</v>
      </c>
      <c r="BH23" s="1">
        <f t="shared" si="38"/>
        <v>0.6406164732</v>
      </c>
      <c r="BI23" s="1">
        <f t="shared" si="39"/>
        <v>0.9385247437</v>
      </c>
      <c r="BJ23" s="1">
        <f t="shared" si="40"/>
        <v>0.2390102224</v>
      </c>
      <c r="BK23" s="1">
        <f t="shared" si="41"/>
        <v>0.7609897776</v>
      </c>
      <c r="BL23" s="1">
        <f t="shared" si="42"/>
        <v>1400.002333</v>
      </c>
      <c r="BM23" s="1">
        <f t="shared" si="43"/>
        <v>1180.187021</v>
      </c>
      <c r="BN23" s="1">
        <f t="shared" si="44"/>
        <v>0.842989324</v>
      </c>
      <c r="BO23" s="1">
        <f t="shared" si="45"/>
        <v>0.1959786481</v>
      </c>
      <c r="BP23" s="1">
        <v>6.0</v>
      </c>
      <c r="BQ23" s="1">
        <v>0.5</v>
      </c>
      <c r="BR23" s="1" t="s">
        <v>270</v>
      </c>
      <c r="BS23" s="1">
        <v>2.0</v>
      </c>
      <c r="BT23" s="1">
        <v>1.60833303835E9</v>
      </c>
      <c r="BU23" s="1">
        <v>248.978733333333</v>
      </c>
      <c r="BV23" s="1">
        <v>256.759333333333</v>
      </c>
      <c r="BW23" s="1">
        <v>19.57935</v>
      </c>
      <c r="BX23" s="1">
        <v>17.44007</v>
      </c>
      <c r="BY23" s="1">
        <v>249.9666</v>
      </c>
      <c r="BZ23" s="1">
        <v>19.5800333333333</v>
      </c>
      <c r="CA23" s="1">
        <v>500.255333333333</v>
      </c>
      <c r="CB23" s="1">
        <v>102.4732</v>
      </c>
      <c r="CC23" s="1">
        <v>0.100021476666667</v>
      </c>
      <c r="CD23" s="1">
        <v>27.9949366666667</v>
      </c>
      <c r="CE23" s="1">
        <v>28.0977166666667</v>
      </c>
      <c r="CF23" s="1">
        <v>999.9</v>
      </c>
      <c r="CG23" s="1">
        <v>0.0</v>
      </c>
      <c r="CH23" s="1">
        <v>0.0</v>
      </c>
      <c r="CI23" s="1">
        <v>10000.565</v>
      </c>
      <c r="CJ23" s="1">
        <v>0.0</v>
      </c>
      <c r="CK23" s="1">
        <v>97.89024</v>
      </c>
      <c r="CL23" s="1">
        <v>1400.00233333333</v>
      </c>
      <c r="CM23" s="1">
        <v>0.900001</v>
      </c>
      <c r="CN23" s="1">
        <v>0.0999988</v>
      </c>
      <c r="CO23" s="1">
        <v>0.0</v>
      </c>
      <c r="CP23" s="1">
        <v>771.7653</v>
      </c>
      <c r="CQ23" s="1">
        <v>4.99979</v>
      </c>
      <c r="CR23" s="1">
        <v>10885.46</v>
      </c>
      <c r="CS23" s="1">
        <v>11904.6966666667</v>
      </c>
      <c r="CT23" s="1">
        <v>46.687</v>
      </c>
      <c r="CU23" s="1">
        <v>48.687</v>
      </c>
      <c r="CV23" s="1">
        <v>47.6996333333333</v>
      </c>
      <c r="CW23" s="1">
        <v>47.7768666666667</v>
      </c>
      <c r="CX23" s="1">
        <v>47.9412</v>
      </c>
      <c r="CY23" s="1">
        <v>1255.50033333333</v>
      </c>
      <c r="CZ23" s="1">
        <v>139.502</v>
      </c>
      <c r="DA23" s="1">
        <v>0.0</v>
      </c>
      <c r="DB23" s="1">
        <v>72.2000000476837</v>
      </c>
      <c r="DC23" s="1">
        <v>0.0</v>
      </c>
      <c r="DD23" s="1">
        <v>771.73952</v>
      </c>
      <c r="DE23" s="1">
        <v>-1.74546154523717</v>
      </c>
      <c r="DF23" s="1">
        <v>36.4615384248446</v>
      </c>
      <c r="DG23" s="1">
        <v>10885.832</v>
      </c>
      <c r="DH23" s="1">
        <v>15.0</v>
      </c>
      <c r="DI23" s="1">
        <v>1.6083325201E9</v>
      </c>
      <c r="DJ23" s="1" t="s">
        <v>271</v>
      </c>
      <c r="DK23" s="1">
        <v>1.6083325201E9</v>
      </c>
      <c r="DL23" s="1">
        <v>1.6083325161E9</v>
      </c>
      <c r="DM23" s="1">
        <v>23.0</v>
      </c>
      <c r="DN23" s="1">
        <v>0.246</v>
      </c>
      <c r="DO23" s="1">
        <v>0.008</v>
      </c>
      <c r="DP23" s="1">
        <v>-0.927</v>
      </c>
      <c r="DQ23" s="1">
        <v>-0.018</v>
      </c>
      <c r="DR23" s="1">
        <v>409.0</v>
      </c>
      <c r="DS23" s="1">
        <v>19.0</v>
      </c>
      <c r="DT23" s="1">
        <v>0.25</v>
      </c>
      <c r="DU23" s="1">
        <v>0.06</v>
      </c>
      <c r="DV23" s="1">
        <v>6.04029139546204</v>
      </c>
      <c r="DW23" s="1">
        <v>-0.219936751728332</v>
      </c>
      <c r="DX23" s="1">
        <v>0.0290058970805681</v>
      </c>
      <c r="DY23" s="1">
        <v>1.0</v>
      </c>
      <c r="DZ23" s="1">
        <v>-7.78399566666667</v>
      </c>
      <c r="EA23" s="1">
        <v>0.182974771968841</v>
      </c>
      <c r="EB23" s="1">
        <v>0.030374130954189</v>
      </c>
      <c r="EC23" s="1">
        <v>1.0</v>
      </c>
      <c r="ED23" s="1">
        <v>2.13798966666667</v>
      </c>
      <c r="EE23" s="1">
        <v>0.0731754393770791</v>
      </c>
      <c r="EF23" s="1">
        <v>0.00977324118305812</v>
      </c>
      <c r="EG23" s="1">
        <v>1.0</v>
      </c>
      <c r="EH23" s="1">
        <v>3.0</v>
      </c>
      <c r="EI23" s="1">
        <v>3.0</v>
      </c>
      <c r="EJ23" s="1" t="s">
        <v>277</v>
      </c>
      <c r="EK23" s="1">
        <v>100.0</v>
      </c>
      <c r="EL23" s="1">
        <v>100.0</v>
      </c>
      <c r="EM23" s="1">
        <v>-0.987</v>
      </c>
      <c r="EN23" s="1">
        <v>-9.0E-4</v>
      </c>
      <c r="EO23" s="1">
        <v>-1.14771984374783</v>
      </c>
      <c r="EP23" s="1">
        <v>8.15476741614031E-4</v>
      </c>
      <c r="EQ23" s="1">
        <v>-7.50717249551838E-7</v>
      </c>
      <c r="ER23" s="1">
        <v>1.84432784397856E-10</v>
      </c>
      <c r="ES23" s="1">
        <v>-0.142435490955737</v>
      </c>
      <c r="ET23" s="1">
        <v>-0.0138481432109286</v>
      </c>
      <c r="EU23" s="1">
        <v>0.00144553185324755</v>
      </c>
      <c r="EV23" s="1">
        <v>-1.88220190754585E-5</v>
      </c>
      <c r="EW23" s="1">
        <v>6.0</v>
      </c>
      <c r="EX23" s="1">
        <v>2177.0</v>
      </c>
      <c r="EY23" s="1">
        <v>1.0</v>
      </c>
      <c r="EZ23" s="1">
        <v>25.0</v>
      </c>
      <c r="FA23" s="1">
        <v>8.8</v>
      </c>
      <c r="FB23" s="1">
        <v>8.8</v>
      </c>
      <c r="FC23" s="1">
        <v>2.0</v>
      </c>
      <c r="FD23" s="1">
        <v>511.666</v>
      </c>
      <c r="FE23" s="1">
        <v>497.154</v>
      </c>
      <c r="FF23" s="1">
        <v>23.3365</v>
      </c>
      <c r="FG23" s="1">
        <v>31.0501</v>
      </c>
      <c r="FH23" s="1">
        <v>30.0005</v>
      </c>
      <c r="FI23" s="1">
        <v>30.9195</v>
      </c>
      <c r="FJ23" s="1">
        <v>30.8753</v>
      </c>
      <c r="FK23" s="1">
        <v>14.3244</v>
      </c>
      <c r="FL23" s="1">
        <v>25.1792</v>
      </c>
      <c r="FM23" s="1">
        <v>42.5137</v>
      </c>
      <c r="FN23" s="1">
        <v>23.342</v>
      </c>
      <c r="FO23" s="1">
        <v>257.239</v>
      </c>
      <c r="FP23" s="1">
        <v>17.4169</v>
      </c>
      <c r="FQ23" s="1">
        <v>101.352</v>
      </c>
      <c r="FR23" s="1">
        <v>100.67</v>
      </c>
    </row>
    <row r="24" ht="15.75" customHeight="1">
      <c r="A24" s="1">
        <v>8.0</v>
      </c>
      <c r="B24" s="1">
        <v>1.6083331621E9</v>
      </c>
      <c r="C24" s="1">
        <v>663.0</v>
      </c>
      <c r="D24" s="1" t="s">
        <v>298</v>
      </c>
      <c r="E24" s="1" t="s">
        <v>299</v>
      </c>
      <c r="F24" s="1" t="s">
        <v>265</v>
      </c>
      <c r="G24" s="1" t="s">
        <v>266</v>
      </c>
      <c r="H24" s="1">
        <v>1.60833315435E9</v>
      </c>
      <c r="I24" s="1">
        <f t="shared" si="1"/>
        <v>0.001719605015</v>
      </c>
      <c r="J24" s="1">
        <f t="shared" si="2"/>
        <v>10.31626581</v>
      </c>
      <c r="K24" s="1">
        <f t="shared" si="3"/>
        <v>399.7613</v>
      </c>
      <c r="L24" s="1">
        <f t="shared" si="4"/>
        <v>216.4523716</v>
      </c>
      <c r="M24" s="1">
        <f t="shared" si="5"/>
        <v>22.2007636</v>
      </c>
      <c r="N24" s="1">
        <f t="shared" si="6"/>
        <v>41.00212002</v>
      </c>
      <c r="O24" s="1">
        <f t="shared" si="7"/>
        <v>0.0961235605</v>
      </c>
      <c r="P24" s="1">
        <f t="shared" si="8"/>
        <v>2.973155766</v>
      </c>
      <c r="Q24" s="1">
        <f t="shared" si="9"/>
        <v>0.09442987236</v>
      </c>
      <c r="R24" s="1">
        <f t="shared" si="10"/>
        <v>0.05916835566</v>
      </c>
      <c r="S24" s="1">
        <f t="shared" si="11"/>
        <v>231.2909813</v>
      </c>
      <c r="T24" s="1">
        <f t="shared" si="12"/>
        <v>28.89460984</v>
      </c>
      <c r="U24" s="1">
        <f t="shared" si="13"/>
        <v>28.10908</v>
      </c>
      <c r="V24" s="1">
        <f t="shared" si="14"/>
        <v>3.819038068</v>
      </c>
      <c r="W24" s="1">
        <f t="shared" si="15"/>
        <v>52.84376442</v>
      </c>
      <c r="X24" s="1">
        <f t="shared" si="16"/>
        <v>2.004284243</v>
      </c>
      <c r="Y24" s="1">
        <f t="shared" si="17"/>
        <v>3.7928491</v>
      </c>
      <c r="Z24" s="1">
        <f t="shared" si="18"/>
        <v>1.814753825</v>
      </c>
      <c r="AA24" s="1">
        <f t="shared" si="19"/>
        <v>-75.83458117</v>
      </c>
      <c r="AB24" s="1">
        <f t="shared" si="20"/>
        <v>-18.92689839</v>
      </c>
      <c r="AC24" s="1">
        <f t="shared" si="21"/>
        <v>-1.388318402</v>
      </c>
      <c r="AD24" s="1">
        <f t="shared" si="22"/>
        <v>135.1411833</v>
      </c>
      <c r="AE24" s="1">
        <v>0.0</v>
      </c>
      <c r="AF24" s="1">
        <v>0.0</v>
      </c>
      <c r="AG24" s="1">
        <f t="shared" si="23"/>
        <v>1</v>
      </c>
      <c r="AH24" s="1">
        <f t="shared" si="24"/>
        <v>0</v>
      </c>
      <c r="AI24" s="1">
        <f t="shared" si="25"/>
        <v>54023.5541</v>
      </c>
      <c r="AJ24" s="1" t="s">
        <v>267</v>
      </c>
      <c r="AK24" s="1">
        <v>15552.9</v>
      </c>
      <c r="AL24" s="1">
        <v>715.476923076923</v>
      </c>
      <c r="AM24" s="1">
        <v>3262.08</v>
      </c>
      <c r="AN24" s="1">
        <f t="shared" si="26"/>
        <v>2546.603077</v>
      </c>
      <c r="AO24" s="1">
        <f t="shared" si="27"/>
        <v>0.7806684928</v>
      </c>
      <c r="AP24" s="1">
        <v>-0.577747479816223</v>
      </c>
      <c r="AQ24" s="1" t="s">
        <v>300</v>
      </c>
      <c r="AR24" s="1">
        <v>15345.2</v>
      </c>
      <c r="AS24" s="1">
        <v>778.73356</v>
      </c>
      <c r="AT24" s="1">
        <v>909.76</v>
      </c>
      <c r="AU24" s="1">
        <f t="shared" si="28"/>
        <v>0.144023083</v>
      </c>
      <c r="AV24" s="1">
        <v>0.5</v>
      </c>
      <c r="AW24" s="1">
        <f t="shared" si="29"/>
        <v>1180.184251</v>
      </c>
      <c r="AX24" s="1">
        <f t="shared" si="30"/>
        <v>10.31626581</v>
      </c>
      <c r="AY24" s="1">
        <f t="shared" si="31"/>
        <v>84.98688715</v>
      </c>
      <c r="AZ24" s="1">
        <f t="shared" si="32"/>
        <v>0.3789680795</v>
      </c>
      <c r="BA24" s="1">
        <f t="shared" si="33"/>
        <v>0.009230773319</v>
      </c>
      <c r="BB24" s="1">
        <f t="shared" si="34"/>
        <v>2.585648962</v>
      </c>
      <c r="BC24" s="1" t="s">
        <v>301</v>
      </c>
      <c r="BD24" s="1">
        <v>564.99</v>
      </c>
      <c r="BE24" s="1">
        <f t="shared" si="35"/>
        <v>344.77</v>
      </c>
      <c r="BF24" s="1">
        <f t="shared" si="36"/>
        <v>0.3800401427</v>
      </c>
      <c r="BG24" s="1">
        <f t="shared" si="37"/>
        <v>0.8721696347</v>
      </c>
      <c r="BH24" s="1">
        <f t="shared" si="38"/>
        <v>0.674409949</v>
      </c>
      <c r="BI24" s="1">
        <f t="shared" si="39"/>
        <v>0.9237089287</v>
      </c>
      <c r="BJ24" s="1">
        <f t="shared" si="40"/>
        <v>0.2757282995</v>
      </c>
      <c r="BK24" s="1">
        <f t="shared" si="41"/>
        <v>0.7242717005</v>
      </c>
      <c r="BL24" s="1">
        <f t="shared" si="42"/>
        <v>1399.999</v>
      </c>
      <c r="BM24" s="1">
        <f t="shared" si="43"/>
        <v>1180.184251</v>
      </c>
      <c r="BN24" s="1">
        <f t="shared" si="44"/>
        <v>0.8429893526</v>
      </c>
      <c r="BO24" s="1">
        <f t="shared" si="45"/>
        <v>0.1959787052</v>
      </c>
      <c r="BP24" s="1">
        <v>6.0</v>
      </c>
      <c r="BQ24" s="1">
        <v>0.5</v>
      </c>
      <c r="BR24" s="1" t="s">
        <v>270</v>
      </c>
      <c r="BS24" s="1">
        <v>2.0</v>
      </c>
      <c r="BT24" s="1">
        <v>1.60833315435E9</v>
      </c>
      <c r="BU24" s="1">
        <v>399.7613</v>
      </c>
      <c r="BV24" s="1">
        <v>412.959066666667</v>
      </c>
      <c r="BW24" s="1">
        <v>19.5413133333333</v>
      </c>
      <c r="BX24" s="1">
        <v>17.5191333333333</v>
      </c>
      <c r="BY24" s="1">
        <v>400.5683</v>
      </c>
      <c r="BZ24" s="1">
        <v>19.5853133333333</v>
      </c>
      <c r="CA24" s="1">
        <v>500.2527</v>
      </c>
      <c r="CB24" s="1">
        <v>102.466566666667</v>
      </c>
      <c r="CC24" s="1">
        <v>0.0999399566666667</v>
      </c>
      <c r="CD24" s="1">
        <v>27.991</v>
      </c>
      <c r="CE24" s="1">
        <v>28.10908</v>
      </c>
      <c r="CF24" s="1">
        <v>999.9</v>
      </c>
      <c r="CG24" s="1">
        <v>0.0</v>
      </c>
      <c r="CH24" s="1">
        <v>0.0</v>
      </c>
      <c r="CI24" s="1">
        <v>10003.9623333333</v>
      </c>
      <c r="CJ24" s="1">
        <v>0.0</v>
      </c>
      <c r="CK24" s="1">
        <v>100.22864</v>
      </c>
      <c r="CL24" s="1">
        <v>1399.999</v>
      </c>
      <c r="CM24" s="1">
        <v>0.899999666666667</v>
      </c>
      <c r="CN24" s="1">
        <v>0.10000016</v>
      </c>
      <c r="CO24" s="1">
        <v>0.0</v>
      </c>
      <c r="CP24" s="1">
        <v>778.671466666666</v>
      </c>
      <c r="CQ24" s="1">
        <v>4.99979</v>
      </c>
      <c r="CR24" s="1">
        <v>11009.74</v>
      </c>
      <c r="CS24" s="1">
        <v>11904.6533333333</v>
      </c>
      <c r="CT24" s="1">
        <v>46.687</v>
      </c>
      <c r="CU24" s="1">
        <v>48.7458</v>
      </c>
      <c r="CV24" s="1">
        <v>47.7164</v>
      </c>
      <c r="CW24" s="1">
        <v>47.812</v>
      </c>
      <c r="CX24" s="1">
        <v>47.9958</v>
      </c>
      <c r="CY24" s="1">
        <v>1255.496</v>
      </c>
      <c r="CZ24" s="1">
        <v>139.503</v>
      </c>
      <c r="DA24" s="1">
        <v>0.0</v>
      </c>
      <c r="DB24" s="1">
        <v>115.5</v>
      </c>
      <c r="DC24" s="1">
        <v>0.0</v>
      </c>
      <c r="DD24" s="1">
        <v>778.73356</v>
      </c>
      <c r="DE24" s="1">
        <v>4.08130768011626</v>
      </c>
      <c r="DF24" s="1">
        <v>81.3769229210617</v>
      </c>
      <c r="DG24" s="1">
        <v>11010.56</v>
      </c>
      <c r="DH24" s="1">
        <v>15.0</v>
      </c>
      <c r="DI24" s="1">
        <v>1.6083331861E9</v>
      </c>
      <c r="DJ24" s="1" t="s">
        <v>302</v>
      </c>
      <c r="DK24" s="1">
        <v>1.6083331841E9</v>
      </c>
      <c r="DL24" s="1">
        <v>1.6083331861E9</v>
      </c>
      <c r="DM24" s="1">
        <v>24.0</v>
      </c>
      <c r="DN24" s="1">
        <v>0.119</v>
      </c>
      <c r="DO24" s="1">
        <v>0.0</v>
      </c>
      <c r="DP24" s="1">
        <v>-0.807</v>
      </c>
      <c r="DQ24" s="1">
        <v>-0.044</v>
      </c>
      <c r="DR24" s="1">
        <v>413.0</v>
      </c>
      <c r="DS24" s="1">
        <v>17.0</v>
      </c>
      <c r="DT24" s="1">
        <v>0.07</v>
      </c>
      <c r="DU24" s="1">
        <v>0.03</v>
      </c>
      <c r="DV24" s="1">
        <v>10.4059237600537</v>
      </c>
      <c r="DW24" s="1">
        <v>-0.0881192916173595</v>
      </c>
      <c r="DX24" s="1">
        <v>0.0211420795839867</v>
      </c>
      <c r="DY24" s="1">
        <v>1.0</v>
      </c>
      <c r="DZ24" s="1">
        <v>-13.3213766666667</v>
      </c>
      <c r="EA24" s="1">
        <v>0.127589766407105</v>
      </c>
      <c r="EB24" s="1">
        <v>0.0298957263761153</v>
      </c>
      <c r="EC24" s="1">
        <v>1.0</v>
      </c>
      <c r="ED24" s="1">
        <v>2.06510133333333</v>
      </c>
      <c r="EE24" s="1">
        <v>-0.181964849833151</v>
      </c>
      <c r="EF24" s="1">
        <v>0.0263847749953559</v>
      </c>
      <c r="EG24" s="1">
        <v>1.0</v>
      </c>
      <c r="EH24" s="1">
        <v>3.0</v>
      </c>
      <c r="EI24" s="1">
        <v>3.0</v>
      </c>
      <c r="EJ24" s="1" t="s">
        <v>277</v>
      </c>
      <c r="EK24" s="1">
        <v>100.0</v>
      </c>
      <c r="EL24" s="1">
        <v>100.0</v>
      </c>
      <c r="EM24" s="1">
        <v>-0.807</v>
      </c>
      <c r="EN24" s="1">
        <v>-0.044</v>
      </c>
      <c r="EO24" s="1">
        <v>-1.14771984374783</v>
      </c>
      <c r="EP24" s="1">
        <v>8.15476741614031E-4</v>
      </c>
      <c r="EQ24" s="1">
        <v>-7.50717249551838E-7</v>
      </c>
      <c r="ER24" s="1">
        <v>1.84432784397856E-10</v>
      </c>
      <c r="ES24" s="1">
        <v>-0.142435490955737</v>
      </c>
      <c r="ET24" s="1">
        <v>-0.0138481432109286</v>
      </c>
      <c r="EU24" s="1">
        <v>0.00144553185324755</v>
      </c>
      <c r="EV24" s="1">
        <v>-1.88220190754585E-5</v>
      </c>
      <c r="EW24" s="1">
        <v>6.0</v>
      </c>
      <c r="EX24" s="1">
        <v>2177.0</v>
      </c>
      <c r="EY24" s="1">
        <v>1.0</v>
      </c>
      <c r="EZ24" s="1">
        <v>25.0</v>
      </c>
      <c r="FA24" s="1">
        <v>10.7</v>
      </c>
      <c r="FB24" s="1">
        <v>10.8</v>
      </c>
      <c r="FC24" s="1">
        <v>2.0</v>
      </c>
      <c r="FD24" s="1">
        <v>511.549</v>
      </c>
      <c r="FE24" s="1">
        <v>497.868</v>
      </c>
      <c r="FF24" s="1">
        <v>23.5197</v>
      </c>
      <c r="FG24" s="1">
        <v>31.1265</v>
      </c>
      <c r="FH24" s="1">
        <v>30.0003</v>
      </c>
      <c r="FI24" s="1">
        <v>30.9935</v>
      </c>
      <c r="FJ24" s="1">
        <v>30.9467</v>
      </c>
      <c r="FK24" s="1">
        <v>20.8099</v>
      </c>
      <c r="FL24" s="1">
        <v>22.5794</v>
      </c>
      <c r="FM24" s="1">
        <v>41.394</v>
      </c>
      <c r="FN24" s="1">
        <v>23.5206</v>
      </c>
      <c r="FO24" s="1">
        <v>413.121</v>
      </c>
      <c r="FP24" s="1">
        <v>17.5529</v>
      </c>
      <c r="FQ24" s="1">
        <v>101.34</v>
      </c>
      <c r="FR24" s="1">
        <v>100.661</v>
      </c>
    </row>
    <row r="25" ht="15.75" customHeight="1">
      <c r="A25" s="1">
        <v>9.0</v>
      </c>
      <c r="B25" s="1">
        <v>1.6083333071E9</v>
      </c>
      <c r="C25" s="1">
        <v>808.0</v>
      </c>
      <c r="D25" s="1" t="s">
        <v>303</v>
      </c>
      <c r="E25" s="1" t="s">
        <v>304</v>
      </c>
      <c r="F25" s="1" t="s">
        <v>265</v>
      </c>
      <c r="G25" s="1" t="s">
        <v>266</v>
      </c>
      <c r="H25" s="1">
        <v>1.6083332991E9</v>
      </c>
      <c r="I25" s="1">
        <f t="shared" si="1"/>
        <v>0.001416952934</v>
      </c>
      <c r="J25" s="1">
        <f t="shared" si="2"/>
        <v>12.43900212</v>
      </c>
      <c r="K25" s="1">
        <f t="shared" si="3"/>
        <v>499.9333226</v>
      </c>
      <c r="L25" s="1">
        <f t="shared" si="4"/>
        <v>233.0825719</v>
      </c>
      <c r="M25" s="1">
        <f t="shared" si="5"/>
        <v>23.90412499</v>
      </c>
      <c r="N25" s="1">
        <f t="shared" si="6"/>
        <v>51.27139507</v>
      </c>
      <c r="O25" s="1">
        <f t="shared" si="7"/>
        <v>0.07867348344</v>
      </c>
      <c r="P25" s="1">
        <f t="shared" si="8"/>
        <v>2.972751606</v>
      </c>
      <c r="Q25" s="1">
        <f t="shared" si="9"/>
        <v>0.07753483685</v>
      </c>
      <c r="R25" s="1">
        <f t="shared" si="10"/>
        <v>0.04856020302</v>
      </c>
      <c r="S25" s="1">
        <f t="shared" si="11"/>
        <v>231.2880824</v>
      </c>
      <c r="T25" s="1">
        <f t="shared" si="12"/>
        <v>28.97649855</v>
      </c>
      <c r="U25" s="1">
        <f t="shared" si="13"/>
        <v>28.28436129</v>
      </c>
      <c r="V25" s="1">
        <f t="shared" si="14"/>
        <v>3.858204593</v>
      </c>
      <c r="W25" s="1">
        <f t="shared" si="15"/>
        <v>53.71572096</v>
      </c>
      <c r="X25" s="1">
        <f t="shared" si="16"/>
        <v>2.037855547</v>
      </c>
      <c r="Y25" s="1">
        <f t="shared" si="17"/>
        <v>3.793778637</v>
      </c>
      <c r="Z25" s="1">
        <f t="shared" si="18"/>
        <v>1.820349047</v>
      </c>
      <c r="AA25" s="1">
        <f t="shared" si="19"/>
        <v>-62.48762441</v>
      </c>
      <c r="AB25" s="1">
        <f t="shared" si="20"/>
        <v>-46.34249106</v>
      </c>
      <c r="AC25" s="1">
        <f t="shared" si="21"/>
        <v>-3.402800254</v>
      </c>
      <c r="AD25" s="1">
        <f t="shared" si="22"/>
        <v>119.0551667</v>
      </c>
      <c r="AE25" s="1">
        <v>0.0</v>
      </c>
      <c r="AF25" s="1">
        <v>0.0</v>
      </c>
      <c r="AG25" s="1">
        <f t="shared" si="23"/>
        <v>1</v>
      </c>
      <c r="AH25" s="1">
        <f t="shared" si="24"/>
        <v>0</v>
      </c>
      <c r="AI25" s="1">
        <f t="shared" si="25"/>
        <v>54010.73664</v>
      </c>
      <c r="AJ25" s="1" t="s">
        <v>267</v>
      </c>
      <c r="AK25" s="1">
        <v>15552.9</v>
      </c>
      <c r="AL25" s="1">
        <v>715.476923076923</v>
      </c>
      <c r="AM25" s="1">
        <v>3262.08</v>
      </c>
      <c r="AN25" s="1">
        <f t="shared" si="26"/>
        <v>2546.603077</v>
      </c>
      <c r="AO25" s="1">
        <f t="shared" si="27"/>
        <v>0.7806684928</v>
      </c>
      <c r="AP25" s="1">
        <v>-0.577747479816223</v>
      </c>
      <c r="AQ25" s="1" t="s">
        <v>305</v>
      </c>
      <c r="AR25" s="1">
        <v>15345.4</v>
      </c>
      <c r="AS25" s="1">
        <v>794.353</v>
      </c>
      <c r="AT25" s="1">
        <v>947.81</v>
      </c>
      <c r="AU25" s="1">
        <f t="shared" si="28"/>
        <v>0.1619069223</v>
      </c>
      <c r="AV25" s="1">
        <v>0.5</v>
      </c>
      <c r="AW25" s="1">
        <f t="shared" si="29"/>
        <v>1180.17031</v>
      </c>
      <c r="AX25" s="1">
        <f t="shared" si="30"/>
        <v>12.43900212</v>
      </c>
      <c r="AY25" s="1">
        <f t="shared" si="31"/>
        <v>95.53887135</v>
      </c>
      <c r="AZ25" s="1">
        <f t="shared" si="32"/>
        <v>0.4019792996</v>
      </c>
      <c r="BA25" s="1">
        <f t="shared" si="33"/>
        <v>0.01102955182</v>
      </c>
      <c r="BB25" s="1">
        <f t="shared" si="34"/>
        <v>2.441702451</v>
      </c>
      <c r="BC25" s="1" t="s">
        <v>306</v>
      </c>
      <c r="BD25" s="1">
        <v>566.81</v>
      </c>
      <c r="BE25" s="1">
        <f t="shared" si="35"/>
        <v>381</v>
      </c>
      <c r="BF25" s="1">
        <f t="shared" si="36"/>
        <v>0.4027742782</v>
      </c>
      <c r="BG25" s="1">
        <f t="shared" si="37"/>
        <v>0.8586412493</v>
      </c>
      <c r="BH25" s="1">
        <f t="shared" si="38"/>
        <v>0.6605043158</v>
      </c>
      <c r="BI25" s="1">
        <f t="shared" si="39"/>
        <v>0.9087674561</v>
      </c>
      <c r="BJ25" s="1">
        <f t="shared" si="40"/>
        <v>0.2873992905</v>
      </c>
      <c r="BK25" s="1">
        <f t="shared" si="41"/>
        <v>0.7126007095</v>
      </c>
      <c r="BL25" s="1">
        <f t="shared" si="42"/>
        <v>1399.982581</v>
      </c>
      <c r="BM25" s="1">
        <f t="shared" si="43"/>
        <v>1180.17031</v>
      </c>
      <c r="BN25" s="1">
        <f t="shared" si="44"/>
        <v>0.8429892819</v>
      </c>
      <c r="BO25" s="1">
        <f t="shared" si="45"/>
        <v>0.1959785638</v>
      </c>
      <c r="BP25" s="1">
        <v>6.0</v>
      </c>
      <c r="BQ25" s="1">
        <v>0.5</v>
      </c>
      <c r="BR25" s="1" t="s">
        <v>270</v>
      </c>
      <c r="BS25" s="1">
        <v>2.0</v>
      </c>
      <c r="BT25" s="1">
        <v>1.6083332991E9</v>
      </c>
      <c r="BU25" s="1">
        <v>499.933322580645</v>
      </c>
      <c r="BV25" s="1">
        <v>515.702225806452</v>
      </c>
      <c r="BW25" s="1">
        <v>19.8705709677419</v>
      </c>
      <c r="BX25" s="1">
        <v>18.2048548387097</v>
      </c>
      <c r="BY25" s="1">
        <v>500.719</v>
      </c>
      <c r="BZ25" s="1">
        <v>19.8655774193548</v>
      </c>
      <c r="CA25" s="1">
        <v>500.252322580645</v>
      </c>
      <c r="CB25" s="1">
        <v>102.456516129032</v>
      </c>
      <c r="CC25" s="1">
        <v>0.0999504193548387</v>
      </c>
      <c r="CD25" s="1">
        <v>27.9952032258065</v>
      </c>
      <c r="CE25" s="1">
        <v>28.2843612903226</v>
      </c>
      <c r="CF25" s="1">
        <v>999.9</v>
      </c>
      <c r="CG25" s="1">
        <v>0.0</v>
      </c>
      <c r="CH25" s="1">
        <v>0.0</v>
      </c>
      <c r="CI25" s="1">
        <v>10002.6561290323</v>
      </c>
      <c r="CJ25" s="1">
        <v>0.0</v>
      </c>
      <c r="CK25" s="1">
        <v>100.360677419355</v>
      </c>
      <c r="CL25" s="1">
        <v>1399.98258064516</v>
      </c>
      <c r="CM25" s="1">
        <v>0.900000677419355</v>
      </c>
      <c r="CN25" s="1">
        <v>0.0999991290322581</v>
      </c>
      <c r="CO25" s="1">
        <v>0.0</v>
      </c>
      <c r="CP25" s="1">
        <v>794.328419354839</v>
      </c>
      <c r="CQ25" s="1">
        <v>4.99979</v>
      </c>
      <c r="CR25" s="1">
        <v>11228.2161290323</v>
      </c>
      <c r="CS25" s="1">
        <v>11904.5290322581</v>
      </c>
      <c r="CT25" s="1">
        <v>46.6890322580645</v>
      </c>
      <c r="CU25" s="1">
        <v>48.7113870967742</v>
      </c>
      <c r="CV25" s="1">
        <v>47.758</v>
      </c>
      <c r="CW25" s="1">
        <v>47.812</v>
      </c>
      <c r="CX25" s="1">
        <v>48.0</v>
      </c>
      <c r="CY25" s="1">
        <v>1255.48451612903</v>
      </c>
      <c r="CZ25" s="1">
        <v>139.498064516129</v>
      </c>
      <c r="DA25" s="1">
        <v>0.0</v>
      </c>
      <c r="DB25" s="1">
        <v>144.599999904633</v>
      </c>
      <c r="DC25" s="1">
        <v>0.0</v>
      </c>
      <c r="DD25" s="1">
        <v>794.353</v>
      </c>
      <c r="DE25" s="1">
        <v>0.433461547579619</v>
      </c>
      <c r="DF25" s="1">
        <v>-24.3000000767238</v>
      </c>
      <c r="DG25" s="1">
        <v>11227.636</v>
      </c>
      <c r="DH25" s="1">
        <v>15.0</v>
      </c>
      <c r="DI25" s="1">
        <v>1.6083331861E9</v>
      </c>
      <c r="DJ25" s="1" t="s">
        <v>302</v>
      </c>
      <c r="DK25" s="1">
        <v>1.6083331841E9</v>
      </c>
      <c r="DL25" s="1">
        <v>1.6083331861E9</v>
      </c>
      <c r="DM25" s="1">
        <v>24.0</v>
      </c>
      <c r="DN25" s="1">
        <v>0.119</v>
      </c>
      <c r="DO25" s="1">
        <v>0.0</v>
      </c>
      <c r="DP25" s="1">
        <v>-0.807</v>
      </c>
      <c r="DQ25" s="1">
        <v>-0.044</v>
      </c>
      <c r="DR25" s="1">
        <v>413.0</v>
      </c>
      <c r="DS25" s="1">
        <v>17.0</v>
      </c>
      <c r="DT25" s="1">
        <v>0.07</v>
      </c>
      <c r="DU25" s="1">
        <v>0.03</v>
      </c>
      <c r="DV25" s="1">
        <v>12.4551353928634</v>
      </c>
      <c r="DW25" s="1">
        <v>-0.578216667503783</v>
      </c>
      <c r="DX25" s="1">
        <v>0.050931381690157</v>
      </c>
      <c r="DY25" s="1">
        <v>0.0</v>
      </c>
      <c r="DZ25" s="1">
        <v>-15.7742333333333</v>
      </c>
      <c r="EA25" s="1">
        <v>0.708942380422748</v>
      </c>
      <c r="EB25" s="1">
        <v>0.0632294885494278</v>
      </c>
      <c r="EC25" s="1">
        <v>0.0</v>
      </c>
      <c r="ED25" s="1">
        <v>1.66519133333333</v>
      </c>
      <c r="EE25" s="1">
        <v>0.0442929477196852</v>
      </c>
      <c r="EF25" s="1">
        <v>0.00940613974427812</v>
      </c>
      <c r="EG25" s="1">
        <v>1.0</v>
      </c>
      <c r="EH25" s="1">
        <v>1.0</v>
      </c>
      <c r="EI25" s="1">
        <v>3.0</v>
      </c>
      <c r="EJ25" s="1" t="s">
        <v>307</v>
      </c>
      <c r="EK25" s="1">
        <v>100.0</v>
      </c>
      <c r="EL25" s="1">
        <v>100.0</v>
      </c>
      <c r="EM25" s="1">
        <v>-0.786</v>
      </c>
      <c r="EN25" s="1">
        <v>0.0057</v>
      </c>
      <c r="EO25" s="1">
        <v>-1.02892950418556</v>
      </c>
      <c r="EP25" s="1">
        <v>8.15476741614031E-4</v>
      </c>
      <c r="EQ25" s="1">
        <v>-7.50717249551838E-7</v>
      </c>
      <c r="ER25" s="1">
        <v>1.84432784397856E-10</v>
      </c>
      <c r="ES25" s="1">
        <v>-0.142814922298621</v>
      </c>
      <c r="ET25" s="1">
        <v>-0.0138481432109286</v>
      </c>
      <c r="EU25" s="1">
        <v>0.00144553185324755</v>
      </c>
      <c r="EV25" s="1">
        <v>-1.88220190754585E-5</v>
      </c>
      <c r="EW25" s="1">
        <v>6.0</v>
      </c>
      <c r="EX25" s="1">
        <v>2177.0</v>
      </c>
      <c r="EY25" s="1">
        <v>1.0</v>
      </c>
      <c r="EZ25" s="1">
        <v>25.0</v>
      </c>
      <c r="FA25" s="1">
        <v>2.0</v>
      </c>
      <c r="FB25" s="1">
        <v>2.0</v>
      </c>
      <c r="FC25" s="1">
        <v>2.0</v>
      </c>
      <c r="FD25" s="1">
        <v>511.343</v>
      </c>
      <c r="FE25" s="1">
        <v>498.968</v>
      </c>
      <c r="FF25" s="1">
        <v>23.7256</v>
      </c>
      <c r="FG25" s="1">
        <v>31.2357</v>
      </c>
      <c r="FH25" s="1">
        <v>30.0013</v>
      </c>
      <c r="FI25" s="1">
        <v>31.1131</v>
      </c>
      <c r="FJ25" s="1">
        <v>31.0694</v>
      </c>
      <c r="FK25" s="1">
        <v>24.8669</v>
      </c>
      <c r="FL25" s="1">
        <v>17.904</v>
      </c>
      <c r="FM25" s="1">
        <v>41.1902</v>
      </c>
      <c r="FN25" s="1">
        <v>23.5032</v>
      </c>
      <c r="FO25" s="1">
        <v>515.627</v>
      </c>
      <c r="FP25" s="1">
        <v>18.2784</v>
      </c>
      <c r="FQ25" s="1">
        <v>101.31</v>
      </c>
      <c r="FR25" s="1">
        <v>100.64</v>
      </c>
    </row>
    <row r="26" ht="15.75" customHeight="1">
      <c r="A26" s="1">
        <v>10.0</v>
      </c>
      <c r="B26" s="1">
        <v>1.6083334276E9</v>
      </c>
      <c r="C26" s="1">
        <v>928.5</v>
      </c>
      <c r="D26" s="1" t="s">
        <v>308</v>
      </c>
      <c r="E26" s="1" t="s">
        <v>309</v>
      </c>
      <c r="F26" s="1" t="s">
        <v>265</v>
      </c>
      <c r="G26" s="1" t="s">
        <v>266</v>
      </c>
      <c r="H26" s="1">
        <v>1.6083334196E9</v>
      </c>
      <c r="I26" s="1">
        <f t="shared" si="1"/>
        <v>0.001241514643</v>
      </c>
      <c r="J26" s="1">
        <f t="shared" si="2"/>
        <v>13.52199229</v>
      </c>
      <c r="K26" s="1">
        <f t="shared" si="3"/>
        <v>599.9579032</v>
      </c>
      <c r="L26" s="1">
        <f t="shared" si="4"/>
        <v>275.9345619</v>
      </c>
      <c r="M26" s="1">
        <f t="shared" si="5"/>
        <v>28.300547</v>
      </c>
      <c r="N26" s="1">
        <f t="shared" si="6"/>
        <v>61.53320094</v>
      </c>
      <c r="O26" s="1">
        <f t="shared" si="7"/>
        <v>0.07023543928</v>
      </c>
      <c r="P26" s="1">
        <f t="shared" si="8"/>
        <v>2.971825385</v>
      </c>
      <c r="Q26" s="1">
        <f t="shared" si="9"/>
        <v>0.06932614204</v>
      </c>
      <c r="R26" s="1">
        <f t="shared" si="10"/>
        <v>0.04340955468</v>
      </c>
      <c r="S26" s="1">
        <f t="shared" si="11"/>
        <v>231.2911854</v>
      </c>
      <c r="T26" s="1">
        <f t="shared" si="12"/>
        <v>29.03113974</v>
      </c>
      <c r="U26" s="1">
        <f t="shared" si="13"/>
        <v>28.14601613</v>
      </c>
      <c r="V26" s="1">
        <f t="shared" si="14"/>
        <v>3.827262459</v>
      </c>
      <c r="W26" s="1">
        <f t="shared" si="15"/>
        <v>53.82470763</v>
      </c>
      <c r="X26" s="1">
        <f t="shared" si="16"/>
        <v>2.043104174</v>
      </c>
      <c r="Y26" s="1">
        <f t="shared" si="17"/>
        <v>3.795848159</v>
      </c>
      <c r="Z26" s="1">
        <f t="shared" si="18"/>
        <v>1.784158286</v>
      </c>
      <c r="AA26" s="1">
        <f t="shared" si="19"/>
        <v>-54.75079575</v>
      </c>
      <c r="AB26" s="1">
        <f t="shared" si="20"/>
        <v>-22.66399382</v>
      </c>
      <c r="AC26" s="1">
        <f t="shared" si="21"/>
        <v>-1.663603074</v>
      </c>
      <c r="AD26" s="1">
        <f t="shared" si="22"/>
        <v>152.2127928</v>
      </c>
      <c r="AE26" s="1">
        <v>0.0</v>
      </c>
      <c r="AF26" s="1">
        <v>0.0</v>
      </c>
      <c r="AG26" s="1">
        <f t="shared" si="23"/>
        <v>1</v>
      </c>
      <c r="AH26" s="1">
        <f t="shared" si="24"/>
        <v>0</v>
      </c>
      <c r="AI26" s="1">
        <f t="shared" si="25"/>
        <v>53982.04466</v>
      </c>
      <c r="AJ26" s="1" t="s">
        <v>267</v>
      </c>
      <c r="AK26" s="1">
        <v>15552.9</v>
      </c>
      <c r="AL26" s="1">
        <v>715.476923076923</v>
      </c>
      <c r="AM26" s="1">
        <v>3262.08</v>
      </c>
      <c r="AN26" s="1">
        <f t="shared" si="26"/>
        <v>2546.603077</v>
      </c>
      <c r="AO26" s="1">
        <f t="shared" si="27"/>
        <v>0.7806684928</v>
      </c>
      <c r="AP26" s="1">
        <v>-0.577747479816223</v>
      </c>
      <c r="AQ26" s="1" t="s">
        <v>310</v>
      </c>
      <c r="AR26" s="1">
        <v>15345.3</v>
      </c>
      <c r="AS26" s="1">
        <v>805.056307692308</v>
      </c>
      <c r="AT26" s="1">
        <v>972.23</v>
      </c>
      <c r="AU26" s="1">
        <f t="shared" si="28"/>
        <v>0.1719487079</v>
      </c>
      <c r="AV26" s="1">
        <v>0.5</v>
      </c>
      <c r="AW26" s="1">
        <f t="shared" si="29"/>
        <v>1180.188281</v>
      </c>
      <c r="AX26" s="1">
        <f t="shared" si="30"/>
        <v>13.52199229</v>
      </c>
      <c r="AY26" s="1">
        <f t="shared" si="31"/>
        <v>101.465925</v>
      </c>
      <c r="AZ26" s="1">
        <f t="shared" si="32"/>
        <v>0.4101601473</v>
      </c>
      <c r="BA26" s="1">
        <f t="shared" si="33"/>
        <v>0.01194702574</v>
      </c>
      <c r="BB26" s="1">
        <f t="shared" si="34"/>
        <v>2.355255444</v>
      </c>
      <c r="BC26" s="1" t="s">
        <v>311</v>
      </c>
      <c r="BD26" s="1">
        <v>573.46</v>
      </c>
      <c r="BE26" s="1">
        <f t="shared" si="35"/>
        <v>398.77</v>
      </c>
      <c r="BF26" s="1">
        <f t="shared" si="36"/>
        <v>0.4192233425</v>
      </c>
      <c r="BG26" s="1">
        <f t="shared" si="37"/>
        <v>0.8516822757</v>
      </c>
      <c r="BH26" s="1">
        <f t="shared" si="38"/>
        <v>0.6511068701</v>
      </c>
      <c r="BI26" s="1">
        <f t="shared" si="39"/>
        <v>0.8991782115</v>
      </c>
      <c r="BJ26" s="1">
        <f t="shared" si="40"/>
        <v>0.2986223643</v>
      </c>
      <c r="BK26" s="1">
        <f t="shared" si="41"/>
        <v>0.7013776357</v>
      </c>
      <c r="BL26" s="1">
        <f t="shared" si="42"/>
        <v>1400.004194</v>
      </c>
      <c r="BM26" s="1">
        <f t="shared" si="43"/>
        <v>1180.188281</v>
      </c>
      <c r="BN26" s="1">
        <f t="shared" si="44"/>
        <v>0.8429891044</v>
      </c>
      <c r="BO26" s="1">
        <f t="shared" si="45"/>
        <v>0.1959782088</v>
      </c>
      <c r="BP26" s="1">
        <v>6.0</v>
      </c>
      <c r="BQ26" s="1">
        <v>0.5</v>
      </c>
      <c r="BR26" s="1" t="s">
        <v>270</v>
      </c>
      <c r="BS26" s="1">
        <v>2.0</v>
      </c>
      <c r="BT26" s="1">
        <v>1.6083334196E9</v>
      </c>
      <c r="BU26" s="1">
        <v>599.957903225806</v>
      </c>
      <c r="BV26" s="1">
        <v>617.069677419355</v>
      </c>
      <c r="BW26" s="1">
        <v>19.9205709677419</v>
      </c>
      <c r="BX26" s="1">
        <v>18.4611516129032</v>
      </c>
      <c r="BY26" s="1">
        <v>600.727838709677</v>
      </c>
      <c r="BZ26" s="1">
        <v>19.9145451612903</v>
      </c>
      <c r="CA26" s="1">
        <v>500.246741935484</v>
      </c>
      <c r="CB26" s="1">
        <v>102.462516129032</v>
      </c>
      <c r="CC26" s="1">
        <v>0.100014687096774</v>
      </c>
      <c r="CD26" s="1">
        <v>28.0045580645161</v>
      </c>
      <c r="CE26" s="1">
        <v>28.1460161290323</v>
      </c>
      <c r="CF26" s="1">
        <v>999.9</v>
      </c>
      <c r="CG26" s="1">
        <v>0.0</v>
      </c>
      <c r="CH26" s="1">
        <v>0.0</v>
      </c>
      <c r="CI26" s="1">
        <v>9996.82967741936</v>
      </c>
      <c r="CJ26" s="1">
        <v>0.0</v>
      </c>
      <c r="CK26" s="1">
        <v>98.8624225806452</v>
      </c>
      <c r="CL26" s="1">
        <v>1400.00419354839</v>
      </c>
      <c r="CM26" s="1">
        <v>0.900004612903226</v>
      </c>
      <c r="CN26" s="1">
        <v>0.0999951225806452</v>
      </c>
      <c r="CO26" s="1">
        <v>0.0</v>
      </c>
      <c r="CP26" s="1">
        <v>805.110419354839</v>
      </c>
      <c r="CQ26" s="1">
        <v>4.99979</v>
      </c>
      <c r="CR26" s="1">
        <v>11283.9322580645</v>
      </c>
      <c r="CS26" s="1">
        <v>11904.7225806452</v>
      </c>
      <c r="CT26" s="1">
        <v>46.754</v>
      </c>
      <c r="CU26" s="1">
        <v>48.75</v>
      </c>
      <c r="CV26" s="1">
        <v>47.808</v>
      </c>
      <c r="CW26" s="1">
        <v>47.870935483871</v>
      </c>
      <c r="CX26" s="1">
        <v>48.06</v>
      </c>
      <c r="CY26" s="1">
        <v>1255.51225806452</v>
      </c>
      <c r="CZ26" s="1">
        <v>139.491935483871</v>
      </c>
      <c r="DA26" s="1">
        <v>0.0</v>
      </c>
      <c r="DB26" s="1">
        <v>120.0</v>
      </c>
      <c r="DC26" s="1">
        <v>0.0</v>
      </c>
      <c r="DD26" s="1">
        <v>805.056307692308</v>
      </c>
      <c r="DE26" s="1">
        <v>-1.92991452059344</v>
      </c>
      <c r="DF26" s="1">
        <v>-61.2136750744769</v>
      </c>
      <c r="DG26" s="1">
        <v>11283.1038461538</v>
      </c>
      <c r="DH26" s="1">
        <v>15.0</v>
      </c>
      <c r="DI26" s="1">
        <v>1.6083331861E9</v>
      </c>
      <c r="DJ26" s="1" t="s">
        <v>302</v>
      </c>
      <c r="DK26" s="1">
        <v>1.6083331841E9</v>
      </c>
      <c r="DL26" s="1">
        <v>1.6083331861E9</v>
      </c>
      <c r="DM26" s="1">
        <v>24.0</v>
      </c>
      <c r="DN26" s="1">
        <v>0.119</v>
      </c>
      <c r="DO26" s="1">
        <v>0.0</v>
      </c>
      <c r="DP26" s="1">
        <v>-0.807</v>
      </c>
      <c r="DQ26" s="1">
        <v>-0.044</v>
      </c>
      <c r="DR26" s="1">
        <v>413.0</v>
      </c>
      <c r="DS26" s="1">
        <v>17.0</v>
      </c>
      <c r="DT26" s="1">
        <v>0.07</v>
      </c>
      <c r="DU26" s="1">
        <v>0.03</v>
      </c>
      <c r="DV26" s="1">
        <v>13.5234165612893</v>
      </c>
      <c r="DW26" s="1">
        <v>-0.609289037492837</v>
      </c>
      <c r="DX26" s="1">
        <v>0.0613993533022592</v>
      </c>
      <c r="DY26" s="1">
        <v>0.0</v>
      </c>
      <c r="DZ26" s="1">
        <v>-17.1055566666667</v>
      </c>
      <c r="EA26" s="1">
        <v>0.764404004449376</v>
      </c>
      <c r="EB26" s="1">
        <v>0.0757204978119461</v>
      </c>
      <c r="EC26" s="1">
        <v>0.0</v>
      </c>
      <c r="ED26" s="1">
        <v>1.45848833333333</v>
      </c>
      <c r="EE26" s="1">
        <v>-0.194305761957732</v>
      </c>
      <c r="EF26" s="1">
        <v>0.0142078832773296</v>
      </c>
      <c r="EG26" s="1">
        <v>1.0</v>
      </c>
      <c r="EH26" s="1">
        <v>1.0</v>
      </c>
      <c r="EI26" s="1">
        <v>3.0</v>
      </c>
      <c r="EJ26" s="1" t="s">
        <v>307</v>
      </c>
      <c r="EK26" s="1">
        <v>100.0</v>
      </c>
      <c r="EL26" s="1">
        <v>100.0</v>
      </c>
      <c r="EM26" s="1">
        <v>-0.77</v>
      </c>
      <c r="EN26" s="1">
        <v>0.0055</v>
      </c>
      <c r="EO26" s="1">
        <v>-1.02892950418556</v>
      </c>
      <c r="EP26" s="1">
        <v>8.15476741614031E-4</v>
      </c>
      <c r="EQ26" s="1">
        <v>-7.50717249551838E-7</v>
      </c>
      <c r="ER26" s="1">
        <v>1.84432784397856E-10</v>
      </c>
      <c r="ES26" s="1">
        <v>-0.142814922298621</v>
      </c>
      <c r="ET26" s="1">
        <v>-0.0138481432109286</v>
      </c>
      <c r="EU26" s="1">
        <v>0.00144553185324755</v>
      </c>
      <c r="EV26" s="1">
        <v>-1.88220190754585E-5</v>
      </c>
      <c r="EW26" s="1">
        <v>6.0</v>
      </c>
      <c r="EX26" s="1">
        <v>2177.0</v>
      </c>
      <c r="EY26" s="1">
        <v>1.0</v>
      </c>
      <c r="EZ26" s="1">
        <v>25.0</v>
      </c>
      <c r="FA26" s="1">
        <v>4.1</v>
      </c>
      <c r="FB26" s="1">
        <v>4.0</v>
      </c>
      <c r="FC26" s="1">
        <v>2.0</v>
      </c>
      <c r="FD26" s="1">
        <v>511.469</v>
      </c>
      <c r="FE26" s="1">
        <v>499.222</v>
      </c>
      <c r="FF26" s="1">
        <v>22.9956</v>
      </c>
      <c r="FG26" s="1">
        <v>31.4111</v>
      </c>
      <c r="FH26" s="1">
        <v>30.0007</v>
      </c>
      <c r="FI26" s="1">
        <v>31.2709</v>
      </c>
      <c r="FJ26" s="1">
        <v>31.2272</v>
      </c>
      <c r="FK26" s="1">
        <v>28.7464</v>
      </c>
      <c r="FL26" s="1">
        <v>16.623</v>
      </c>
      <c r="FM26" s="1">
        <v>41.1902</v>
      </c>
      <c r="FN26" s="1">
        <v>23.0028</v>
      </c>
      <c r="FO26" s="1">
        <v>617.039</v>
      </c>
      <c r="FP26" s="1">
        <v>18.4086</v>
      </c>
      <c r="FQ26" s="1">
        <v>101.273</v>
      </c>
      <c r="FR26" s="1">
        <v>100.607</v>
      </c>
    </row>
    <row r="27" ht="15.75" customHeight="1">
      <c r="A27" s="1">
        <v>11.0</v>
      </c>
      <c r="B27" s="1">
        <v>1.6083335481E9</v>
      </c>
      <c r="C27" s="1">
        <v>1049.0</v>
      </c>
      <c r="D27" s="1" t="s">
        <v>312</v>
      </c>
      <c r="E27" s="1" t="s">
        <v>313</v>
      </c>
      <c r="F27" s="1" t="s">
        <v>265</v>
      </c>
      <c r="G27" s="1" t="s">
        <v>266</v>
      </c>
      <c r="H27" s="1">
        <v>1.6083335401E9</v>
      </c>
      <c r="I27" s="1">
        <f t="shared" si="1"/>
        <v>0.0009840673849</v>
      </c>
      <c r="J27" s="1">
        <f t="shared" si="2"/>
        <v>13.87745403</v>
      </c>
      <c r="K27" s="1">
        <f t="shared" si="3"/>
        <v>700.0547742</v>
      </c>
      <c r="L27" s="1">
        <f t="shared" si="4"/>
        <v>273.3858537</v>
      </c>
      <c r="M27" s="1">
        <f t="shared" si="5"/>
        <v>28.04077901</v>
      </c>
      <c r="N27" s="1">
        <f t="shared" si="6"/>
        <v>71.80357343</v>
      </c>
      <c r="O27" s="1">
        <f t="shared" si="7"/>
        <v>0.05430378204</v>
      </c>
      <c r="P27" s="1">
        <f t="shared" si="8"/>
        <v>2.972749731</v>
      </c>
      <c r="Q27" s="1">
        <f t="shared" si="9"/>
        <v>0.053758655</v>
      </c>
      <c r="R27" s="1">
        <f t="shared" si="10"/>
        <v>0.03364768072</v>
      </c>
      <c r="S27" s="1">
        <f t="shared" si="11"/>
        <v>231.2923583</v>
      </c>
      <c r="T27" s="1">
        <f t="shared" si="12"/>
        <v>29.09559947</v>
      </c>
      <c r="U27" s="1">
        <f t="shared" si="13"/>
        <v>28.20165161</v>
      </c>
      <c r="V27" s="1">
        <f t="shared" si="14"/>
        <v>3.839679711</v>
      </c>
      <c r="W27" s="1">
        <f t="shared" si="15"/>
        <v>53.10733192</v>
      </c>
      <c r="X27" s="1">
        <f t="shared" si="16"/>
        <v>2.015726603</v>
      </c>
      <c r="Y27" s="1">
        <f t="shared" si="17"/>
        <v>3.795571215</v>
      </c>
      <c r="Z27" s="1">
        <f t="shared" si="18"/>
        <v>1.823953108</v>
      </c>
      <c r="AA27" s="1">
        <f t="shared" si="19"/>
        <v>-43.39737168</v>
      </c>
      <c r="AB27" s="1">
        <f t="shared" si="20"/>
        <v>-31.78816086</v>
      </c>
      <c r="AC27" s="1">
        <f t="shared" si="21"/>
        <v>-2.333250147</v>
      </c>
      <c r="AD27" s="1">
        <f t="shared" si="22"/>
        <v>153.7735756</v>
      </c>
      <c r="AE27" s="1">
        <v>0.0</v>
      </c>
      <c r="AF27" s="1">
        <v>0.0</v>
      </c>
      <c r="AG27" s="1">
        <f t="shared" si="23"/>
        <v>1</v>
      </c>
      <c r="AH27" s="1">
        <f t="shared" si="24"/>
        <v>0</v>
      </c>
      <c r="AI27" s="1">
        <f t="shared" si="25"/>
        <v>54009.48722</v>
      </c>
      <c r="AJ27" s="1" t="s">
        <v>267</v>
      </c>
      <c r="AK27" s="1">
        <v>15552.9</v>
      </c>
      <c r="AL27" s="1">
        <v>715.476923076923</v>
      </c>
      <c r="AM27" s="1">
        <v>3262.08</v>
      </c>
      <c r="AN27" s="1">
        <f t="shared" si="26"/>
        <v>2546.603077</v>
      </c>
      <c r="AO27" s="1">
        <f t="shared" si="27"/>
        <v>0.7806684928</v>
      </c>
      <c r="AP27" s="1">
        <v>-0.577747479816223</v>
      </c>
      <c r="AQ27" s="1" t="s">
        <v>314</v>
      </c>
      <c r="AR27" s="1">
        <v>15345.0</v>
      </c>
      <c r="AS27" s="1">
        <v>809.027269230769</v>
      </c>
      <c r="AT27" s="1">
        <v>981.64</v>
      </c>
      <c r="AU27" s="1">
        <f t="shared" si="28"/>
        <v>0.1758411747</v>
      </c>
      <c r="AV27" s="1">
        <v>0.5</v>
      </c>
      <c r="AW27" s="1">
        <f t="shared" si="29"/>
        <v>1180.192559</v>
      </c>
      <c r="AX27" s="1">
        <f t="shared" si="30"/>
        <v>13.87745403</v>
      </c>
      <c r="AY27" s="1">
        <f t="shared" si="31"/>
        <v>103.763223</v>
      </c>
      <c r="AZ27" s="1">
        <f t="shared" si="32"/>
        <v>0.4118312212</v>
      </c>
      <c r="BA27" s="1">
        <f t="shared" si="33"/>
        <v>0.01224817205</v>
      </c>
      <c r="BB27" s="1">
        <f t="shared" si="34"/>
        <v>2.323091969</v>
      </c>
      <c r="BC27" s="1" t="s">
        <v>315</v>
      </c>
      <c r="BD27" s="1">
        <v>577.37</v>
      </c>
      <c r="BE27" s="1">
        <f t="shared" si="35"/>
        <v>404.27</v>
      </c>
      <c r="BF27" s="1">
        <f t="shared" si="36"/>
        <v>0.4269738807</v>
      </c>
      <c r="BG27" s="1">
        <f t="shared" si="37"/>
        <v>0.849417628</v>
      </c>
      <c r="BH27" s="1">
        <f t="shared" si="38"/>
        <v>0.6485224501</v>
      </c>
      <c r="BI27" s="1">
        <f t="shared" si="39"/>
        <v>0.895483093</v>
      </c>
      <c r="BJ27" s="1">
        <f t="shared" si="40"/>
        <v>0.3047139681</v>
      </c>
      <c r="BK27" s="1">
        <f t="shared" si="41"/>
        <v>0.6952860319</v>
      </c>
      <c r="BL27" s="1">
        <f t="shared" si="42"/>
        <v>1400.009032</v>
      </c>
      <c r="BM27" s="1">
        <f t="shared" si="43"/>
        <v>1180.192559</v>
      </c>
      <c r="BN27" s="1">
        <f t="shared" si="44"/>
        <v>0.8429892461</v>
      </c>
      <c r="BO27" s="1">
        <f t="shared" si="45"/>
        <v>0.1959784923</v>
      </c>
      <c r="BP27" s="1">
        <v>6.0</v>
      </c>
      <c r="BQ27" s="1">
        <v>0.5</v>
      </c>
      <c r="BR27" s="1" t="s">
        <v>270</v>
      </c>
      <c r="BS27" s="1">
        <v>2.0</v>
      </c>
      <c r="BT27" s="1">
        <v>1.6083335401E9</v>
      </c>
      <c r="BU27" s="1">
        <v>700.054774193548</v>
      </c>
      <c r="BV27" s="1">
        <v>717.526129032258</v>
      </c>
      <c r="BW27" s="1">
        <v>19.6524903225806</v>
      </c>
      <c r="BX27" s="1">
        <v>18.495364516129</v>
      </c>
      <c r="BY27" s="1">
        <v>700.81735483871</v>
      </c>
      <c r="BZ27" s="1">
        <v>19.6520451612903</v>
      </c>
      <c r="CA27" s="1">
        <v>500.236709677419</v>
      </c>
      <c r="CB27" s="1">
        <v>102.468548387097</v>
      </c>
      <c r="CC27" s="1">
        <v>0.0999592129032258</v>
      </c>
      <c r="CD27" s="1">
        <v>28.0033064516129</v>
      </c>
      <c r="CE27" s="1">
        <v>28.2016516129032</v>
      </c>
      <c r="CF27" s="1">
        <v>999.9</v>
      </c>
      <c r="CG27" s="1">
        <v>0.0</v>
      </c>
      <c r="CH27" s="1">
        <v>0.0</v>
      </c>
      <c r="CI27" s="1">
        <v>10001.4709677419</v>
      </c>
      <c r="CJ27" s="1">
        <v>0.0</v>
      </c>
      <c r="CK27" s="1">
        <v>94.7014193548387</v>
      </c>
      <c r="CL27" s="1">
        <v>1400.00903225806</v>
      </c>
      <c r="CM27" s="1">
        <v>0.900002419354838</v>
      </c>
      <c r="CN27" s="1">
        <v>0.0999973225806452</v>
      </c>
      <c r="CO27" s="1">
        <v>0.0</v>
      </c>
      <c r="CP27" s="1">
        <v>809.064419354839</v>
      </c>
      <c r="CQ27" s="1">
        <v>4.99979</v>
      </c>
      <c r="CR27" s="1">
        <v>11322.2387096774</v>
      </c>
      <c r="CS27" s="1">
        <v>11904.7387096774</v>
      </c>
      <c r="CT27" s="1">
        <v>46.812</v>
      </c>
      <c r="CU27" s="1">
        <v>48.812</v>
      </c>
      <c r="CV27" s="1">
        <v>47.8526451612903</v>
      </c>
      <c r="CW27" s="1">
        <v>47.891</v>
      </c>
      <c r="CX27" s="1">
        <v>48.062</v>
      </c>
      <c r="CY27" s="1">
        <v>1255.51</v>
      </c>
      <c r="CZ27" s="1">
        <v>139.499032258064</v>
      </c>
      <c r="DA27" s="1">
        <v>0.0</v>
      </c>
      <c r="DB27" s="1">
        <v>119.699999809265</v>
      </c>
      <c r="DC27" s="1">
        <v>0.0</v>
      </c>
      <c r="DD27" s="1">
        <v>809.027269230769</v>
      </c>
      <c r="DE27" s="1">
        <v>-6.40591453529691</v>
      </c>
      <c r="DF27" s="1">
        <v>-89.6752136869398</v>
      </c>
      <c r="DG27" s="1">
        <v>11321.8230769231</v>
      </c>
      <c r="DH27" s="1">
        <v>15.0</v>
      </c>
      <c r="DI27" s="1">
        <v>1.6083331861E9</v>
      </c>
      <c r="DJ27" s="1" t="s">
        <v>302</v>
      </c>
      <c r="DK27" s="1">
        <v>1.6083331841E9</v>
      </c>
      <c r="DL27" s="1">
        <v>1.6083331861E9</v>
      </c>
      <c r="DM27" s="1">
        <v>24.0</v>
      </c>
      <c r="DN27" s="1">
        <v>0.119</v>
      </c>
      <c r="DO27" s="1">
        <v>0.0</v>
      </c>
      <c r="DP27" s="1">
        <v>-0.807</v>
      </c>
      <c r="DQ27" s="1">
        <v>-0.044</v>
      </c>
      <c r="DR27" s="1">
        <v>413.0</v>
      </c>
      <c r="DS27" s="1">
        <v>17.0</v>
      </c>
      <c r="DT27" s="1">
        <v>0.07</v>
      </c>
      <c r="DU27" s="1">
        <v>0.03</v>
      </c>
      <c r="DV27" s="1">
        <v>13.894412006358</v>
      </c>
      <c r="DW27" s="1">
        <v>-1.19063979937359</v>
      </c>
      <c r="DX27" s="1">
        <v>0.0947013417949973</v>
      </c>
      <c r="DY27" s="1">
        <v>0.0</v>
      </c>
      <c r="DZ27" s="1">
        <v>-17.47892</v>
      </c>
      <c r="EA27" s="1">
        <v>1.99993414905446</v>
      </c>
      <c r="EB27" s="1">
        <v>0.152785925180736</v>
      </c>
      <c r="EC27" s="1">
        <v>0.0</v>
      </c>
      <c r="ED27" s="1">
        <v>1.160394</v>
      </c>
      <c r="EE27" s="1">
        <v>-0.724681468298111</v>
      </c>
      <c r="EF27" s="1">
        <v>0.0565611691062576</v>
      </c>
      <c r="EG27" s="1">
        <v>0.0</v>
      </c>
      <c r="EH27" s="1">
        <v>0.0</v>
      </c>
      <c r="EI27" s="1">
        <v>3.0</v>
      </c>
      <c r="EJ27" s="1" t="s">
        <v>272</v>
      </c>
      <c r="EK27" s="1">
        <v>100.0</v>
      </c>
      <c r="EL27" s="1">
        <v>100.0</v>
      </c>
      <c r="EM27" s="1">
        <v>-0.763</v>
      </c>
      <c r="EN27" s="1">
        <v>7.0E-4</v>
      </c>
      <c r="EO27" s="1">
        <v>-1.02892950418556</v>
      </c>
      <c r="EP27" s="1">
        <v>8.15476741614031E-4</v>
      </c>
      <c r="EQ27" s="1">
        <v>-7.50717249551838E-7</v>
      </c>
      <c r="ER27" s="1">
        <v>1.84432784397856E-10</v>
      </c>
      <c r="ES27" s="1">
        <v>-0.142814922298621</v>
      </c>
      <c r="ET27" s="1">
        <v>-0.0138481432109286</v>
      </c>
      <c r="EU27" s="1">
        <v>0.00144553185324755</v>
      </c>
      <c r="EV27" s="1">
        <v>-1.88220190754585E-5</v>
      </c>
      <c r="EW27" s="1">
        <v>6.0</v>
      </c>
      <c r="EX27" s="1">
        <v>2177.0</v>
      </c>
      <c r="EY27" s="1">
        <v>1.0</v>
      </c>
      <c r="EZ27" s="1">
        <v>25.0</v>
      </c>
      <c r="FA27" s="1">
        <v>6.1</v>
      </c>
      <c r="FB27" s="1">
        <v>6.0</v>
      </c>
      <c r="FC27" s="1">
        <v>2.0</v>
      </c>
      <c r="FD27" s="1">
        <v>511.376</v>
      </c>
      <c r="FE27" s="1">
        <v>499.264</v>
      </c>
      <c r="FF27" s="1">
        <v>23.195</v>
      </c>
      <c r="FG27" s="1">
        <v>31.6395</v>
      </c>
      <c r="FH27" s="1">
        <v>30.0011</v>
      </c>
      <c r="FI27" s="1">
        <v>31.4731</v>
      </c>
      <c r="FJ27" s="1">
        <v>31.427</v>
      </c>
      <c r="FK27" s="1">
        <v>32.505</v>
      </c>
      <c r="FL27" s="1">
        <v>15.2311</v>
      </c>
      <c r="FM27" s="1">
        <v>41.1902</v>
      </c>
      <c r="FN27" s="1">
        <v>23.2072</v>
      </c>
      <c r="FO27" s="1">
        <v>717.527</v>
      </c>
      <c r="FP27" s="1">
        <v>18.7663</v>
      </c>
      <c r="FQ27" s="1">
        <v>101.223</v>
      </c>
      <c r="FR27" s="1">
        <v>100.577</v>
      </c>
    </row>
    <row r="28" ht="15.75" customHeight="1">
      <c r="A28" s="1">
        <v>12.0</v>
      </c>
      <c r="B28" s="1">
        <v>1.6083336686E9</v>
      </c>
      <c r="C28" s="1">
        <v>1169.5</v>
      </c>
      <c r="D28" s="1" t="s">
        <v>316</v>
      </c>
      <c r="E28" s="1" t="s">
        <v>317</v>
      </c>
      <c r="F28" s="1" t="s">
        <v>265</v>
      </c>
      <c r="G28" s="1" t="s">
        <v>266</v>
      </c>
      <c r="H28" s="1">
        <v>1.6083336606E9</v>
      </c>
      <c r="I28" s="1">
        <f t="shared" si="1"/>
        <v>0.0008062560355</v>
      </c>
      <c r="J28" s="1">
        <f t="shared" si="2"/>
        <v>13.66751493</v>
      </c>
      <c r="K28" s="1">
        <f t="shared" si="3"/>
        <v>800.0589355</v>
      </c>
      <c r="L28" s="1">
        <f t="shared" si="4"/>
        <v>292.6126334</v>
      </c>
      <c r="M28" s="1">
        <f t="shared" si="5"/>
        <v>30.01555159</v>
      </c>
      <c r="N28" s="1">
        <f t="shared" si="6"/>
        <v>82.06826197</v>
      </c>
      <c r="O28" s="1">
        <f t="shared" si="7"/>
        <v>0.0448017546</v>
      </c>
      <c r="P28" s="1">
        <f t="shared" si="8"/>
        <v>2.973707648</v>
      </c>
      <c r="Q28" s="1">
        <f t="shared" si="9"/>
        <v>0.04443012286</v>
      </c>
      <c r="R28" s="1">
        <f t="shared" si="10"/>
        <v>0.02780195934</v>
      </c>
      <c r="S28" s="1">
        <f t="shared" si="11"/>
        <v>231.2909644</v>
      </c>
      <c r="T28" s="1">
        <f t="shared" si="12"/>
        <v>29.12893764</v>
      </c>
      <c r="U28" s="1">
        <f t="shared" si="13"/>
        <v>28.21596774</v>
      </c>
      <c r="V28" s="1">
        <f t="shared" si="14"/>
        <v>3.842880599</v>
      </c>
      <c r="W28" s="1">
        <f t="shared" si="15"/>
        <v>53.64632759</v>
      </c>
      <c r="X28" s="1">
        <f t="shared" si="16"/>
        <v>2.034771704</v>
      </c>
      <c r="Y28" s="1">
        <f t="shared" si="17"/>
        <v>3.792937551</v>
      </c>
      <c r="Z28" s="1">
        <f t="shared" si="18"/>
        <v>1.808108895</v>
      </c>
      <c r="AA28" s="1">
        <f t="shared" si="19"/>
        <v>-35.55589117</v>
      </c>
      <c r="AB28" s="1">
        <f t="shared" si="20"/>
        <v>-36.00236954</v>
      </c>
      <c r="AC28" s="1">
        <f t="shared" si="21"/>
        <v>-2.641753494</v>
      </c>
      <c r="AD28" s="1">
        <f t="shared" si="22"/>
        <v>157.0909502</v>
      </c>
      <c r="AE28" s="1">
        <v>0.0</v>
      </c>
      <c r="AF28" s="1">
        <v>0.0</v>
      </c>
      <c r="AG28" s="1">
        <f t="shared" si="23"/>
        <v>1</v>
      </c>
      <c r="AH28" s="1">
        <f t="shared" si="24"/>
        <v>0</v>
      </c>
      <c r="AI28" s="1">
        <f t="shared" si="25"/>
        <v>54039.90365</v>
      </c>
      <c r="AJ28" s="1" t="s">
        <v>267</v>
      </c>
      <c r="AK28" s="1">
        <v>15552.9</v>
      </c>
      <c r="AL28" s="1">
        <v>715.476923076923</v>
      </c>
      <c r="AM28" s="1">
        <v>3262.08</v>
      </c>
      <c r="AN28" s="1">
        <f t="shared" si="26"/>
        <v>2546.603077</v>
      </c>
      <c r="AO28" s="1">
        <f t="shared" si="27"/>
        <v>0.7806684928</v>
      </c>
      <c r="AP28" s="1">
        <v>-0.577747479816223</v>
      </c>
      <c r="AQ28" s="1" t="s">
        <v>318</v>
      </c>
      <c r="AR28" s="1">
        <v>15344.5</v>
      </c>
      <c r="AS28" s="1">
        <v>806.151961538462</v>
      </c>
      <c r="AT28" s="1">
        <v>979.55</v>
      </c>
      <c r="AU28" s="1">
        <f t="shared" si="28"/>
        <v>0.1770180577</v>
      </c>
      <c r="AV28" s="1">
        <v>0.5</v>
      </c>
      <c r="AW28" s="1">
        <f t="shared" si="29"/>
        <v>1180.186946</v>
      </c>
      <c r="AX28" s="1">
        <f t="shared" si="30"/>
        <v>13.66751493</v>
      </c>
      <c r="AY28" s="1">
        <f t="shared" si="31"/>
        <v>104.4572005</v>
      </c>
      <c r="AZ28" s="1">
        <f t="shared" si="32"/>
        <v>0.4084732785</v>
      </c>
      <c r="BA28" s="1">
        <f t="shared" si="33"/>
        <v>0.01207034399</v>
      </c>
      <c r="BB28" s="1">
        <f t="shared" si="34"/>
        <v>2.330182227</v>
      </c>
      <c r="BC28" s="1" t="s">
        <v>319</v>
      </c>
      <c r="BD28" s="1">
        <v>579.43</v>
      </c>
      <c r="BE28" s="1">
        <f t="shared" si="35"/>
        <v>400.12</v>
      </c>
      <c r="BF28" s="1">
        <f t="shared" si="36"/>
        <v>0.4333650866</v>
      </c>
      <c r="BG28" s="1">
        <f t="shared" si="37"/>
        <v>0.850848974</v>
      </c>
      <c r="BH28" s="1">
        <f t="shared" si="38"/>
        <v>0.6566289926</v>
      </c>
      <c r="BI28" s="1">
        <f t="shared" si="39"/>
        <v>0.8963037941</v>
      </c>
      <c r="BJ28" s="1">
        <f t="shared" si="40"/>
        <v>0.3114856058</v>
      </c>
      <c r="BK28" s="1">
        <f t="shared" si="41"/>
        <v>0.6885143942</v>
      </c>
      <c r="BL28" s="1">
        <f t="shared" si="42"/>
        <v>1400.002581</v>
      </c>
      <c r="BM28" s="1">
        <f t="shared" si="43"/>
        <v>1180.186946</v>
      </c>
      <c r="BN28" s="1">
        <f t="shared" si="44"/>
        <v>0.8429891217</v>
      </c>
      <c r="BO28" s="1">
        <f t="shared" si="45"/>
        <v>0.1959782433</v>
      </c>
      <c r="BP28" s="1">
        <v>6.0</v>
      </c>
      <c r="BQ28" s="1">
        <v>0.5</v>
      </c>
      <c r="BR28" s="1" t="s">
        <v>270</v>
      </c>
      <c r="BS28" s="1">
        <v>2.0</v>
      </c>
      <c r="BT28" s="1">
        <v>1.6083336606E9</v>
      </c>
      <c r="BU28" s="1">
        <v>800.058935483871</v>
      </c>
      <c r="BV28" s="1">
        <v>817.225032258065</v>
      </c>
      <c r="BW28" s="1">
        <v>19.8363806451613</v>
      </c>
      <c r="BX28" s="1">
        <v>18.8885612903226</v>
      </c>
      <c r="BY28" s="1">
        <v>800.821451612903</v>
      </c>
      <c r="BZ28" s="1">
        <v>19.8321032258065</v>
      </c>
      <c r="CA28" s="1">
        <v>500.261677419355</v>
      </c>
      <c r="CB28" s="1">
        <v>102.477806451613</v>
      </c>
      <c r="CC28" s="1">
        <v>0.0999641741935484</v>
      </c>
      <c r="CD28" s="1">
        <v>27.9914</v>
      </c>
      <c r="CE28" s="1">
        <v>28.2159677419355</v>
      </c>
      <c r="CF28" s="1">
        <v>999.9</v>
      </c>
      <c r="CG28" s="1">
        <v>0.0</v>
      </c>
      <c r="CH28" s="1">
        <v>0.0</v>
      </c>
      <c r="CI28" s="1">
        <v>10005.9887096774</v>
      </c>
      <c r="CJ28" s="1">
        <v>0.0</v>
      </c>
      <c r="CK28" s="1">
        <v>91.1535419354839</v>
      </c>
      <c r="CL28" s="1">
        <v>1400.00258064516</v>
      </c>
      <c r="CM28" s="1">
        <v>0.900003483870967</v>
      </c>
      <c r="CN28" s="1">
        <v>0.0999963129032258</v>
      </c>
      <c r="CO28" s="1">
        <v>0.0</v>
      </c>
      <c r="CP28" s="1">
        <v>806.196064516129</v>
      </c>
      <c r="CQ28" s="1">
        <v>4.99979</v>
      </c>
      <c r="CR28" s="1">
        <v>11278.7903225806</v>
      </c>
      <c r="CS28" s="1">
        <v>11904.7032258065</v>
      </c>
      <c r="CT28" s="1">
        <v>46.875</v>
      </c>
      <c r="CU28" s="1">
        <v>48.870935483871</v>
      </c>
      <c r="CV28" s="1">
        <v>47.903</v>
      </c>
      <c r="CW28" s="1">
        <v>47.937</v>
      </c>
      <c r="CX28" s="1">
        <v>48.125</v>
      </c>
      <c r="CY28" s="1">
        <v>1255.51</v>
      </c>
      <c r="CZ28" s="1">
        <v>139.492580645161</v>
      </c>
      <c r="DA28" s="1">
        <v>0.0</v>
      </c>
      <c r="DB28" s="1">
        <v>119.599999904633</v>
      </c>
      <c r="DC28" s="1">
        <v>0.0</v>
      </c>
      <c r="DD28" s="1">
        <v>806.151961538462</v>
      </c>
      <c r="DE28" s="1">
        <v>-8.5253675300143</v>
      </c>
      <c r="DF28" s="1">
        <v>-118.420512816801</v>
      </c>
      <c r="DG28" s="1">
        <v>11278.0923076923</v>
      </c>
      <c r="DH28" s="1">
        <v>15.0</v>
      </c>
      <c r="DI28" s="1">
        <v>1.6083331861E9</v>
      </c>
      <c r="DJ28" s="1" t="s">
        <v>302</v>
      </c>
      <c r="DK28" s="1">
        <v>1.6083331841E9</v>
      </c>
      <c r="DL28" s="1">
        <v>1.6083331861E9</v>
      </c>
      <c r="DM28" s="1">
        <v>24.0</v>
      </c>
      <c r="DN28" s="1">
        <v>0.119</v>
      </c>
      <c r="DO28" s="1">
        <v>0.0</v>
      </c>
      <c r="DP28" s="1">
        <v>-0.807</v>
      </c>
      <c r="DQ28" s="1">
        <v>-0.044</v>
      </c>
      <c r="DR28" s="1">
        <v>413.0</v>
      </c>
      <c r="DS28" s="1">
        <v>17.0</v>
      </c>
      <c r="DT28" s="1">
        <v>0.07</v>
      </c>
      <c r="DU28" s="1">
        <v>0.03</v>
      </c>
      <c r="DV28" s="1">
        <v>13.6743137103725</v>
      </c>
      <c r="DW28" s="1">
        <v>-1.16965568082013</v>
      </c>
      <c r="DX28" s="1">
        <v>0.0964073753516977</v>
      </c>
      <c r="DY28" s="1">
        <v>0.0</v>
      </c>
      <c r="DZ28" s="1">
        <v>-17.1606433333333</v>
      </c>
      <c r="EA28" s="1">
        <v>1.47648587319245</v>
      </c>
      <c r="EB28" s="1">
        <v>0.121352532409597</v>
      </c>
      <c r="EC28" s="1">
        <v>0.0</v>
      </c>
      <c r="ED28" s="1">
        <v>0.947839333333333</v>
      </c>
      <c r="EE28" s="1">
        <v>-0.00911930589543828</v>
      </c>
      <c r="EF28" s="1">
        <v>0.00114792701084268</v>
      </c>
      <c r="EG28" s="1">
        <v>1.0</v>
      </c>
      <c r="EH28" s="1">
        <v>1.0</v>
      </c>
      <c r="EI28" s="1">
        <v>3.0</v>
      </c>
      <c r="EJ28" s="1" t="s">
        <v>307</v>
      </c>
      <c r="EK28" s="1">
        <v>100.0</v>
      </c>
      <c r="EL28" s="1">
        <v>100.0</v>
      </c>
      <c r="EM28" s="1">
        <v>-0.762</v>
      </c>
      <c r="EN28" s="1">
        <v>0.0043</v>
      </c>
      <c r="EO28" s="1">
        <v>-1.02892950418556</v>
      </c>
      <c r="EP28" s="1">
        <v>8.15476741614031E-4</v>
      </c>
      <c r="EQ28" s="1">
        <v>-7.50717249551838E-7</v>
      </c>
      <c r="ER28" s="1">
        <v>1.84432784397856E-10</v>
      </c>
      <c r="ES28" s="1">
        <v>-0.142814922298621</v>
      </c>
      <c r="ET28" s="1">
        <v>-0.0138481432109286</v>
      </c>
      <c r="EU28" s="1">
        <v>0.00144553185324755</v>
      </c>
      <c r="EV28" s="1">
        <v>-1.88220190754585E-5</v>
      </c>
      <c r="EW28" s="1">
        <v>6.0</v>
      </c>
      <c r="EX28" s="1">
        <v>2177.0</v>
      </c>
      <c r="EY28" s="1">
        <v>1.0</v>
      </c>
      <c r="EZ28" s="1">
        <v>25.0</v>
      </c>
      <c r="FA28" s="1">
        <v>8.1</v>
      </c>
      <c r="FB28" s="1">
        <v>8.0</v>
      </c>
      <c r="FC28" s="1">
        <v>2.0</v>
      </c>
      <c r="FD28" s="1">
        <v>511.476</v>
      </c>
      <c r="FE28" s="1">
        <v>499.685</v>
      </c>
      <c r="FF28" s="1">
        <v>23.1808</v>
      </c>
      <c r="FG28" s="1">
        <v>31.8693</v>
      </c>
      <c r="FH28" s="1">
        <v>30.0007</v>
      </c>
      <c r="FI28" s="1">
        <v>31.6883</v>
      </c>
      <c r="FJ28" s="1">
        <v>31.6391</v>
      </c>
      <c r="FK28" s="1">
        <v>36.1484</v>
      </c>
      <c r="FL28" s="1">
        <v>14.6667</v>
      </c>
      <c r="FM28" s="1">
        <v>42.6899</v>
      </c>
      <c r="FN28" s="1">
        <v>23.1831</v>
      </c>
      <c r="FO28" s="1">
        <v>817.031</v>
      </c>
      <c r="FP28" s="1">
        <v>18.8989</v>
      </c>
      <c r="FQ28" s="1">
        <v>101.18</v>
      </c>
      <c r="FR28" s="1">
        <v>100.546</v>
      </c>
    </row>
    <row r="29" ht="15.75" customHeight="1">
      <c r="A29" s="1">
        <v>13.0</v>
      </c>
      <c r="B29" s="1">
        <v>1.6083337891E9</v>
      </c>
      <c r="C29" s="1">
        <v>1290.0</v>
      </c>
      <c r="D29" s="1" t="s">
        <v>320</v>
      </c>
      <c r="E29" s="1" t="s">
        <v>321</v>
      </c>
      <c r="F29" s="1" t="s">
        <v>265</v>
      </c>
      <c r="G29" s="1" t="s">
        <v>266</v>
      </c>
      <c r="H29" s="1">
        <v>1.6083337811E9</v>
      </c>
      <c r="I29" s="1">
        <f t="shared" si="1"/>
        <v>0.0006684887132</v>
      </c>
      <c r="J29" s="1">
        <f t="shared" si="2"/>
        <v>13.7712617</v>
      </c>
      <c r="K29" s="1">
        <f t="shared" si="3"/>
        <v>899.7982258</v>
      </c>
      <c r="L29" s="1">
        <f t="shared" si="4"/>
        <v>287.4233125</v>
      </c>
      <c r="M29" s="1">
        <f t="shared" si="5"/>
        <v>29.48395732</v>
      </c>
      <c r="N29" s="1">
        <f t="shared" si="6"/>
        <v>92.30153343</v>
      </c>
      <c r="O29" s="1">
        <f t="shared" si="7"/>
        <v>0.03723851272</v>
      </c>
      <c r="P29" s="1">
        <f t="shared" si="8"/>
        <v>2.973182386</v>
      </c>
      <c r="Q29" s="1">
        <f t="shared" si="9"/>
        <v>0.03698133086</v>
      </c>
      <c r="R29" s="1">
        <f t="shared" si="10"/>
        <v>0.02313629034</v>
      </c>
      <c r="S29" s="1">
        <f t="shared" si="11"/>
        <v>231.2912272</v>
      </c>
      <c r="T29" s="1">
        <f t="shared" si="12"/>
        <v>29.16218789</v>
      </c>
      <c r="U29" s="1">
        <f t="shared" si="13"/>
        <v>28.22897419</v>
      </c>
      <c r="V29" s="1">
        <f t="shared" si="14"/>
        <v>3.845790679</v>
      </c>
      <c r="W29" s="1">
        <f t="shared" si="15"/>
        <v>53.9165029</v>
      </c>
      <c r="X29" s="1">
        <f t="shared" si="16"/>
        <v>2.044750466</v>
      </c>
      <c r="Y29" s="1">
        <f t="shared" si="17"/>
        <v>3.792438968</v>
      </c>
      <c r="Z29" s="1">
        <f t="shared" si="18"/>
        <v>1.801040213</v>
      </c>
      <c r="AA29" s="1">
        <f t="shared" si="19"/>
        <v>-29.48035225</v>
      </c>
      <c r="AB29" s="1">
        <f t="shared" si="20"/>
        <v>-38.44224566</v>
      </c>
      <c r="AC29" s="1">
        <f t="shared" si="21"/>
        <v>-2.821434308</v>
      </c>
      <c r="AD29" s="1">
        <f t="shared" si="22"/>
        <v>160.547195</v>
      </c>
      <c r="AE29" s="1">
        <v>0.0</v>
      </c>
      <c r="AF29" s="1">
        <v>0.0</v>
      </c>
      <c r="AG29" s="1">
        <f t="shared" si="23"/>
        <v>1</v>
      </c>
      <c r="AH29" s="1">
        <f t="shared" si="24"/>
        <v>0</v>
      </c>
      <c r="AI29" s="1">
        <f t="shared" si="25"/>
        <v>54024.96297</v>
      </c>
      <c r="AJ29" s="1" t="s">
        <v>267</v>
      </c>
      <c r="AK29" s="1">
        <v>15552.9</v>
      </c>
      <c r="AL29" s="1">
        <v>715.476923076923</v>
      </c>
      <c r="AM29" s="1">
        <v>3262.08</v>
      </c>
      <c r="AN29" s="1">
        <f t="shared" si="26"/>
        <v>2546.603077</v>
      </c>
      <c r="AO29" s="1">
        <f t="shared" si="27"/>
        <v>0.7806684928</v>
      </c>
      <c r="AP29" s="1">
        <v>-0.577747479816223</v>
      </c>
      <c r="AQ29" s="1" t="s">
        <v>322</v>
      </c>
      <c r="AR29" s="1">
        <v>15344.1</v>
      </c>
      <c r="AS29" s="1">
        <v>801.967307692308</v>
      </c>
      <c r="AT29" s="1">
        <v>975.72</v>
      </c>
      <c r="AU29" s="1">
        <f t="shared" si="28"/>
        <v>0.178076387</v>
      </c>
      <c r="AV29" s="1">
        <v>0.5</v>
      </c>
      <c r="AW29" s="1">
        <f t="shared" si="29"/>
        <v>1180.183675</v>
      </c>
      <c r="AX29" s="1">
        <f t="shared" si="30"/>
        <v>13.7712617</v>
      </c>
      <c r="AY29" s="1">
        <f t="shared" si="31"/>
        <v>105.0814224</v>
      </c>
      <c r="AZ29" s="1">
        <f t="shared" si="32"/>
        <v>0.4083343582</v>
      </c>
      <c r="BA29" s="1">
        <f t="shared" si="33"/>
        <v>0.01215828475</v>
      </c>
      <c r="BB29" s="1">
        <f t="shared" si="34"/>
        <v>2.343254212</v>
      </c>
      <c r="BC29" s="1" t="s">
        <v>323</v>
      </c>
      <c r="BD29" s="1">
        <v>577.3</v>
      </c>
      <c r="BE29" s="1">
        <f t="shared" si="35"/>
        <v>398.42</v>
      </c>
      <c r="BF29" s="1">
        <f t="shared" si="36"/>
        <v>0.4361043429</v>
      </c>
      <c r="BG29" s="1">
        <f t="shared" si="37"/>
        <v>0.8516005036</v>
      </c>
      <c r="BH29" s="1">
        <f t="shared" si="38"/>
        <v>0.6676553873</v>
      </c>
      <c r="BI29" s="1">
        <f t="shared" si="39"/>
        <v>0.8978077584</v>
      </c>
      <c r="BJ29" s="1">
        <f t="shared" si="40"/>
        <v>0.3139317959</v>
      </c>
      <c r="BK29" s="1">
        <f t="shared" si="41"/>
        <v>0.6860682041</v>
      </c>
      <c r="BL29" s="1">
        <f t="shared" si="42"/>
        <v>1399.998065</v>
      </c>
      <c r="BM29" s="1">
        <f t="shared" si="43"/>
        <v>1180.183675</v>
      </c>
      <c r="BN29" s="1">
        <f t="shared" si="44"/>
        <v>0.8429895046</v>
      </c>
      <c r="BO29" s="1">
        <f t="shared" si="45"/>
        <v>0.1959790092</v>
      </c>
      <c r="BP29" s="1">
        <v>6.0</v>
      </c>
      <c r="BQ29" s="1">
        <v>0.5</v>
      </c>
      <c r="BR29" s="1" t="s">
        <v>270</v>
      </c>
      <c r="BS29" s="1">
        <v>2.0</v>
      </c>
      <c r="BT29" s="1">
        <v>1.6083337811E9</v>
      </c>
      <c r="BU29" s="1">
        <v>899.798225806452</v>
      </c>
      <c r="BV29" s="1">
        <v>917.03670967742</v>
      </c>
      <c r="BW29" s="1">
        <v>19.9331774193548</v>
      </c>
      <c r="BX29" s="1">
        <v>19.1473838709677</v>
      </c>
      <c r="BY29" s="1">
        <v>900.756225806452</v>
      </c>
      <c r="BZ29" s="1">
        <v>19.9581774193548</v>
      </c>
      <c r="CA29" s="1">
        <v>500.256290322581</v>
      </c>
      <c r="CB29" s="1">
        <v>102.480258064516</v>
      </c>
      <c r="CC29" s="1">
        <v>0.0999991322580645</v>
      </c>
      <c r="CD29" s="1">
        <v>27.9891451612903</v>
      </c>
      <c r="CE29" s="1">
        <v>28.2289741935484</v>
      </c>
      <c r="CF29" s="1">
        <v>999.9</v>
      </c>
      <c r="CG29" s="1">
        <v>0.0</v>
      </c>
      <c r="CH29" s="1">
        <v>0.0</v>
      </c>
      <c r="CI29" s="1">
        <v>10002.7764516129</v>
      </c>
      <c r="CJ29" s="1">
        <v>0.0</v>
      </c>
      <c r="CK29" s="1">
        <v>88.8319290322581</v>
      </c>
      <c r="CL29" s="1">
        <v>1399.99806451613</v>
      </c>
      <c r="CM29" s="1">
        <v>0.899994354838709</v>
      </c>
      <c r="CN29" s="1">
        <v>0.100005670967742</v>
      </c>
      <c r="CO29" s="1">
        <v>0.0</v>
      </c>
      <c r="CP29" s="1">
        <v>802.006129032258</v>
      </c>
      <c r="CQ29" s="1">
        <v>4.99979</v>
      </c>
      <c r="CR29" s="1">
        <v>11216.8129032258</v>
      </c>
      <c r="CS29" s="1">
        <v>11904.6322580645</v>
      </c>
      <c r="CT29" s="1">
        <v>46.919</v>
      </c>
      <c r="CU29" s="1">
        <v>48.933</v>
      </c>
      <c r="CV29" s="1">
        <v>47.937064516129</v>
      </c>
      <c r="CW29" s="1">
        <v>48.0</v>
      </c>
      <c r="CX29" s="1">
        <v>48.171</v>
      </c>
      <c r="CY29" s="1">
        <v>1255.48806451613</v>
      </c>
      <c r="CZ29" s="1">
        <v>139.51</v>
      </c>
      <c r="DA29" s="1">
        <v>0.0</v>
      </c>
      <c r="DB29" s="1">
        <v>119.599999904633</v>
      </c>
      <c r="DC29" s="1">
        <v>0.0</v>
      </c>
      <c r="DD29" s="1">
        <v>801.967307692308</v>
      </c>
      <c r="DE29" s="1">
        <v>-7.05217094774997</v>
      </c>
      <c r="DF29" s="1">
        <v>-111.186324787973</v>
      </c>
      <c r="DG29" s="1">
        <v>11216.2</v>
      </c>
      <c r="DH29" s="1">
        <v>15.0</v>
      </c>
      <c r="DI29" s="1">
        <v>1.6083338116E9</v>
      </c>
      <c r="DJ29" s="1" t="s">
        <v>324</v>
      </c>
      <c r="DK29" s="1">
        <v>1.6083338116E9</v>
      </c>
      <c r="DL29" s="1">
        <v>1.6083338061E9</v>
      </c>
      <c r="DM29" s="1">
        <v>25.0</v>
      </c>
      <c r="DN29" s="1">
        <v>-0.188</v>
      </c>
      <c r="DO29" s="1">
        <v>-0.015</v>
      </c>
      <c r="DP29" s="1">
        <v>-0.958</v>
      </c>
      <c r="DQ29" s="1">
        <v>-0.025</v>
      </c>
      <c r="DR29" s="1">
        <v>917.0</v>
      </c>
      <c r="DS29" s="1">
        <v>19.0</v>
      </c>
      <c r="DT29" s="1">
        <v>0.2</v>
      </c>
      <c r="DU29" s="1">
        <v>0.07</v>
      </c>
      <c r="DV29" s="1">
        <v>13.6027947350713</v>
      </c>
      <c r="DW29" s="1">
        <v>-0.799185543365172</v>
      </c>
      <c r="DX29" s="1">
        <v>0.0824696083425814</v>
      </c>
      <c r="DY29" s="1">
        <v>0.0</v>
      </c>
      <c r="DZ29" s="1">
        <v>-17.0502033333333</v>
      </c>
      <c r="EA29" s="1">
        <v>0.580274082313703</v>
      </c>
      <c r="EB29" s="1">
        <v>0.0706272302696033</v>
      </c>
      <c r="EC29" s="1">
        <v>0.0</v>
      </c>
      <c r="ED29" s="1">
        <v>0.817617066666667</v>
      </c>
      <c r="EE29" s="1">
        <v>0.171174994438263</v>
      </c>
      <c r="EF29" s="1">
        <v>0.0163987931587121</v>
      </c>
      <c r="EG29" s="1">
        <v>1.0</v>
      </c>
      <c r="EH29" s="1">
        <v>1.0</v>
      </c>
      <c r="EI29" s="1">
        <v>3.0</v>
      </c>
      <c r="EJ29" s="1" t="s">
        <v>307</v>
      </c>
      <c r="EK29" s="1">
        <v>100.0</v>
      </c>
      <c r="EL29" s="1">
        <v>100.0</v>
      </c>
      <c r="EM29" s="1">
        <v>-0.958</v>
      </c>
      <c r="EN29" s="1">
        <v>-0.025</v>
      </c>
      <c r="EO29" s="1">
        <v>-1.02892950418556</v>
      </c>
      <c r="EP29" s="1">
        <v>8.15476741614031E-4</v>
      </c>
      <c r="EQ29" s="1">
        <v>-7.50717249551838E-7</v>
      </c>
      <c r="ER29" s="1">
        <v>1.84432784397856E-10</v>
      </c>
      <c r="ES29" s="1">
        <v>-0.142814922298621</v>
      </c>
      <c r="ET29" s="1">
        <v>-0.0138481432109286</v>
      </c>
      <c r="EU29" s="1">
        <v>0.00144553185324755</v>
      </c>
      <c r="EV29" s="1">
        <v>-1.88220190754585E-5</v>
      </c>
      <c r="EW29" s="1">
        <v>6.0</v>
      </c>
      <c r="EX29" s="1">
        <v>2177.0</v>
      </c>
      <c r="EY29" s="1">
        <v>1.0</v>
      </c>
      <c r="EZ29" s="1">
        <v>25.0</v>
      </c>
      <c r="FA29" s="1">
        <v>10.1</v>
      </c>
      <c r="FB29" s="1">
        <v>10.1</v>
      </c>
      <c r="FC29" s="1">
        <v>2.0</v>
      </c>
      <c r="FD29" s="1">
        <v>511.253</v>
      </c>
      <c r="FE29" s="1">
        <v>500.138</v>
      </c>
      <c r="FF29" s="1">
        <v>23.1958</v>
      </c>
      <c r="FG29" s="1">
        <v>32.0698</v>
      </c>
      <c r="FH29" s="1">
        <v>30.0006</v>
      </c>
      <c r="FI29" s="1">
        <v>31.8862</v>
      </c>
      <c r="FJ29" s="1">
        <v>31.8348</v>
      </c>
      <c r="FK29" s="1">
        <v>39.7386</v>
      </c>
      <c r="FL29" s="1">
        <v>16.1348</v>
      </c>
      <c r="FM29" s="1">
        <v>44.2044</v>
      </c>
      <c r="FN29" s="1">
        <v>23.1972</v>
      </c>
      <c r="FO29" s="1">
        <v>917.117</v>
      </c>
      <c r="FP29" s="1">
        <v>19.0878</v>
      </c>
      <c r="FQ29" s="1">
        <v>101.14</v>
      </c>
      <c r="FR29" s="1">
        <v>100.523</v>
      </c>
    </row>
    <row r="30" ht="15.75" customHeight="1">
      <c r="A30" s="1">
        <v>14.0</v>
      </c>
      <c r="B30" s="1">
        <v>1.608333933E9</v>
      </c>
      <c r="C30" s="1">
        <v>1433.90000009537</v>
      </c>
      <c r="D30" s="1" t="s">
        <v>325</v>
      </c>
      <c r="E30" s="1" t="s">
        <v>326</v>
      </c>
      <c r="F30" s="1" t="s">
        <v>265</v>
      </c>
      <c r="G30" s="1" t="s">
        <v>266</v>
      </c>
      <c r="H30" s="1">
        <v>1.608333925E9</v>
      </c>
      <c r="I30" s="1">
        <f t="shared" si="1"/>
        <v>0.000561210897</v>
      </c>
      <c r="J30" s="1">
        <f t="shared" si="2"/>
        <v>15.82312578</v>
      </c>
      <c r="K30" s="1">
        <f t="shared" si="3"/>
        <v>1199.726774</v>
      </c>
      <c r="L30" s="1">
        <f t="shared" si="4"/>
        <v>362.0153637</v>
      </c>
      <c r="M30" s="1">
        <f t="shared" si="5"/>
        <v>37.13642476</v>
      </c>
      <c r="N30" s="1">
        <f t="shared" si="6"/>
        <v>123.0709178</v>
      </c>
      <c r="O30" s="1">
        <f t="shared" si="7"/>
        <v>0.03121371444</v>
      </c>
      <c r="P30" s="1">
        <f t="shared" si="8"/>
        <v>2.972585999</v>
      </c>
      <c r="Q30" s="1">
        <f t="shared" si="9"/>
        <v>0.03103276502</v>
      </c>
      <c r="R30" s="1">
        <f t="shared" si="10"/>
        <v>0.01941164813</v>
      </c>
      <c r="S30" s="1">
        <f t="shared" si="11"/>
        <v>231.2893225</v>
      </c>
      <c r="T30" s="1">
        <f t="shared" si="12"/>
        <v>29.19473504</v>
      </c>
      <c r="U30" s="1">
        <f t="shared" si="13"/>
        <v>28.2436</v>
      </c>
      <c r="V30" s="1">
        <f t="shared" si="14"/>
        <v>3.849065372</v>
      </c>
      <c r="W30" s="1">
        <f t="shared" si="15"/>
        <v>53.96672189</v>
      </c>
      <c r="X30" s="1">
        <f t="shared" si="16"/>
        <v>2.047232429</v>
      </c>
      <c r="Y30" s="1">
        <f t="shared" si="17"/>
        <v>3.793508958</v>
      </c>
      <c r="Z30" s="1">
        <f t="shared" si="18"/>
        <v>1.801832943</v>
      </c>
      <c r="AA30" s="1">
        <f t="shared" si="19"/>
        <v>-24.74940056</v>
      </c>
      <c r="AB30" s="1">
        <f t="shared" si="20"/>
        <v>-40.00299568</v>
      </c>
      <c r="AC30" s="1">
        <f t="shared" si="21"/>
        <v>-2.936857997</v>
      </c>
      <c r="AD30" s="1">
        <f t="shared" si="22"/>
        <v>163.6000683</v>
      </c>
      <c r="AE30" s="1">
        <v>0.0</v>
      </c>
      <c r="AF30" s="1">
        <v>0.0</v>
      </c>
      <c r="AG30" s="1">
        <f t="shared" si="23"/>
        <v>1</v>
      </c>
      <c r="AH30" s="1">
        <f t="shared" si="24"/>
        <v>0</v>
      </c>
      <c r="AI30" s="1">
        <f t="shared" si="25"/>
        <v>54006.66068</v>
      </c>
      <c r="AJ30" s="1" t="s">
        <v>267</v>
      </c>
      <c r="AK30" s="1">
        <v>15552.9</v>
      </c>
      <c r="AL30" s="1">
        <v>715.476923076923</v>
      </c>
      <c r="AM30" s="1">
        <v>3262.08</v>
      </c>
      <c r="AN30" s="1">
        <f t="shared" si="26"/>
        <v>2546.603077</v>
      </c>
      <c r="AO30" s="1">
        <f t="shared" si="27"/>
        <v>0.7806684928</v>
      </c>
      <c r="AP30" s="1">
        <v>-0.577747479816223</v>
      </c>
      <c r="AQ30" s="1" t="s">
        <v>327</v>
      </c>
      <c r="AR30" s="1">
        <v>15344.3</v>
      </c>
      <c r="AS30" s="1">
        <v>817.45352</v>
      </c>
      <c r="AT30" s="1">
        <v>1011.17</v>
      </c>
      <c r="AU30" s="1">
        <f t="shared" si="28"/>
        <v>0.1915765697</v>
      </c>
      <c r="AV30" s="1">
        <v>0.5</v>
      </c>
      <c r="AW30" s="1">
        <f t="shared" si="29"/>
        <v>1180.173649</v>
      </c>
      <c r="AX30" s="1">
        <f t="shared" si="30"/>
        <v>15.82312578</v>
      </c>
      <c r="AY30" s="1">
        <f t="shared" si="31"/>
        <v>113.0468097</v>
      </c>
      <c r="AZ30" s="1">
        <f t="shared" si="32"/>
        <v>0.4311638992</v>
      </c>
      <c r="BA30" s="1">
        <f t="shared" si="33"/>
        <v>0.01389700005</v>
      </c>
      <c r="BB30" s="1">
        <f t="shared" si="34"/>
        <v>2.226045076</v>
      </c>
      <c r="BC30" s="1" t="s">
        <v>328</v>
      </c>
      <c r="BD30" s="1">
        <v>575.19</v>
      </c>
      <c r="BE30" s="1">
        <f t="shared" si="35"/>
        <v>435.98</v>
      </c>
      <c r="BF30" s="1">
        <f t="shared" si="36"/>
        <v>0.4443242351</v>
      </c>
      <c r="BG30" s="1">
        <f t="shared" si="37"/>
        <v>0.837738054</v>
      </c>
      <c r="BH30" s="1">
        <f t="shared" si="38"/>
        <v>0.6551268701</v>
      </c>
      <c r="BI30" s="1">
        <f t="shared" si="39"/>
        <v>0.8838872537</v>
      </c>
      <c r="BJ30" s="1">
        <f t="shared" si="40"/>
        <v>0.3126426769</v>
      </c>
      <c r="BK30" s="1">
        <f t="shared" si="41"/>
        <v>0.6873573231</v>
      </c>
      <c r="BL30" s="1">
        <f t="shared" si="42"/>
        <v>1399.986129</v>
      </c>
      <c r="BM30" s="1">
        <f t="shared" si="43"/>
        <v>1180.173649</v>
      </c>
      <c r="BN30" s="1">
        <f t="shared" si="44"/>
        <v>0.8429895301</v>
      </c>
      <c r="BO30" s="1">
        <f t="shared" si="45"/>
        <v>0.1959790601</v>
      </c>
      <c r="BP30" s="1">
        <v>6.0</v>
      </c>
      <c r="BQ30" s="1">
        <v>0.5</v>
      </c>
      <c r="BR30" s="1" t="s">
        <v>270</v>
      </c>
      <c r="BS30" s="1">
        <v>2.0</v>
      </c>
      <c r="BT30" s="1">
        <v>1.608333925E9</v>
      </c>
      <c r="BU30" s="1">
        <v>1199.72677419355</v>
      </c>
      <c r="BV30" s="1">
        <v>1219.51290322581</v>
      </c>
      <c r="BW30" s="1">
        <v>19.9569451612903</v>
      </c>
      <c r="BX30" s="1">
        <v>19.2972516129032</v>
      </c>
      <c r="BY30" s="1">
        <v>1200.72806451613</v>
      </c>
      <c r="BZ30" s="1">
        <v>19.9645387096774</v>
      </c>
      <c r="CA30" s="1">
        <v>500.242129032258</v>
      </c>
      <c r="CB30" s="1">
        <v>102.482451612903</v>
      </c>
      <c r="CC30" s="1">
        <v>0.100003403225806</v>
      </c>
      <c r="CD30" s="1">
        <v>27.9939838709677</v>
      </c>
      <c r="CE30" s="1">
        <v>28.2436</v>
      </c>
      <c r="CF30" s="1">
        <v>999.9</v>
      </c>
      <c r="CG30" s="1">
        <v>0.0</v>
      </c>
      <c r="CH30" s="1">
        <v>0.0</v>
      </c>
      <c r="CI30" s="1">
        <v>9999.18774193548</v>
      </c>
      <c r="CJ30" s="1">
        <v>0.0</v>
      </c>
      <c r="CK30" s="1">
        <v>85.8620032258064</v>
      </c>
      <c r="CL30" s="1">
        <v>1399.98612903226</v>
      </c>
      <c r="CM30" s="1">
        <v>0.899993677419354</v>
      </c>
      <c r="CN30" s="1">
        <v>0.100006335483871</v>
      </c>
      <c r="CO30" s="1">
        <v>0.0</v>
      </c>
      <c r="CP30" s="1">
        <v>817.521290322581</v>
      </c>
      <c r="CQ30" s="1">
        <v>4.99979</v>
      </c>
      <c r="CR30" s="1">
        <v>11432.2064516129</v>
      </c>
      <c r="CS30" s="1">
        <v>11904.5322580645</v>
      </c>
      <c r="CT30" s="1">
        <v>46.937</v>
      </c>
      <c r="CU30" s="1">
        <v>48.941064516129</v>
      </c>
      <c r="CV30" s="1">
        <v>47.9552903225806</v>
      </c>
      <c r="CW30" s="1">
        <v>48.062</v>
      </c>
      <c r="CX30" s="1">
        <v>48.187</v>
      </c>
      <c r="CY30" s="1">
        <v>1255.47612903226</v>
      </c>
      <c r="CZ30" s="1">
        <v>139.51</v>
      </c>
      <c r="DA30" s="1">
        <v>0.0</v>
      </c>
      <c r="DB30" s="1">
        <v>143.099999904633</v>
      </c>
      <c r="DC30" s="1">
        <v>0.0</v>
      </c>
      <c r="DD30" s="1">
        <v>817.45352</v>
      </c>
      <c r="DE30" s="1">
        <v>-8.38300000796023</v>
      </c>
      <c r="DF30" s="1">
        <v>-124.253846337374</v>
      </c>
      <c r="DG30" s="1">
        <v>11431.02</v>
      </c>
      <c r="DH30" s="1">
        <v>15.0</v>
      </c>
      <c r="DI30" s="1">
        <v>1.6083338116E9</v>
      </c>
      <c r="DJ30" s="1" t="s">
        <v>324</v>
      </c>
      <c r="DK30" s="1">
        <v>1.6083338116E9</v>
      </c>
      <c r="DL30" s="1">
        <v>1.6083338061E9</v>
      </c>
      <c r="DM30" s="1">
        <v>25.0</v>
      </c>
      <c r="DN30" s="1">
        <v>-0.188</v>
      </c>
      <c r="DO30" s="1">
        <v>-0.015</v>
      </c>
      <c r="DP30" s="1">
        <v>-0.958</v>
      </c>
      <c r="DQ30" s="1">
        <v>-0.025</v>
      </c>
      <c r="DR30" s="1">
        <v>917.0</v>
      </c>
      <c r="DS30" s="1">
        <v>19.0</v>
      </c>
      <c r="DT30" s="1">
        <v>0.2</v>
      </c>
      <c r="DU30" s="1">
        <v>0.07</v>
      </c>
      <c r="DV30" s="1">
        <v>15.8300667440306</v>
      </c>
      <c r="DW30" s="1">
        <v>-2.32044651714989</v>
      </c>
      <c r="DX30" s="1">
        <v>0.189431812417633</v>
      </c>
      <c r="DY30" s="1">
        <v>0.0</v>
      </c>
      <c r="DZ30" s="1">
        <v>-19.7853290322581</v>
      </c>
      <c r="EA30" s="1">
        <v>2.65113870967749</v>
      </c>
      <c r="EB30" s="1">
        <v>0.223555376979582</v>
      </c>
      <c r="EC30" s="1">
        <v>0.0</v>
      </c>
      <c r="ED30" s="1">
        <v>0.659699741935484</v>
      </c>
      <c r="EE30" s="1">
        <v>0.0480367258064483</v>
      </c>
      <c r="EF30" s="1">
        <v>0.0037020294082914</v>
      </c>
      <c r="EG30" s="1">
        <v>1.0</v>
      </c>
      <c r="EH30" s="1">
        <v>1.0</v>
      </c>
      <c r="EI30" s="1">
        <v>3.0</v>
      </c>
      <c r="EJ30" s="1" t="s">
        <v>307</v>
      </c>
      <c r="EK30" s="1">
        <v>100.0</v>
      </c>
      <c r="EL30" s="1">
        <v>100.0</v>
      </c>
      <c r="EM30" s="1">
        <v>-1.0</v>
      </c>
      <c r="EN30" s="1">
        <v>-0.0075</v>
      </c>
      <c r="EO30" s="1">
        <v>-1.21701211989085</v>
      </c>
      <c r="EP30" s="1">
        <v>8.15476741614031E-4</v>
      </c>
      <c r="EQ30" s="1">
        <v>-7.50717249551838E-7</v>
      </c>
      <c r="ER30" s="1">
        <v>1.84432784397856E-10</v>
      </c>
      <c r="ES30" s="1">
        <v>-0.157511442815992</v>
      </c>
      <c r="ET30" s="1">
        <v>-0.0138481432109286</v>
      </c>
      <c r="EU30" s="1">
        <v>0.00144553185324755</v>
      </c>
      <c r="EV30" s="1">
        <v>-1.88220190754585E-5</v>
      </c>
      <c r="EW30" s="1">
        <v>6.0</v>
      </c>
      <c r="EX30" s="1">
        <v>2177.0</v>
      </c>
      <c r="EY30" s="1">
        <v>1.0</v>
      </c>
      <c r="EZ30" s="1">
        <v>25.0</v>
      </c>
      <c r="FA30" s="1">
        <v>2.0</v>
      </c>
      <c r="FB30" s="1">
        <v>2.1</v>
      </c>
      <c r="FC30" s="1">
        <v>2.0</v>
      </c>
      <c r="FD30" s="1">
        <v>511.665</v>
      </c>
      <c r="FE30" s="1">
        <v>501.223</v>
      </c>
      <c r="FF30" s="1">
        <v>23.1923</v>
      </c>
      <c r="FG30" s="1">
        <v>32.2526</v>
      </c>
      <c r="FH30" s="1">
        <v>30.0005</v>
      </c>
      <c r="FI30" s="1">
        <v>32.0854</v>
      </c>
      <c r="FJ30" s="1">
        <v>32.0327</v>
      </c>
      <c r="FK30" s="1">
        <v>50.2663</v>
      </c>
      <c r="FL30" s="1">
        <v>17.0342</v>
      </c>
      <c r="FM30" s="1">
        <v>45.3496</v>
      </c>
      <c r="FN30" s="1">
        <v>23.1931</v>
      </c>
      <c r="FO30" s="1">
        <v>1219.32</v>
      </c>
      <c r="FP30" s="1">
        <v>19.2487</v>
      </c>
      <c r="FQ30" s="1">
        <v>101.106</v>
      </c>
      <c r="FR30" s="1">
        <v>100.497</v>
      </c>
    </row>
    <row r="31" ht="15.75" customHeight="1">
      <c r="A31" s="1">
        <v>15.0</v>
      </c>
      <c r="B31" s="1">
        <v>1.6083340535E9</v>
      </c>
      <c r="C31" s="1">
        <v>1554.40000009537</v>
      </c>
      <c r="D31" s="1" t="s">
        <v>329</v>
      </c>
      <c r="E31" s="1" t="s">
        <v>330</v>
      </c>
      <c r="F31" s="1" t="s">
        <v>265</v>
      </c>
      <c r="G31" s="1" t="s">
        <v>266</v>
      </c>
      <c r="H31" s="1">
        <v>1.6083340455E9</v>
      </c>
      <c r="I31" s="1">
        <f t="shared" si="1"/>
        <v>0.0004606295527</v>
      </c>
      <c r="J31" s="1">
        <f t="shared" si="2"/>
        <v>14.82775608</v>
      </c>
      <c r="K31" s="1">
        <f t="shared" si="3"/>
        <v>1400.023226</v>
      </c>
      <c r="L31" s="1">
        <f t="shared" si="4"/>
        <v>436.139086</v>
      </c>
      <c r="M31" s="1">
        <f t="shared" si="5"/>
        <v>44.74343011</v>
      </c>
      <c r="N31" s="1">
        <f t="shared" si="6"/>
        <v>143.62813</v>
      </c>
      <c r="O31" s="1">
        <f t="shared" si="7"/>
        <v>0.02541827128</v>
      </c>
      <c r="P31" s="1">
        <f t="shared" si="8"/>
        <v>2.97245104</v>
      </c>
      <c r="Q31" s="1">
        <f t="shared" si="9"/>
        <v>0.02529813261</v>
      </c>
      <c r="R31" s="1">
        <f t="shared" si="10"/>
        <v>0.0158220794</v>
      </c>
      <c r="S31" s="1">
        <f t="shared" si="11"/>
        <v>231.2909263</v>
      </c>
      <c r="T31" s="1">
        <f t="shared" si="12"/>
        <v>29.22053515</v>
      </c>
      <c r="U31" s="1">
        <f t="shared" si="13"/>
        <v>28.25986129</v>
      </c>
      <c r="V31" s="1">
        <f t="shared" si="14"/>
        <v>3.852709102</v>
      </c>
      <c r="W31" s="1">
        <f t="shared" si="15"/>
        <v>53.7335587</v>
      </c>
      <c r="X31" s="1">
        <f t="shared" si="16"/>
        <v>2.038381613</v>
      </c>
      <c r="Y31" s="1">
        <f t="shared" si="17"/>
        <v>3.793498257</v>
      </c>
      <c r="Z31" s="1">
        <f t="shared" si="18"/>
        <v>1.814327489</v>
      </c>
      <c r="AA31" s="1">
        <f t="shared" si="19"/>
        <v>-20.31376327</v>
      </c>
      <c r="AB31" s="1">
        <f t="shared" si="20"/>
        <v>-42.61481803</v>
      </c>
      <c r="AC31" s="1">
        <f t="shared" si="21"/>
        <v>-3.129002237</v>
      </c>
      <c r="AD31" s="1">
        <f t="shared" si="22"/>
        <v>165.2333428</v>
      </c>
      <c r="AE31" s="1">
        <v>0.0</v>
      </c>
      <c r="AF31" s="1">
        <v>0.0</v>
      </c>
      <c r="AG31" s="1">
        <f t="shared" si="23"/>
        <v>1</v>
      </c>
      <c r="AH31" s="1">
        <f t="shared" si="24"/>
        <v>0</v>
      </c>
      <c r="AI31" s="1">
        <f t="shared" si="25"/>
        <v>54002.87273</v>
      </c>
      <c r="AJ31" s="1" t="s">
        <v>267</v>
      </c>
      <c r="AK31" s="1">
        <v>15552.9</v>
      </c>
      <c r="AL31" s="1">
        <v>715.476923076923</v>
      </c>
      <c r="AM31" s="1">
        <v>3262.08</v>
      </c>
      <c r="AN31" s="1">
        <f t="shared" si="26"/>
        <v>2546.603077</v>
      </c>
      <c r="AO31" s="1">
        <f t="shared" si="27"/>
        <v>0.7806684928</v>
      </c>
      <c r="AP31" s="1">
        <v>-0.577747479816223</v>
      </c>
      <c r="AQ31" s="1" t="s">
        <v>331</v>
      </c>
      <c r="AR31" s="1">
        <v>15343.8</v>
      </c>
      <c r="AS31" s="1">
        <v>813.234423076923</v>
      </c>
      <c r="AT31" s="1">
        <v>1002.72</v>
      </c>
      <c r="AU31" s="1">
        <f t="shared" si="28"/>
        <v>0.1889715742</v>
      </c>
      <c r="AV31" s="1">
        <v>0.5</v>
      </c>
      <c r="AW31" s="1">
        <f t="shared" si="29"/>
        <v>1180.184246</v>
      </c>
      <c r="AX31" s="1">
        <f t="shared" si="30"/>
        <v>14.82775608</v>
      </c>
      <c r="AY31" s="1">
        <f t="shared" si="31"/>
        <v>111.5106374</v>
      </c>
      <c r="AZ31" s="1">
        <f t="shared" si="32"/>
        <v>0.4217927238</v>
      </c>
      <c r="BA31" s="1">
        <f t="shared" si="33"/>
        <v>0.01305347332</v>
      </c>
      <c r="BB31" s="1">
        <f t="shared" si="34"/>
        <v>2.253231211</v>
      </c>
      <c r="BC31" s="1" t="s">
        <v>332</v>
      </c>
      <c r="BD31" s="1">
        <v>579.78</v>
      </c>
      <c r="BE31" s="1">
        <f t="shared" si="35"/>
        <v>422.94</v>
      </c>
      <c r="BF31" s="1">
        <f t="shared" si="36"/>
        <v>0.4480199956</v>
      </c>
      <c r="BG31" s="1">
        <f t="shared" si="37"/>
        <v>0.8423218879</v>
      </c>
      <c r="BH31" s="1">
        <f t="shared" si="38"/>
        <v>0.6596697785</v>
      </c>
      <c r="BI31" s="1">
        <f t="shared" si="39"/>
        <v>0.8872053994</v>
      </c>
      <c r="BJ31" s="1">
        <f t="shared" si="40"/>
        <v>0.3194073267</v>
      </c>
      <c r="BK31" s="1">
        <f t="shared" si="41"/>
        <v>0.6805926733</v>
      </c>
      <c r="BL31" s="1">
        <f t="shared" si="42"/>
        <v>1399.999032</v>
      </c>
      <c r="BM31" s="1">
        <f t="shared" si="43"/>
        <v>1180.184246</v>
      </c>
      <c r="BN31" s="1">
        <f t="shared" si="44"/>
        <v>0.8429893297</v>
      </c>
      <c r="BO31" s="1">
        <f t="shared" si="45"/>
        <v>0.1959786594</v>
      </c>
      <c r="BP31" s="1">
        <v>6.0</v>
      </c>
      <c r="BQ31" s="1">
        <v>0.5</v>
      </c>
      <c r="BR31" s="1" t="s">
        <v>270</v>
      </c>
      <c r="BS31" s="1">
        <v>2.0</v>
      </c>
      <c r="BT31" s="1">
        <v>1.6083340455E9</v>
      </c>
      <c r="BU31" s="1">
        <v>1400.02322580645</v>
      </c>
      <c r="BV31" s="1">
        <v>1418.58161290323</v>
      </c>
      <c r="BW31" s="1">
        <v>19.8692387096774</v>
      </c>
      <c r="BX31" s="1">
        <v>19.3277225806452</v>
      </c>
      <c r="BY31" s="1">
        <v>1401.06451612903</v>
      </c>
      <c r="BZ31" s="1">
        <v>19.8786741935484</v>
      </c>
      <c r="CA31" s="1">
        <v>500.236838709677</v>
      </c>
      <c r="CB31" s="1">
        <v>102.489838709677</v>
      </c>
      <c r="CC31" s="1">
        <v>0.0999807903225807</v>
      </c>
      <c r="CD31" s="1">
        <v>27.993935483871</v>
      </c>
      <c r="CE31" s="1">
        <v>28.2598612903226</v>
      </c>
      <c r="CF31" s="1">
        <v>999.9</v>
      </c>
      <c r="CG31" s="1">
        <v>0.0</v>
      </c>
      <c r="CH31" s="1">
        <v>0.0</v>
      </c>
      <c r="CI31" s="1">
        <v>9997.7035483871</v>
      </c>
      <c r="CJ31" s="1">
        <v>0.0</v>
      </c>
      <c r="CK31" s="1">
        <v>83.1150774193548</v>
      </c>
      <c r="CL31" s="1">
        <v>1399.99903225806</v>
      </c>
      <c r="CM31" s="1">
        <v>0.899996387096774</v>
      </c>
      <c r="CN31" s="1">
        <v>0.100003677419355</v>
      </c>
      <c r="CO31" s="1">
        <v>0.0</v>
      </c>
      <c r="CP31" s="1">
        <v>813.290709677419</v>
      </c>
      <c r="CQ31" s="1">
        <v>4.99979</v>
      </c>
      <c r="CR31" s="1">
        <v>11368.2548387097</v>
      </c>
      <c r="CS31" s="1">
        <v>11904.6483870968</v>
      </c>
      <c r="CT31" s="1">
        <v>46.937</v>
      </c>
      <c r="CU31" s="1">
        <v>48.945129032258</v>
      </c>
      <c r="CV31" s="1">
        <v>47.9979677419355</v>
      </c>
      <c r="CW31" s="1">
        <v>48.062</v>
      </c>
      <c r="CX31" s="1">
        <v>48.195129032258</v>
      </c>
      <c r="CY31" s="1">
        <v>1255.49709677419</v>
      </c>
      <c r="CZ31" s="1">
        <v>139.501935483871</v>
      </c>
      <c r="DA31" s="1">
        <v>0.0</v>
      </c>
      <c r="DB31" s="1">
        <v>119.700000047684</v>
      </c>
      <c r="DC31" s="1">
        <v>0.0</v>
      </c>
      <c r="DD31" s="1">
        <v>813.234423076923</v>
      </c>
      <c r="DE31" s="1">
        <v>-10.3220854760022</v>
      </c>
      <c r="DF31" s="1">
        <v>-151.189743666318</v>
      </c>
      <c r="DG31" s="1">
        <v>11367.4961538462</v>
      </c>
      <c r="DH31" s="1">
        <v>15.0</v>
      </c>
      <c r="DI31" s="1">
        <v>1.6083338116E9</v>
      </c>
      <c r="DJ31" s="1" t="s">
        <v>324</v>
      </c>
      <c r="DK31" s="1">
        <v>1.6083338116E9</v>
      </c>
      <c r="DL31" s="1">
        <v>1.6083338061E9</v>
      </c>
      <c r="DM31" s="1">
        <v>25.0</v>
      </c>
      <c r="DN31" s="1">
        <v>-0.188</v>
      </c>
      <c r="DO31" s="1">
        <v>-0.015</v>
      </c>
      <c r="DP31" s="1">
        <v>-0.958</v>
      </c>
      <c r="DQ31" s="1">
        <v>-0.025</v>
      </c>
      <c r="DR31" s="1">
        <v>917.0</v>
      </c>
      <c r="DS31" s="1">
        <v>19.0</v>
      </c>
      <c r="DT31" s="1">
        <v>0.2</v>
      </c>
      <c r="DU31" s="1">
        <v>0.07</v>
      </c>
      <c r="DV31" s="1">
        <v>14.8571350748416</v>
      </c>
      <c r="DW31" s="1">
        <v>-1.80603576388337</v>
      </c>
      <c r="DX31" s="1">
        <v>0.15293789404283</v>
      </c>
      <c r="DY31" s="1">
        <v>0.0</v>
      </c>
      <c r="DZ31" s="1">
        <v>-18.5749032258065</v>
      </c>
      <c r="EA31" s="1">
        <v>2.1055403225807</v>
      </c>
      <c r="EB31" s="1">
        <v>0.178249472666045</v>
      </c>
      <c r="EC31" s="1">
        <v>0.0</v>
      </c>
      <c r="ED31" s="1">
        <v>0.541925677419355</v>
      </c>
      <c r="EE31" s="1">
        <v>-0.0526652903225812</v>
      </c>
      <c r="EF31" s="1">
        <v>0.00402990189096218</v>
      </c>
      <c r="EG31" s="1">
        <v>1.0</v>
      </c>
      <c r="EH31" s="1">
        <v>1.0</v>
      </c>
      <c r="EI31" s="1">
        <v>3.0</v>
      </c>
      <c r="EJ31" s="1" t="s">
        <v>307</v>
      </c>
      <c r="EK31" s="1">
        <v>100.0</v>
      </c>
      <c r="EL31" s="1">
        <v>100.0</v>
      </c>
      <c r="EM31" s="1">
        <v>-1.04</v>
      </c>
      <c r="EN31" s="1">
        <v>-0.0096</v>
      </c>
      <c r="EO31" s="1">
        <v>-1.21701211989085</v>
      </c>
      <c r="EP31" s="1">
        <v>8.15476741614031E-4</v>
      </c>
      <c r="EQ31" s="1">
        <v>-7.50717249551838E-7</v>
      </c>
      <c r="ER31" s="1">
        <v>1.84432784397856E-10</v>
      </c>
      <c r="ES31" s="1">
        <v>-0.157511442815992</v>
      </c>
      <c r="ET31" s="1">
        <v>-0.0138481432109286</v>
      </c>
      <c r="EU31" s="1">
        <v>0.00144553185324755</v>
      </c>
      <c r="EV31" s="1">
        <v>-1.88220190754585E-5</v>
      </c>
      <c r="EW31" s="1">
        <v>6.0</v>
      </c>
      <c r="EX31" s="1">
        <v>2177.0</v>
      </c>
      <c r="EY31" s="1">
        <v>1.0</v>
      </c>
      <c r="EZ31" s="1">
        <v>25.0</v>
      </c>
      <c r="FA31" s="1">
        <v>4.0</v>
      </c>
      <c r="FB31" s="1">
        <v>4.1</v>
      </c>
      <c r="FC31" s="1">
        <v>2.0</v>
      </c>
      <c r="FD31" s="1">
        <v>511.794</v>
      </c>
      <c r="FE31" s="1">
        <v>501.859</v>
      </c>
      <c r="FF31" s="1">
        <v>23.1412</v>
      </c>
      <c r="FG31" s="1">
        <v>32.3693</v>
      </c>
      <c r="FH31" s="1">
        <v>30.0003</v>
      </c>
      <c r="FI31" s="1">
        <v>32.218</v>
      </c>
      <c r="FJ31" s="1">
        <v>32.1671</v>
      </c>
      <c r="FK31" s="1">
        <v>56.933</v>
      </c>
      <c r="FL31" s="1">
        <v>17.4586</v>
      </c>
      <c r="FM31" s="1">
        <v>45.7227</v>
      </c>
      <c r="FN31" s="1">
        <v>23.1426</v>
      </c>
      <c r="FO31" s="1">
        <v>1418.23</v>
      </c>
      <c r="FP31" s="1">
        <v>19.3183</v>
      </c>
      <c r="FQ31" s="1">
        <v>101.082</v>
      </c>
      <c r="FR31" s="1">
        <v>100.483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333</v>
      </c>
      <c r="B1" s="1" t="s">
        <v>334</v>
      </c>
    </row>
    <row r="2">
      <c r="A2" s="1" t="s">
        <v>335</v>
      </c>
      <c r="B2" s="1" t="s">
        <v>336</v>
      </c>
    </row>
    <row r="3">
      <c r="A3" s="1" t="s">
        <v>337</v>
      </c>
      <c r="B3" s="1" t="s">
        <v>338</v>
      </c>
    </row>
    <row r="4">
      <c r="A4" s="1" t="s">
        <v>339</v>
      </c>
      <c r="B4" s="1" t="s">
        <v>340</v>
      </c>
    </row>
    <row r="5">
      <c r="A5" s="1" t="s">
        <v>341</v>
      </c>
      <c r="B5" s="1" t="s">
        <v>342</v>
      </c>
    </row>
    <row r="6">
      <c r="A6" s="1" t="s">
        <v>343</v>
      </c>
      <c r="B6" s="1" t="s">
        <v>344</v>
      </c>
    </row>
    <row r="7">
      <c r="A7" s="1" t="s">
        <v>345</v>
      </c>
      <c r="B7" s="1" t="s">
        <v>346</v>
      </c>
    </row>
    <row r="8">
      <c r="A8" s="1" t="s">
        <v>347</v>
      </c>
      <c r="B8" s="1" t="s">
        <v>15</v>
      </c>
    </row>
    <row r="9">
      <c r="A9" s="1" t="s">
        <v>348</v>
      </c>
      <c r="B9" s="1" t="s">
        <v>349</v>
      </c>
    </row>
    <row r="10">
      <c r="A10" s="1" t="s">
        <v>350</v>
      </c>
      <c r="B10" s="1" t="s">
        <v>351</v>
      </c>
    </row>
    <row r="11">
      <c r="A11" s="1" t="s">
        <v>352</v>
      </c>
      <c r="B11" s="1" t="s">
        <v>351</v>
      </c>
    </row>
    <row r="12">
      <c r="A12" s="1" t="s">
        <v>353</v>
      </c>
      <c r="B12" s="1" t="s">
        <v>349</v>
      </c>
    </row>
    <row r="13">
      <c r="A13" s="1" t="s">
        <v>354</v>
      </c>
      <c r="B13" s="1" t="s">
        <v>344</v>
      </c>
    </row>
    <row r="14">
      <c r="A14" s="1" t="s">
        <v>355</v>
      </c>
      <c r="B14" s="1" t="s">
        <v>356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2020-12-18T15:27:50Z</dcterms:created>
</cp:coreProperties>
</file>