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<sst xmlns="http://schemas.openxmlformats.org/spreadsheetml/2006/main" count="806" uniqueCount="359">
  <si>
    <t>File opened</t>
  </si>
  <si>
    <t>2020-12-17 10:35:39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</si>
  <si>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</si>
  <si>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</si>
  <si>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</si>
  <si>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</si>
  <si>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</si>
  <si>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</si>
  <si>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</si>
  <si>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</si>
  <si>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</si>
  <si>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</si>
  <si>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</si>
  <si>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{"h2obspanconc1": "12.36", "h2obspan2b": "0.0724379", "ssa_ref": "34391.2", "h2obspan1": "1.01121", "oxygen": "21", "co2aspanconc1": "2475", "h2oaspan1": "1.00998", "co2bspanconc1": "2475", "ssb_ref": "36665.6", "flowbzero": "0.31736", "co2aspan2": "-0.038086", "co2aspan2b": "0.312119", "co2bzero": "0.949913", "h2obspan2a": "0.0716346", "co2bspan2b": "0.313962", "co2bspan2": "-0.0398483", "h2oaspan2a": "0.0712806", "co2azero": "0.951804", "flowazero": "0.30598", "co2aspanconc2": "314.9", "co2bspanconc2": "314.9", "h2obspan2": "0", "co2aspan2a": "0.314921", "flowmeterzero": "0.991351", "co2bspan2a": "0.316856", "tazero": "0.0668316", "chamberpressurezero": "2.68985", "h2oaspan2": "0", "h2oaspan2b": "0.0719923", "h2oaspanconc2": "0", "co2bspan1": "1.0035", "h2oaspanconc1": "12.36", "h2oazero": "1.03785", "h2obspanconc2": "0", "tbzero": "0.204033", "co2aspan1": "1.0031", "h2obzero": "1.0379"}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</si>
  <si>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</si>
  <si>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</si>
  <si>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</si>
  <si>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</si>
  <si>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</si>
  <si>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</si>
  <si>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</si>
  <si>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</si>
  <si>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</si>
  <si>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10:35:39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</si>
  <si>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</si>
  <si>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</si>
  <si>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</si>
  <si>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</si>
  <si>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</si>
  <si>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</si>
  <si>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</si>
  <si>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</si>
  <si>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</si>
  <si>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</si>
  <si>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</si>
  <si>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</si>
  <si>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</si>
  <si>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</si>
  <si>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</si>
  <si>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</si>
  <si>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</si>
  <si>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</si>
  <si>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</si>
  <si>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</si>
  <si>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</si>
  <si>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</si>
  <si>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</si>
  <si>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</si>
  <si>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</si>
  <si>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</si>
  <si>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</si>
  <si>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</si>
  <si>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</si>
  <si>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</si>
  <si>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</si>
  <si>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</si>
  <si>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</si>
  <si>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</si>
  <si>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</si>
  <si>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</si>
  <si>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</si>
  <si>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</si>
  <si>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</si>
  <si>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</si>
  <si>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</si>
  <si>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</si>
  <si>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</si>
  <si>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</si>
  <si>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</si>
  <si>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</si>
  <si>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</si>
  <si>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</si>
  <si>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</si>
  <si>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</si>
  <si>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</si>
  <si>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</si>
  <si>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</si>
  <si>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-6.26773 79.3738 373.649 623.669 871.262 1078.41 1290.35 1443.42</t>
  </si>
  <si>
    <t>Fs_true</t>
  </si>
  <si>
    <t>0.106019 100.852 402.549 601.823 801.282 1001.2 1201.19 1400.83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</si>
  <si>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</si>
  <si>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</si>
  <si>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</si>
  <si>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</si>
  <si>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</si>
  <si>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</si>
  <si>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</si>
  <si>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</si>
  <si>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</si>
  <si>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</si>
  <si>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</si>
  <si>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</si>
  <si>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</si>
  <si>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</si>
  <si>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</si>
  <si>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</si>
  <si>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</si>
  <si>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</si>
  <si>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</si>
  <si>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</si>
  <si>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</si>
  <si>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</si>
  <si>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</si>
  <si>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</si>
  <si>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</si>
  <si>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</si>
  <si>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</si>
  <si>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</si>
  <si>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</si>
  <si>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</si>
  <si>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</si>
  <si>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</si>
  <si>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</si>
  <si>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</si>
  <si>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</si>
  <si>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</si>
  <si>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</si>
  <si>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</si>
  <si>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</si>
  <si>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</si>
  <si>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</si>
  <si>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</si>
  <si>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</si>
  <si>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</si>
  <si>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</si>
  <si>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</si>
  <si>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</si>
  <si>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</si>
  <si>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</si>
  <si>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</si>
  <si>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</si>
  <si>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</si>
  <si>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</si>
  <si>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</si>
  <si>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</si>
  <si>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</si>
  <si>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</si>
  <si>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</si>
  <si>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</si>
  <si>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</si>
  <si>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</si>
  <si>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</si>
  <si>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</si>
  <si>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</si>
  <si>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</si>
  <si>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</si>
  <si>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</si>
  <si>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</si>
  <si>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</si>
  <si>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</si>
  <si>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</si>
  <si>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</si>
  <si>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</si>
  <si>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</si>
  <si>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</si>
  <si>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</si>
  <si>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</si>
  <si>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</si>
  <si>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</si>
  <si>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</si>
  <si>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</si>
  <si>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</si>
  <si>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</si>
  <si>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</si>
  <si>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</si>
  <si>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</si>
  <si>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</si>
  <si>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</si>
  <si>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</si>
  <si>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</si>
  <si>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</si>
  <si>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</si>
  <si>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</si>
  <si>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</si>
  <si>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</si>
  <si>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</si>
  <si>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</si>
  <si>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</si>
  <si>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</si>
  <si>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</si>
  <si>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</si>
  <si>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</si>
  <si>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</si>
  <si>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</si>
  <si>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</si>
  <si>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</si>
  <si>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</si>
  <si>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</si>
  <si>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</si>
  <si>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</si>
  <si>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</si>
  <si>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</si>
  <si>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</si>
  <si>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</si>
  <si>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</si>
  <si>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</si>
  <si>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</si>
  <si>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</si>
  <si>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</si>
  <si>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</si>
  <si>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</si>
  <si>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</si>
  <si>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</si>
  <si>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</si>
  <si>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</si>
  <si>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</si>
  <si>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</si>
  <si>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</si>
  <si>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</si>
  <si>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</si>
  <si>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</si>
  <si>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</si>
  <si>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</si>
  <si>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</si>
  <si>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</si>
  <si>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</si>
  <si>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</si>
  <si>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</si>
  <si>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</si>
  <si>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</si>
  <si>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</si>
  <si>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</si>
  <si>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</si>
  <si>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</si>
  <si>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</si>
  <si>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</si>
  <si>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</si>
  <si>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</si>
  <si>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</si>
  <si>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</si>
  <si>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</si>
  <si>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</si>
  <si>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</si>
  <si>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</si>
  <si>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</si>
  <si>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</si>
  <si>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</si>
  <si>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</si>
  <si>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</si>
  <si>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</si>
  <si>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</si>
  <si>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</si>
  <si>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</si>
  <si>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</si>
  <si>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</si>
  <si>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</si>
  <si>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</si>
  <si>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</si>
  <si>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</si>
  <si>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</si>
  <si>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</si>
  <si>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</si>
  <si>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</si>
  <si>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</si>
  <si>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</si>
  <si>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</si>
  <si>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</si>
  <si>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</si>
  <si>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</si>
  <si>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</si>
  <si>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</si>
  <si>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</si>
  <si>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</si>
  <si>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</si>
  <si>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</si>
  <si>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</si>
  <si>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</si>
  <si>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</si>
  <si>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</si>
  <si>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</si>
  <si>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</si>
  <si>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</si>
  <si>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</si>
  <si>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</si>
  <si>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</si>
  <si>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</si>
  <si>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</si>
  <si>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</si>
  <si>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</si>
  <si>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</si>
  <si>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</si>
  <si>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</si>
  <si>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</si>
  <si>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</si>
  <si>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</si>
  <si>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</si>
  <si>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</si>
  <si>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10:39:30</t>
  </si>
  <si>
    <t>10:39:30</t>
  </si>
  <si>
    <t>1149</t>
  </si>
  <si>
    <t>_1</t>
  </si>
  <si>
    <t>RECT-4143-20200907-06_33_50</t>
  </si>
  <si>
    <t>RECT-457-20201217-10_39_27</t>
  </si>
  <si>
    <t>DARK-458-20201217-10_39_29</t>
  </si>
  <si>
    <t>0: Broadleaf</t>
  </si>
  <si>
    <t>10:39:52</t>
  </si>
  <si>
    <t>1/3</t>
  </si>
  <si>
    <t>20201217 10:41:53</t>
  </si>
  <si>
    <t>10:41:53</t>
  </si>
  <si>
    <t>RECT-459-20201217-10_41_50</t>
  </si>
  <si>
    <t>DARK-460-20201217-10_41_52</t>
  </si>
  <si>
    <t>20201217 10:43:53</t>
  </si>
  <si>
    <t>10:43:53</t>
  </si>
  <si>
    <t>RECT-461-20201217-10_43_50</t>
  </si>
  <si>
    <t>DARK-462-20201217-10_43_52</t>
  </si>
  <si>
    <t>3/3</t>
  </si>
  <si>
    <t>20201217 10:45:01</t>
  </si>
  <si>
    <t>10:45:01</t>
  </si>
  <si>
    <t>RECT-463-20201217-10_44_58</t>
  </si>
  <si>
    <t>DARK-464-20201217-10_45_00</t>
  </si>
  <si>
    <t>20201217 10:46:13</t>
  </si>
  <si>
    <t>10:46:13</t>
  </si>
  <si>
    <t>RECT-465-20201217-10_46_09</t>
  </si>
  <si>
    <t>DARK-466-20201217-10_46_11</t>
  </si>
  <si>
    <t>20201217 10:47:23</t>
  </si>
  <si>
    <t>10:47:23</t>
  </si>
  <si>
    <t>RECT-467-20201217-10_47_19</t>
  </si>
  <si>
    <t>DARK-468-20201217-10_47_21</t>
  </si>
  <si>
    <t>20201217 10:48:32</t>
  </si>
  <si>
    <t>10:48:32</t>
  </si>
  <si>
    <t>RECT-469-20201217-10_48_28</t>
  </si>
  <si>
    <t>DARK-470-20201217-10_48_30</t>
  </si>
  <si>
    <t>20201217 10:50:28</t>
  </si>
  <si>
    <t>10:50:28</t>
  </si>
  <si>
    <t>RECT-471-20201217-10_50_24</t>
  </si>
  <si>
    <t>DARK-472-20201217-10_50_26</t>
  </si>
  <si>
    <t>10:51:05</t>
  </si>
  <si>
    <t>20201217 10:53:06</t>
  </si>
  <si>
    <t>10:53:06</t>
  </si>
  <si>
    <t>RECT-473-20201217-10_53_02</t>
  </si>
  <si>
    <t>DARK-474-20201217-10_53_04</t>
  </si>
  <si>
    <t>2/3</t>
  </si>
  <si>
    <t>20201217 10:54:50</t>
  </si>
  <si>
    <t>10:54:50</t>
  </si>
  <si>
    <t>RECT-475-20201217-10_54_46</t>
  </si>
  <si>
    <t>DARK-476-20201217-10_54_48</t>
  </si>
  <si>
    <t>20201217 10:56:50</t>
  </si>
  <si>
    <t>10:56:50</t>
  </si>
  <si>
    <t>RECT-477-20201217-10_56_47</t>
  </si>
  <si>
    <t>DARK-478-20201217-10_56_49</t>
  </si>
  <si>
    <t>20201217 10:58:47</t>
  </si>
  <si>
    <t>10:58:47</t>
  </si>
  <si>
    <t>RECT-479-20201217-10_58_43</t>
  </si>
  <si>
    <t>DARK-480-20201217-10_58_45</t>
  </si>
  <si>
    <t>20201217 11:00:47</t>
  </si>
  <si>
    <t>11:00:47</t>
  </si>
  <si>
    <t>RECT-481-20201217-11_00_44</t>
  </si>
  <si>
    <t>DARK-482-20201217-11_00_46</t>
  </si>
  <si>
    <t>11:01:25</t>
  </si>
  <si>
    <t>0/3</t>
  </si>
  <si>
    <t>20201217 11:03:26</t>
  </si>
  <si>
    <t>11:03:26</t>
  </si>
  <si>
    <t>RECT-483-20201217-11_03_23</t>
  </si>
  <si>
    <t>DARK-484-20201217-11_03_25</t>
  </si>
  <si>
    <t>11:03:49</t>
  </si>
  <si>
    <t>20201217 11:05:38</t>
  </si>
  <si>
    <t>11:05:38</t>
  </si>
  <si>
    <t>RECT-485-20201217-11_05_34</t>
  </si>
  <si>
    <t>DARK-486-20201217-11_05_36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</si>
</sst>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25</v>
      </c>
      <c r="B2" t="s">
        <v>26</v>
      </c>
      <c r="C2" t="s">
        <v>28</v>
      </c>
    </row>
    <row r="3" spans="1:174">
      <c r="B3" t="s">
        <v>27</v>
      </c>
      <c r="C3">
        <v>21</v>
      </c>
    </row>
    <row r="4" spans="1:174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4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>
      <c r="A17">
        <v>1</v>
      </c>
      <c r="B17">
        <v>1608230370.6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1608230362.85</v>
      </c>
      <c r="I17">
        <f>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((R17-I17/2)*K17-J17)/(R17+I17/2)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I17*(1000-(1000*0.61365*exp(17.502*U17/(240.97+U17))/(CB17+CC17)+BW17)/2)/(1000*0.61365*exp(17.502*U17/(240.97+U17))/(CB17+CC17)-BW17)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(BM17*BO17)</f>
        <v>0</v>
      </c>
      <c r="T17">
        <f>(CD17+(S17+2*0.95*5.67E-8*(((CD17+$B$7)+273)^4-(CD17+273)^4)-44100*I17)/(1.84*29.3*P17+8*0.95*5.67E-8*(CD17+273)^3))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(-I17*44100)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291</v>
      </c>
      <c r="AK17">
        <v>15552.9</v>
      </c>
      <c r="AL17">
        <v>715.476923076923</v>
      </c>
      <c r="AM17">
        <v>3262.08</v>
      </c>
      <c r="AN17">
        <f>AM17-AL17</f>
        <v>0</v>
      </c>
      <c r="AO17">
        <f>AN17/AM17</f>
        <v>0</v>
      </c>
      <c r="AP17">
        <v>-0.577747479816223</v>
      </c>
      <c r="AQ17" t="s">
        <v>292</v>
      </c>
      <c r="AR17">
        <v>15396</v>
      </c>
      <c r="AS17">
        <v>895.934538461539</v>
      </c>
      <c r="AT17">
        <v>982.36</v>
      </c>
      <c r="AU17">
        <f>1-AS17/AT17</f>
        <v>0</v>
      </c>
      <c r="AV17">
        <v>0.5</v>
      </c>
      <c r="AW17">
        <f>BM17</f>
        <v>0</v>
      </c>
      <c r="AX17">
        <f>J17</f>
        <v>0</v>
      </c>
      <c r="AY17">
        <f>AU17*AV17*AW17</f>
        <v>0</v>
      </c>
      <c r="AZ17">
        <f>BE17/AT17</f>
        <v>0</v>
      </c>
      <c r="BA17">
        <f>(AX17-AP17)/AW17</f>
        <v>0</v>
      </c>
      <c r="BB17">
        <f>(AM17-AT17)/AT17</f>
        <v>0</v>
      </c>
      <c r="BC17" t="s">
        <v>293</v>
      </c>
      <c r="BD17">
        <v>590.89</v>
      </c>
      <c r="BE17">
        <f>AT17-BD17</f>
        <v>0</v>
      </c>
      <c r="BF17">
        <f>(AT17-AS17)/(AT17-BD17)</f>
        <v>0</v>
      </c>
      <c r="BG17">
        <f>(AM17-AT17)/(AM17-BD17)</f>
        <v>0</v>
      </c>
      <c r="BH17">
        <f>(AT17-AS17)/(AT17-AL17)</f>
        <v>0</v>
      </c>
      <c r="BI17">
        <f>(AM17-AT17)/(AM17-AL17)</f>
        <v>0</v>
      </c>
      <c r="BJ17">
        <f>(BF17*BD17/AS17)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294</v>
      </c>
      <c r="BS17">
        <v>2</v>
      </c>
      <c r="BT17">
        <v>1608230362.85</v>
      </c>
      <c r="BU17">
        <v>401.606466666667</v>
      </c>
      <c r="BV17">
        <v>407.7987</v>
      </c>
      <c r="BW17">
        <v>18.82239</v>
      </c>
      <c r="BX17">
        <v>17.5182933333333</v>
      </c>
      <c r="BY17">
        <v>402.431466666667</v>
      </c>
      <c r="BZ17">
        <v>18.86639</v>
      </c>
      <c r="CA17">
        <v>500.2353</v>
      </c>
      <c r="CB17">
        <v>101.686666666667</v>
      </c>
      <c r="CC17">
        <v>0.0999904466666667</v>
      </c>
      <c r="CD17">
        <v>27.98553</v>
      </c>
      <c r="CE17">
        <v>27.6854266666667</v>
      </c>
      <c r="CF17">
        <v>999.9</v>
      </c>
      <c r="CG17">
        <v>0</v>
      </c>
      <c r="CH17">
        <v>0</v>
      </c>
      <c r="CI17">
        <v>10002.5346666667</v>
      </c>
      <c r="CJ17">
        <v>0</v>
      </c>
      <c r="CK17">
        <v>384.3807</v>
      </c>
      <c r="CL17">
        <v>1400.00766666667</v>
      </c>
      <c r="CM17">
        <v>0.899997533333333</v>
      </c>
      <c r="CN17">
        <v>0.100002426666667</v>
      </c>
      <c r="CO17">
        <v>0</v>
      </c>
      <c r="CP17">
        <v>896.1748</v>
      </c>
      <c r="CQ17">
        <v>4.99979</v>
      </c>
      <c r="CR17">
        <v>12731.53</v>
      </c>
      <c r="CS17">
        <v>11904.73</v>
      </c>
      <c r="CT17">
        <v>47.625</v>
      </c>
      <c r="CU17">
        <v>50.0041333333333</v>
      </c>
      <c r="CV17">
        <v>48.812</v>
      </c>
      <c r="CW17">
        <v>48.937</v>
      </c>
      <c r="CX17">
        <v>48.812</v>
      </c>
      <c r="CY17">
        <v>1255.50633333333</v>
      </c>
      <c r="CZ17">
        <v>139.501333333333</v>
      </c>
      <c r="DA17">
        <v>0</v>
      </c>
      <c r="DB17">
        <v>332.400000095367</v>
      </c>
      <c r="DC17">
        <v>0</v>
      </c>
      <c r="DD17">
        <v>895.934538461539</v>
      </c>
      <c r="DE17">
        <v>-58.1496067725788</v>
      </c>
      <c r="DF17">
        <v>-609.370939509141</v>
      </c>
      <c r="DG17">
        <v>12726.9884615385</v>
      </c>
      <c r="DH17">
        <v>15</v>
      </c>
      <c r="DI17">
        <v>1608230392.6</v>
      </c>
      <c r="DJ17" t="s">
        <v>295</v>
      </c>
      <c r="DK17">
        <v>1608230389.6</v>
      </c>
      <c r="DL17">
        <v>1608230392.6</v>
      </c>
      <c r="DM17">
        <v>9</v>
      </c>
      <c r="DN17">
        <v>-0.062</v>
      </c>
      <c r="DO17">
        <v>0.005</v>
      </c>
      <c r="DP17">
        <v>-0.825</v>
      </c>
      <c r="DQ17">
        <v>-0.044</v>
      </c>
      <c r="DR17">
        <v>407</v>
      </c>
      <c r="DS17">
        <v>18</v>
      </c>
      <c r="DT17">
        <v>0.25</v>
      </c>
      <c r="DU17">
        <v>0.05</v>
      </c>
      <c r="DV17">
        <v>4.61965485707003</v>
      </c>
      <c r="DW17">
        <v>2.40346367092618</v>
      </c>
      <c r="DX17">
        <v>0.182207873597421</v>
      </c>
      <c r="DY17">
        <v>0</v>
      </c>
      <c r="DZ17">
        <v>-6.1023964516129</v>
      </c>
      <c r="EA17">
        <v>-2.85008129032257</v>
      </c>
      <c r="EB17">
        <v>0.216405116503051</v>
      </c>
      <c r="EC17">
        <v>0</v>
      </c>
      <c r="ED17">
        <v>1.32563129032258</v>
      </c>
      <c r="EE17">
        <v>-0.0315991935483906</v>
      </c>
      <c r="EF17">
        <v>0.00247319662802498</v>
      </c>
      <c r="EG17">
        <v>1</v>
      </c>
      <c r="EH17">
        <v>1</v>
      </c>
      <c r="EI17">
        <v>3</v>
      </c>
      <c r="EJ17" t="s">
        <v>296</v>
      </c>
      <c r="EK17">
        <v>100</v>
      </c>
      <c r="EL17">
        <v>100</v>
      </c>
      <c r="EM17">
        <v>-0.825</v>
      </c>
      <c r="EN17">
        <v>-0.044</v>
      </c>
      <c r="EO17">
        <v>-0.982722468581752</v>
      </c>
      <c r="EP17">
        <v>0.000815476741614031</v>
      </c>
      <c r="EQ17">
        <v>-7.50717249551838e-07</v>
      </c>
      <c r="ER17">
        <v>1.84432784397856e-10</v>
      </c>
      <c r="ES17">
        <v>-0.149776934861215</v>
      </c>
      <c r="ET17">
        <v>-0.0138481432109286</v>
      </c>
      <c r="EU17">
        <v>0.00144553185324755</v>
      </c>
      <c r="EV17">
        <v>-1.88220190754585e-05</v>
      </c>
      <c r="EW17">
        <v>6</v>
      </c>
      <c r="EX17">
        <v>2177</v>
      </c>
      <c r="EY17">
        <v>1</v>
      </c>
      <c r="EZ17">
        <v>25</v>
      </c>
      <c r="FA17">
        <v>15.3</v>
      </c>
      <c r="FB17">
        <v>15.3</v>
      </c>
      <c r="FC17">
        <v>2</v>
      </c>
      <c r="FD17">
        <v>509.613</v>
      </c>
      <c r="FE17">
        <v>456.835</v>
      </c>
      <c r="FF17">
        <v>23.2406</v>
      </c>
      <c r="FG17">
        <v>32.7015</v>
      </c>
      <c r="FH17">
        <v>30.0002</v>
      </c>
      <c r="FI17">
        <v>32.5983</v>
      </c>
      <c r="FJ17">
        <v>32.553</v>
      </c>
      <c r="FK17">
        <v>20.1766</v>
      </c>
      <c r="FL17">
        <v>47.4342</v>
      </c>
      <c r="FM17">
        <v>0</v>
      </c>
      <c r="FN17">
        <v>23.2418</v>
      </c>
      <c r="FO17">
        <v>407.353</v>
      </c>
      <c r="FP17">
        <v>17.4877</v>
      </c>
      <c r="FQ17">
        <v>101.004</v>
      </c>
      <c r="FR17">
        <v>100.716</v>
      </c>
    </row>
    <row r="18" spans="1:174">
      <c r="A18">
        <v>2</v>
      </c>
      <c r="B18">
        <v>1608230513.6</v>
      </c>
      <c r="C18">
        <v>143</v>
      </c>
      <c r="D18" t="s">
        <v>297</v>
      </c>
      <c r="E18" t="s">
        <v>298</v>
      </c>
      <c r="F18" t="s">
        <v>289</v>
      </c>
      <c r="G18" t="s">
        <v>290</v>
      </c>
      <c r="H18">
        <v>1608230505.6</v>
      </c>
      <c r="I18">
        <f>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((R18-I18/2)*K18-J18)/(R18+I18/2)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I18*(1000-(1000*0.61365*exp(17.502*U18/(240.97+U18))/(CB18+CC18)+BW18)/2)/(1000*0.61365*exp(17.502*U18/(240.97+U18))/(CB18+CC18)-BW18)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(BM18*BO18)</f>
        <v>0</v>
      </c>
      <c r="T18">
        <f>(CD18+(S18+2*0.95*5.67E-8*(((CD18+$B$7)+273)^4-(CD18+273)^4)-44100*I18)/(1.84*29.3*P18+8*0.95*5.67E-8*(CD18+273)^3))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(-I18*44100)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291</v>
      </c>
      <c r="AK18">
        <v>15552.9</v>
      </c>
      <c r="AL18">
        <v>715.476923076923</v>
      </c>
      <c r="AM18">
        <v>3262.08</v>
      </c>
      <c r="AN18">
        <f>AM18-AL18</f>
        <v>0</v>
      </c>
      <c r="AO18">
        <f>AN18/AM18</f>
        <v>0</v>
      </c>
      <c r="AP18">
        <v>-0.577747479816223</v>
      </c>
      <c r="AQ18" t="s">
        <v>299</v>
      </c>
      <c r="AR18">
        <v>15395.9</v>
      </c>
      <c r="AS18">
        <v>824.95384</v>
      </c>
      <c r="AT18">
        <v>879.73</v>
      </c>
      <c r="AU18">
        <f>1-AS18/AT18</f>
        <v>0</v>
      </c>
      <c r="AV18">
        <v>0.5</v>
      </c>
      <c r="AW18">
        <f>BM18</f>
        <v>0</v>
      </c>
      <c r="AX18">
        <f>J18</f>
        <v>0</v>
      </c>
      <c r="AY18">
        <f>AU18*AV18*AW18</f>
        <v>0</v>
      </c>
      <c r="AZ18">
        <f>BE18/AT18</f>
        <v>0</v>
      </c>
      <c r="BA18">
        <f>(AX18-AP18)/AW18</f>
        <v>0</v>
      </c>
      <c r="BB18">
        <f>(AM18-AT18)/AT18</f>
        <v>0</v>
      </c>
      <c r="BC18" t="s">
        <v>300</v>
      </c>
      <c r="BD18">
        <v>565.71</v>
      </c>
      <c r="BE18">
        <f>AT18-BD18</f>
        <v>0</v>
      </c>
      <c r="BF18">
        <f>(AT18-AS18)/(AT18-BD18)</f>
        <v>0</v>
      </c>
      <c r="BG18">
        <f>(AM18-AT18)/(AM18-BD18)</f>
        <v>0</v>
      </c>
      <c r="BH18">
        <f>(AT18-AS18)/(AT18-AL18)</f>
        <v>0</v>
      </c>
      <c r="BI18">
        <f>(AM18-AT18)/(AM18-AL18)</f>
        <v>0</v>
      </c>
      <c r="BJ18">
        <f>(BF18*BD18/AS18)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294</v>
      </c>
      <c r="BS18">
        <v>2</v>
      </c>
      <c r="BT18">
        <v>1608230505.6</v>
      </c>
      <c r="BU18">
        <v>49.5818709677419</v>
      </c>
      <c r="BV18">
        <v>49.4175129032258</v>
      </c>
      <c r="BW18">
        <v>19.0935580645161</v>
      </c>
      <c r="BX18">
        <v>16.9872677419355</v>
      </c>
      <c r="BY18">
        <v>50.587435483871</v>
      </c>
      <c r="BZ18">
        <v>19.1069451612903</v>
      </c>
      <c r="CA18">
        <v>500.221774193548</v>
      </c>
      <c r="CB18">
        <v>101.68164516129</v>
      </c>
      <c r="CC18">
        <v>0.100025235483871</v>
      </c>
      <c r="CD18">
        <v>27.9861064516129</v>
      </c>
      <c r="CE18">
        <v>27.6945387096774</v>
      </c>
      <c r="CF18">
        <v>999.9</v>
      </c>
      <c r="CG18">
        <v>0</v>
      </c>
      <c r="CH18">
        <v>0</v>
      </c>
      <c r="CI18">
        <v>9995.56483870968</v>
      </c>
      <c r="CJ18">
        <v>0</v>
      </c>
      <c r="CK18">
        <v>402.376322580645</v>
      </c>
      <c r="CL18">
        <v>1400.02032258065</v>
      </c>
      <c r="CM18">
        <v>0.899995870967742</v>
      </c>
      <c r="CN18">
        <v>0.100004103225806</v>
      </c>
      <c r="CO18">
        <v>0</v>
      </c>
      <c r="CP18">
        <v>825.031580645161</v>
      </c>
      <c r="CQ18">
        <v>4.99979</v>
      </c>
      <c r="CR18">
        <v>11752.5806451613</v>
      </c>
      <c r="CS18">
        <v>11904.8290322581</v>
      </c>
      <c r="CT18">
        <v>47.651</v>
      </c>
      <c r="CU18">
        <v>50.05</v>
      </c>
      <c r="CV18">
        <v>48.812</v>
      </c>
      <c r="CW18">
        <v>48.937</v>
      </c>
      <c r="CX18">
        <v>48.8445161290323</v>
      </c>
      <c r="CY18">
        <v>1255.51419354839</v>
      </c>
      <c r="CZ18">
        <v>139.506129032258</v>
      </c>
      <c r="DA18">
        <v>0</v>
      </c>
      <c r="DB18">
        <v>142.099999904633</v>
      </c>
      <c r="DC18">
        <v>0</v>
      </c>
      <c r="DD18">
        <v>824.95384</v>
      </c>
      <c r="DE18">
        <v>-7.36469231718161</v>
      </c>
      <c r="DF18">
        <v>-313.992308212512</v>
      </c>
      <c r="DG18">
        <v>11749.688</v>
      </c>
      <c r="DH18">
        <v>15</v>
      </c>
      <c r="DI18">
        <v>1608230392.6</v>
      </c>
      <c r="DJ18" t="s">
        <v>295</v>
      </c>
      <c r="DK18">
        <v>1608230389.6</v>
      </c>
      <c r="DL18">
        <v>1608230392.6</v>
      </c>
      <c r="DM18">
        <v>9</v>
      </c>
      <c r="DN18">
        <v>-0.062</v>
      </c>
      <c r="DO18">
        <v>0.005</v>
      </c>
      <c r="DP18">
        <v>-0.825</v>
      </c>
      <c r="DQ18">
        <v>-0.044</v>
      </c>
      <c r="DR18">
        <v>407</v>
      </c>
      <c r="DS18">
        <v>18</v>
      </c>
      <c r="DT18">
        <v>0.25</v>
      </c>
      <c r="DU18">
        <v>0.05</v>
      </c>
      <c r="DV18">
        <v>-0.216518734806032</v>
      </c>
      <c r="DW18">
        <v>-0.461166759307955</v>
      </c>
      <c r="DX18">
        <v>0.0399442548388909</v>
      </c>
      <c r="DY18">
        <v>1</v>
      </c>
      <c r="DZ18">
        <v>0.159536412903226</v>
      </c>
      <c r="EA18">
        <v>0.473342854838709</v>
      </c>
      <c r="EB18">
        <v>0.0421947166271594</v>
      </c>
      <c r="EC18">
        <v>0</v>
      </c>
      <c r="ED18">
        <v>2.09979677419355</v>
      </c>
      <c r="EE18">
        <v>0.749245645161283</v>
      </c>
      <c r="EF18">
        <v>0.0568242621050878</v>
      </c>
      <c r="EG18">
        <v>0</v>
      </c>
      <c r="EH18">
        <v>1</v>
      </c>
      <c r="EI18">
        <v>3</v>
      </c>
      <c r="EJ18" t="s">
        <v>296</v>
      </c>
      <c r="EK18">
        <v>100</v>
      </c>
      <c r="EL18">
        <v>100</v>
      </c>
      <c r="EM18">
        <v>-1.005</v>
      </c>
      <c r="EN18">
        <v>-0.0128</v>
      </c>
      <c r="EO18">
        <v>-1.04491505417907</v>
      </c>
      <c r="EP18">
        <v>0.000815476741614031</v>
      </c>
      <c r="EQ18">
        <v>-7.50717249551838e-07</v>
      </c>
      <c r="ER18">
        <v>1.84432784397856e-10</v>
      </c>
      <c r="ES18">
        <v>-0.14523423312949</v>
      </c>
      <c r="ET18">
        <v>-0.0138481432109286</v>
      </c>
      <c r="EU18">
        <v>0.00144553185324755</v>
      </c>
      <c r="EV18">
        <v>-1.88220190754585e-05</v>
      </c>
      <c r="EW18">
        <v>6</v>
      </c>
      <c r="EX18">
        <v>2177</v>
      </c>
      <c r="EY18">
        <v>1</v>
      </c>
      <c r="EZ18">
        <v>25</v>
      </c>
      <c r="FA18">
        <v>2.1</v>
      </c>
      <c r="FB18">
        <v>2</v>
      </c>
      <c r="FC18">
        <v>2</v>
      </c>
      <c r="FD18">
        <v>510.655</v>
      </c>
      <c r="FE18">
        <v>454.5</v>
      </c>
      <c r="FF18">
        <v>23.2448</v>
      </c>
      <c r="FG18">
        <v>32.7462</v>
      </c>
      <c r="FH18">
        <v>29.9999</v>
      </c>
      <c r="FI18">
        <v>32.6535</v>
      </c>
      <c r="FJ18">
        <v>32.6088</v>
      </c>
      <c r="FK18">
        <v>5.0662</v>
      </c>
      <c r="FL18">
        <v>50.024</v>
      </c>
      <c r="FM18">
        <v>0</v>
      </c>
      <c r="FN18">
        <v>23.2522</v>
      </c>
      <c r="FO18">
        <v>49.5539</v>
      </c>
      <c r="FP18">
        <v>16.7159</v>
      </c>
      <c r="FQ18">
        <v>101</v>
      </c>
      <c r="FR18">
        <v>100.711</v>
      </c>
    </row>
    <row r="19" spans="1:174">
      <c r="A19">
        <v>3</v>
      </c>
      <c r="B19">
        <v>1608230633.6</v>
      </c>
      <c r="C19">
        <v>263</v>
      </c>
      <c r="D19" t="s">
        <v>301</v>
      </c>
      <c r="E19" t="s">
        <v>302</v>
      </c>
      <c r="F19" t="s">
        <v>289</v>
      </c>
      <c r="G19" t="s">
        <v>290</v>
      </c>
      <c r="H19">
        <v>1608230625.85</v>
      </c>
      <c r="I19">
        <f>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((R19-I19/2)*K19-J19)/(R19+I19/2)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I19*(1000-(1000*0.61365*exp(17.502*U19/(240.97+U19))/(CB19+CC19)+BW19)/2)/(1000*0.61365*exp(17.502*U19/(240.97+U19))/(CB19+CC19)-BW19)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(BM19*BO19)</f>
        <v>0</v>
      </c>
      <c r="T19">
        <f>(CD19+(S19+2*0.95*5.67E-8*(((CD19+$B$7)+273)^4-(CD19+273)^4)-44100*I19)/(1.84*29.3*P19+8*0.95*5.67E-8*(CD19+273)^3))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(-I19*44100)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291</v>
      </c>
      <c r="AK19">
        <v>15552.9</v>
      </c>
      <c r="AL19">
        <v>715.476923076923</v>
      </c>
      <c r="AM19">
        <v>3262.08</v>
      </c>
      <c r="AN19">
        <f>AM19-AL19</f>
        <v>0</v>
      </c>
      <c r="AO19">
        <f>AN19/AM19</f>
        <v>0</v>
      </c>
      <c r="AP19">
        <v>-0.577747479816223</v>
      </c>
      <c r="AQ19" t="s">
        <v>303</v>
      </c>
      <c r="AR19">
        <v>15395.9</v>
      </c>
      <c r="AS19">
        <v>812.04756</v>
      </c>
      <c r="AT19">
        <v>866.08</v>
      </c>
      <c r="AU19">
        <f>1-AS19/AT19</f>
        <v>0</v>
      </c>
      <c r="AV19">
        <v>0.5</v>
      </c>
      <c r="AW19">
        <f>BM19</f>
        <v>0</v>
      </c>
      <c r="AX19">
        <f>J19</f>
        <v>0</v>
      </c>
      <c r="AY19">
        <f>AU19*AV19*AW19</f>
        <v>0</v>
      </c>
      <c r="AZ19">
        <f>BE19/AT19</f>
        <v>0</v>
      </c>
      <c r="BA19">
        <f>(AX19-AP19)/AW19</f>
        <v>0</v>
      </c>
      <c r="BB19">
        <f>(AM19-AT19)/AT19</f>
        <v>0</v>
      </c>
      <c r="BC19" t="s">
        <v>304</v>
      </c>
      <c r="BD19">
        <v>549.65</v>
      </c>
      <c r="BE19">
        <f>AT19-BD19</f>
        <v>0</v>
      </c>
      <c r="BF19">
        <f>(AT19-AS19)/(AT19-BD19)</f>
        <v>0</v>
      </c>
      <c r="BG19">
        <f>(AM19-AT19)/(AM19-BD19)</f>
        <v>0</v>
      </c>
      <c r="BH19">
        <f>(AT19-AS19)/(AT19-AL19)</f>
        <v>0</v>
      </c>
      <c r="BI19">
        <f>(AM19-AT19)/(AM19-AL19)</f>
        <v>0</v>
      </c>
      <c r="BJ19">
        <f>(BF19*BD19/AS19)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294</v>
      </c>
      <c r="BS19">
        <v>2</v>
      </c>
      <c r="BT19">
        <v>1608230625.85</v>
      </c>
      <c r="BU19">
        <v>79.91528</v>
      </c>
      <c r="BV19">
        <v>81.0703066666667</v>
      </c>
      <c r="BW19">
        <v>19.04446</v>
      </c>
      <c r="BX19">
        <v>15.0743366666667</v>
      </c>
      <c r="BY19">
        <v>80.8990333333333</v>
      </c>
      <c r="BZ19">
        <v>19.0588466666667</v>
      </c>
      <c r="CA19">
        <v>500.229633333333</v>
      </c>
      <c r="CB19">
        <v>101.683233333333</v>
      </c>
      <c r="CC19">
        <v>0.100038233333333</v>
      </c>
      <c r="CD19">
        <v>27.9875366666667</v>
      </c>
      <c r="CE19">
        <v>27.6958</v>
      </c>
      <c r="CF19">
        <v>999.9</v>
      </c>
      <c r="CG19">
        <v>0</v>
      </c>
      <c r="CH19">
        <v>0</v>
      </c>
      <c r="CI19">
        <v>10003.3676666667</v>
      </c>
      <c r="CJ19">
        <v>0</v>
      </c>
      <c r="CK19">
        <v>405.5054</v>
      </c>
      <c r="CL19">
        <v>1399.94633333333</v>
      </c>
      <c r="CM19">
        <v>0.899999333333333</v>
      </c>
      <c r="CN19">
        <v>0.10000064</v>
      </c>
      <c r="CO19">
        <v>0</v>
      </c>
      <c r="CP19">
        <v>812.079933333333</v>
      </c>
      <c r="CQ19">
        <v>4.99979</v>
      </c>
      <c r="CR19">
        <v>11567.6733333333</v>
      </c>
      <c r="CS19">
        <v>11904.2166666667</v>
      </c>
      <c r="CT19">
        <v>47.7269</v>
      </c>
      <c r="CU19">
        <v>50.125</v>
      </c>
      <c r="CV19">
        <v>48.875</v>
      </c>
      <c r="CW19">
        <v>49</v>
      </c>
      <c r="CX19">
        <v>48.9308</v>
      </c>
      <c r="CY19">
        <v>1255.45333333333</v>
      </c>
      <c r="CZ19">
        <v>139.493</v>
      </c>
      <c r="DA19">
        <v>0</v>
      </c>
      <c r="DB19">
        <v>119</v>
      </c>
      <c r="DC19">
        <v>0</v>
      </c>
      <c r="DD19">
        <v>812.04756</v>
      </c>
      <c r="DE19">
        <v>-5.51253845715924</v>
      </c>
      <c r="DF19">
        <v>-89.7153845994705</v>
      </c>
      <c r="DG19">
        <v>11567.44</v>
      </c>
      <c r="DH19">
        <v>15</v>
      </c>
      <c r="DI19">
        <v>1608230392.6</v>
      </c>
      <c r="DJ19" t="s">
        <v>295</v>
      </c>
      <c r="DK19">
        <v>1608230389.6</v>
      </c>
      <c r="DL19">
        <v>1608230392.6</v>
      </c>
      <c r="DM19">
        <v>9</v>
      </c>
      <c r="DN19">
        <v>-0.062</v>
      </c>
      <c r="DO19">
        <v>0.005</v>
      </c>
      <c r="DP19">
        <v>-0.825</v>
      </c>
      <c r="DQ19">
        <v>-0.044</v>
      </c>
      <c r="DR19">
        <v>407</v>
      </c>
      <c r="DS19">
        <v>18</v>
      </c>
      <c r="DT19">
        <v>0.25</v>
      </c>
      <c r="DU19">
        <v>0.05</v>
      </c>
      <c r="DV19">
        <v>0.693956180591144</v>
      </c>
      <c r="DW19">
        <v>-0.199357798913963</v>
      </c>
      <c r="DX19">
        <v>0.0228428202855288</v>
      </c>
      <c r="DY19">
        <v>1</v>
      </c>
      <c r="DZ19">
        <v>-1.15645741935484</v>
      </c>
      <c r="EA19">
        <v>0.1879935483871</v>
      </c>
      <c r="EB19">
        <v>0.0272894018147116</v>
      </c>
      <c r="EC19">
        <v>1</v>
      </c>
      <c r="ED19">
        <v>3.96780806451613</v>
      </c>
      <c r="EE19">
        <v>0.114054193548379</v>
      </c>
      <c r="EF19">
        <v>0.0108438486857028</v>
      </c>
      <c r="EG19">
        <v>1</v>
      </c>
      <c r="EH19">
        <v>3</v>
      </c>
      <c r="EI19">
        <v>3</v>
      </c>
      <c r="EJ19" t="s">
        <v>305</v>
      </c>
      <c r="EK19">
        <v>100</v>
      </c>
      <c r="EL19">
        <v>100</v>
      </c>
      <c r="EM19">
        <v>-0.984</v>
      </c>
      <c r="EN19">
        <v>-0.0139</v>
      </c>
      <c r="EO19">
        <v>-1.04491505417907</v>
      </c>
      <c r="EP19">
        <v>0.000815476741614031</v>
      </c>
      <c r="EQ19">
        <v>-7.50717249551838e-07</v>
      </c>
      <c r="ER19">
        <v>1.84432784397856e-10</v>
      </c>
      <c r="ES19">
        <v>-0.14523423312949</v>
      </c>
      <c r="ET19">
        <v>-0.0138481432109286</v>
      </c>
      <c r="EU19">
        <v>0.00144553185324755</v>
      </c>
      <c r="EV19">
        <v>-1.88220190754585e-05</v>
      </c>
      <c r="EW19">
        <v>6</v>
      </c>
      <c r="EX19">
        <v>2177</v>
      </c>
      <c r="EY19">
        <v>1</v>
      </c>
      <c r="EZ19">
        <v>25</v>
      </c>
      <c r="FA19">
        <v>4.1</v>
      </c>
      <c r="FB19">
        <v>4</v>
      </c>
      <c r="FC19">
        <v>2</v>
      </c>
      <c r="FD19">
        <v>512.096</v>
      </c>
      <c r="FE19">
        <v>452.037</v>
      </c>
      <c r="FF19">
        <v>23.4064</v>
      </c>
      <c r="FG19">
        <v>32.7909</v>
      </c>
      <c r="FH19">
        <v>30.0005</v>
      </c>
      <c r="FI19">
        <v>32.7056</v>
      </c>
      <c r="FJ19">
        <v>32.662</v>
      </c>
      <c r="FK19">
        <v>6.40424</v>
      </c>
      <c r="FL19">
        <v>54.8139</v>
      </c>
      <c r="FM19">
        <v>0</v>
      </c>
      <c r="FN19">
        <v>23.4045</v>
      </c>
      <c r="FO19">
        <v>81.1654</v>
      </c>
      <c r="FP19">
        <v>15.0219</v>
      </c>
      <c r="FQ19">
        <v>100.994</v>
      </c>
      <c r="FR19">
        <v>100.706</v>
      </c>
    </row>
    <row r="20" spans="1:174">
      <c r="A20">
        <v>4</v>
      </c>
      <c r="B20">
        <v>1608230701.6</v>
      </c>
      <c r="C20">
        <v>331</v>
      </c>
      <c r="D20" t="s">
        <v>306</v>
      </c>
      <c r="E20" t="s">
        <v>307</v>
      </c>
      <c r="F20" t="s">
        <v>289</v>
      </c>
      <c r="G20" t="s">
        <v>290</v>
      </c>
      <c r="H20">
        <v>1608230693.85</v>
      </c>
      <c r="I20">
        <f>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((R20-I20/2)*K20-J20)/(R20+I20/2)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I20*(1000-(1000*0.61365*exp(17.502*U20/(240.97+U20))/(CB20+CC20)+BW20)/2)/(1000*0.61365*exp(17.502*U20/(240.97+U20))/(CB20+CC20)-BW20)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(BM20*BO20)</f>
        <v>0</v>
      </c>
      <c r="T20">
        <f>(CD20+(S20+2*0.95*5.67E-8*(((CD20+$B$7)+273)^4-(CD20+273)^4)-44100*I20)/(1.84*29.3*P20+8*0.95*5.67E-8*(CD20+273)^3))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(-I20*44100)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291</v>
      </c>
      <c r="AK20">
        <v>15552.9</v>
      </c>
      <c r="AL20">
        <v>715.476923076923</v>
      </c>
      <c r="AM20">
        <v>3262.08</v>
      </c>
      <c r="AN20">
        <f>AM20-AL20</f>
        <v>0</v>
      </c>
      <c r="AO20">
        <f>AN20/AM20</f>
        <v>0</v>
      </c>
      <c r="AP20">
        <v>-0.577747479816223</v>
      </c>
      <c r="AQ20" t="s">
        <v>308</v>
      </c>
      <c r="AR20">
        <v>15395.5</v>
      </c>
      <c r="AS20">
        <v>804.26572</v>
      </c>
      <c r="AT20">
        <v>860.41</v>
      </c>
      <c r="AU20">
        <f>1-AS20/AT20</f>
        <v>0</v>
      </c>
      <c r="AV20">
        <v>0.5</v>
      </c>
      <c r="AW20">
        <f>BM20</f>
        <v>0</v>
      </c>
      <c r="AX20">
        <f>J20</f>
        <v>0</v>
      </c>
      <c r="AY20">
        <f>AU20*AV20*AW20</f>
        <v>0</v>
      </c>
      <c r="AZ20">
        <f>BE20/AT20</f>
        <v>0</v>
      </c>
      <c r="BA20">
        <f>(AX20-AP20)/AW20</f>
        <v>0</v>
      </c>
      <c r="BB20">
        <f>(AM20-AT20)/AT20</f>
        <v>0</v>
      </c>
      <c r="BC20" t="s">
        <v>309</v>
      </c>
      <c r="BD20">
        <v>535.76</v>
      </c>
      <c r="BE20">
        <f>AT20-BD20</f>
        <v>0</v>
      </c>
      <c r="BF20">
        <f>(AT20-AS20)/(AT20-BD20)</f>
        <v>0</v>
      </c>
      <c r="BG20">
        <f>(AM20-AT20)/(AM20-BD20)</f>
        <v>0</v>
      </c>
      <c r="BH20">
        <f>(AT20-AS20)/(AT20-AL20)</f>
        <v>0</v>
      </c>
      <c r="BI20">
        <f>(AM20-AT20)/(AM20-AL20)</f>
        <v>0</v>
      </c>
      <c r="BJ20">
        <f>(BF20*BD20/AS20)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294</v>
      </c>
      <c r="BS20">
        <v>2</v>
      </c>
      <c r="BT20">
        <v>1608230693.85</v>
      </c>
      <c r="BU20">
        <v>99.47078</v>
      </c>
      <c r="BV20">
        <v>101.7515</v>
      </c>
      <c r="BW20">
        <v>18.82677</v>
      </c>
      <c r="BX20">
        <v>14.2321033333333</v>
      </c>
      <c r="BY20">
        <v>100.441233333333</v>
      </c>
      <c r="BZ20">
        <v>18.84557</v>
      </c>
      <c r="CA20">
        <v>500.203766666667</v>
      </c>
      <c r="CB20">
        <v>101.685566666667</v>
      </c>
      <c r="CC20">
        <v>0.09995614</v>
      </c>
      <c r="CD20">
        <v>27.98543</v>
      </c>
      <c r="CE20">
        <v>27.6555433333333</v>
      </c>
      <c r="CF20">
        <v>999.9</v>
      </c>
      <c r="CG20">
        <v>0</v>
      </c>
      <c r="CH20">
        <v>0</v>
      </c>
      <c r="CI20">
        <v>10003.3786666667</v>
      </c>
      <c r="CJ20">
        <v>0</v>
      </c>
      <c r="CK20">
        <v>413.181</v>
      </c>
      <c r="CL20">
        <v>1400.01466666667</v>
      </c>
      <c r="CM20">
        <v>0.900004</v>
      </c>
      <c r="CN20">
        <v>0.09999591</v>
      </c>
      <c r="CO20">
        <v>0</v>
      </c>
      <c r="CP20">
        <v>804.3314</v>
      </c>
      <c r="CQ20">
        <v>4.99979</v>
      </c>
      <c r="CR20">
        <v>11465.5933333333</v>
      </c>
      <c r="CS20">
        <v>11904.81</v>
      </c>
      <c r="CT20">
        <v>47.8204</v>
      </c>
      <c r="CU20">
        <v>50.1787333333333</v>
      </c>
      <c r="CV20">
        <v>48.9538</v>
      </c>
      <c r="CW20">
        <v>49.062</v>
      </c>
      <c r="CX20">
        <v>49</v>
      </c>
      <c r="CY20">
        <v>1255.51966666667</v>
      </c>
      <c r="CZ20">
        <v>139.495</v>
      </c>
      <c r="DA20">
        <v>0</v>
      </c>
      <c r="DB20">
        <v>67.5</v>
      </c>
      <c r="DC20">
        <v>0</v>
      </c>
      <c r="DD20">
        <v>804.26572</v>
      </c>
      <c r="DE20">
        <v>-6.54500001605746</v>
      </c>
      <c r="DF20">
        <v>-87.7461539480715</v>
      </c>
      <c r="DG20">
        <v>11464.316</v>
      </c>
      <c r="DH20">
        <v>15</v>
      </c>
      <c r="DI20">
        <v>1608230392.6</v>
      </c>
      <c r="DJ20" t="s">
        <v>295</v>
      </c>
      <c r="DK20">
        <v>1608230389.6</v>
      </c>
      <c r="DL20">
        <v>1608230392.6</v>
      </c>
      <c r="DM20">
        <v>9</v>
      </c>
      <c r="DN20">
        <v>-0.062</v>
      </c>
      <c r="DO20">
        <v>0.005</v>
      </c>
      <c r="DP20">
        <v>-0.825</v>
      </c>
      <c r="DQ20">
        <v>-0.044</v>
      </c>
      <c r="DR20">
        <v>407</v>
      </c>
      <c r="DS20">
        <v>18</v>
      </c>
      <c r="DT20">
        <v>0.25</v>
      </c>
      <c r="DU20">
        <v>0.05</v>
      </c>
      <c r="DV20">
        <v>1.51520491030856</v>
      </c>
      <c r="DW20">
        <v>-0.144638021392685</v>
      </c>
      <c r="DX20">
        <v>0.0331523366105342</v>
      </c>
      <c r="DY20">
        <v>1</v>
      </c>
      <c r="DZ20">
        <v>-2.2843435483871</v>
      </c>
      <c r="EA20">
        <v>0.139107096774199</v>
      </c>
      <c r="EB20">
        <v>0.0397881670323734</v>
      </c>
      <c r="EC20">
        <v>1</v>
      </c>
      <c r="ED20">
        <v>4.59603258064516</v>
      </c>
      <c r="EE20">
        <v>-0.0946098387096883</v>
      </c>
      <c r="EF20">
        <v>0.00855093730676013</v>
      </c>
      <c r="EG20">
        <v>1</v>
      </c>
      <c r="EH20">
        <v>3</v>
      </c>
      <c r="EI20">
        <v>3</v>
      </c>
      <c r="EJ20" t="s">
        <v>305</v>
      </c>
      <c r="EK20">
        <v>100</v>
      </c>
      <c r="EL20">
        <v>100</v>
      </c>
      <c r="EM20">
        <v>-0.971</v>
      </c>
      <c r="EN20">
        <v>-0.0189</v>
      </c>
      <c r="EO20">
        <v>-1.04491505417907</v>
      </c>
      <c r="EP20">
        <v>0.000815476741614031</v>
      </c>
      <c r="EQ20">
        <v>-7.50717249551838e-07</v>
      </c>
      <c r="ER20">
        <v>1.84432784397856e-10</v>
      </c>
      <c r="ES20">
        <v>-0.14523423312949</v>
      </c>
      <c r="ET20">
        <v>-0.0138481432109286</v>
      </c>
      <c r="EU20">
        <v>0.00144553185324755</v>
      </c>
      <c r="EV20">
        <v>-1.88220190754585e-05</v>
      </c>
      <c r="EW20">
        <v>6</v>
      </c>
      <c r="EX20">
        <v>2177</v>
      </c>
      <c r="EY20">
        <v>1</v>
      </c>
      <c r="EZ20">
        <v>25</v>
      </c>
      <c r="FA20">
        <v>5.2</v>
      </c>
      <c r="FB20">
        <v>5.2</v>
      </c>
      <c r="FC20">
        <v>2</v>
      </c>
      <c r="FD20">
        <v>512.535</v>
      </c>
      <c r="FE20">
        <v>450.773</v>
      </c>
      <c r="FF20">
        <v>23.193</v>
      </c>
      <c r="FG20">
        <v>32.8413</v>
      </c>
      <c r="FH20">
        <v>30.0003</v>
      </c>
      <c r="FI20">
        <v>32.752</v>
      </c>
      <c r="FJ20">
        <v>32.7102</v>
      </c>
      <c r="FK20">
        <v>7.30422</v>
      </c>
      <c r="FL20">
        <v>56.9904</v>
      </c>
      <c r="FM20">
        <v>0</v>
      </c>
      <c r="FN20">
        <v>23.2045</v>
      </c>
      <c r="FO20">
        <v>102.058</v>
      </c>
      <c r="FP20">
        <v>14.2596</v>
      </c>
      <c r="FQ20">
        <v>100.984</v>
      </c>
      <c r="FR20">
        <v>100.69</v>
      </c>
    </row>
    <row r="21" spans="1:174">
      <c r="A21">
        <v>5</v>
      </c>
      <c r="B21">
        <v>1608230773</v>
      </c>
      <c r="C21">
        <v>402.400000095367</v>
      </c>
      <c r="D21" t="s">
        <v>310</v>
      </c>
      <c r="E21" t="s">
        <v>311</v>
      </c>
      <c r="F21" t="s">
        <v>289</v>
      </c>
      <c r="G21" t="s">
        <v>290</v>
      </c>
      <c r="H21">
        <v>1608230765</v>
      </c>
      <c r="I21">
        <f>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((R21-I21/2)*K21-J21)/(R21+I21/2)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I21*(1000-(1000*0.61365*exp(17.502*U21/(240.97+U21))/(CB21+CC21)+BW21)/2)/(1000*0.61365*exp(17.502*U21/(240.97+U21))/(CB21+CC21)-BW21)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(BM21*BO21)</f>
        <v>0</v>
      </c>
      <c r="T21">
        <f>(CD21+(S21+2*0.95*5.67E-8*(((CD21+$B$7)+273)^4-(CD21+273)^4)-44100*I21)/(1.84*29.3*P21+8*0.95*5.67E-8*(CD21+273)^3))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(-I21*44100)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291</v>
      </c>
      <c r="AK21">
        <v>15552.9</v>
      </c>
      <c r="AL21">
        <v>715.476923076923</v>
      </c>
      <c r="AM21">
        <v>3262.08</v>
      </c>
      <c r="AN21">
        <f>AM21-AL21</f>
        <v>0</v>
      </c>
      <c r="AO21">
        <f>AN21/AM21</f>
        <v>0</v>
      </c>
      <c r="AP21">
        <v>-0.577747479816223</v>
      </c>
      <c r="AQ21" t="s">
        <v>312</v>
      </c>
      <c r="AR21">
        <v>15394.3</v>
      </c>
      <c r="AS21">
        <v>792.852807692308</v>
      </c>
      <c r="AT21">
        <v>857.96</v>
      </c>
      <c r="AU21">
        <f>1-AS21/AT21</f>
        <v>0</v>
      </c>
      <c r="AV21">
        <v>0.5</v>
      </c>
      <c r="AW21">
        <f>BM21</f>
        <v>0</v>
      </c>
      <c r="AX21">
        <f>J21</f>
        <v>0</v>
      </c>
      <c r="AY21">
        <f>AU21*AV21*AW21</f>
        <v>0</v>
      </c>
      <c r="AZ21">
        <f>BE21/AT21</f>
        <v>0</v>
      </c>
      <c r="BA21">
        <f>(AX21-AP21)/AW21</f>
        <v>0</v>
      </c>
      <c r="BB21">
        <f>(AM21-AT21)/AT21</f>
        <v>0</v>
      </c>
      <c r="BC21" t="s">
        <v>313</v>
      </c>
      <c r="BD21">
        <v>528.99</v>
      </c>
      <c r="BE21">
        <f>AT21-BD21</f>
        <v>0</v>
      </c>
      <c r="BF21">
        <f>(AT21-AS21)/(AT21-BD21)</f>
        <v>0</v>
      </c>
      <c r="BG21">
        <f>(AM21-AT21)/(AM21-BD21)</f>
        <v>0</v>
      </c>
      <c r="BH21">
        <f>(AT21-AS21)/(AT21-AL21)</f>
        <v>0</v>
      </c>
      <c r="BI21">
        <f>(AM21-AT21)/(AM21-AL21)</f>
        <v>0</v>
      </c>
      <c r="BJ21">
        <f>(BF21*BD21/AS21)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294</v>
      </c>
      <c r="BS21">
        <v>2</v>
      </c>
      <c r="BT21">
        <v>1608230765</v>
      </c>
      <c r="BU21">
        <v>148.866903225806</v>
      </c>
      <c r="BV21">
        <v>153.594516129032</v>
      </c>
      <c r="BW21">
        <v>18.8694677419355</v>
      </c>
      <c r="BX21">
        <v>13.9178193548387</v>
      </c>
      <c r="BY21">
        <v>149.805903225806</v>
      </c>
      <c r="BZ21">
        <v>18.8873903225806</v>
      </c>
      <c r="CA21">
        <v>500.207129032258</v>
      </c>
      <c r="CB21">
        <v>101.687</v>
      </c>
      <c r="CC21">
        <v>0.0999704709677419</v>
      </c>
      <c r="CD21">
        <v>27.9972774193548</v>
      </c>
      <c r="CE21">
        <v>27.6043387096774</v>
      </c>
      <c r="CF21">
        <v>999.9</v>
      </c>
      <c r="CG21">
        <v>0</v>
      </c>
      <c r="CH21">
        <v>0</v>
      </c>
      <c r="CI21">
        <v>10001.6551612903</v>
      </c>
      <c r="CJ21">
        <v>0</v>
      </c>
      <c r="CK21">
        <v>395.928322580645</v>
      </c>
      <c r="CL21">
        <v>1400.01967741936</v>
      </c>
      <c r="CM21">
        <v>0.899996032258064</v>
      </c>
      <c r="CN21">
        <v>0.100003967741936</v>
      </c>
      <c r="CO21">
        <v>0</v>
      </c>
      <c r="CP21">
        <v>792.905741935484</v>
      </c>
      <c r="CQ21">
        <v>4.99979</v>
      </c>
      <c r="CR21">
        <v>11288.3451612903</v>
      </c>
      <c r="CS21">
        <v>11904.8193548387</v>
      </c>
      <c r="CT21">
        <v>47.937</v>
      </c>
      <c r="CU21">
        <v>50.2418709677419</v>
      </c>
      <c r="CV21">
        <v>49.062</v>
      </c>
      <c r="CW21">
        <v>49.129</v>
      </c>
      <c r="CX21">
        <v>49.1128064516129</v>
      </c>
      <c r="CY21">
        <v>1255.51612903226</v>
      </c>
      <c r="CZ21">
        <v>139.506451612903</v>
      </c>
      <c r="DA21">
        <v>0</v>
      </c>
      <c r="DB21">
        <v>70.9000000953674</v>
      </c>
      <c r="DC21">
        <v>0</v>
      </c>
      <c r="DD21">
        <v>792.852807692308</v>
      </c>
      <c r="DE21">
        <v>-6.87141879461683</v>
      </c>
      <c r="DF21">
        <v>76.2153844583149</v>
      </c>
      <c r="DG21">
        <v>11288.7730769231</v>
      </c>
      <c r="DH21">
        <v>15</v>
      </c>
      <c r="DI21">
        <v>1608230392.6</v>
      </c>
      <c r="DJ21" t="s">
        <v>295</v>
      </c>
      <c r="DK21">
        <v>1608230389.6</v>
      </c>
      <c r="DL21">
        <v>1608230392.6</v>
      </c>
      <c r="DM21">
        <v>9</v>
      </c>
      <c r="DN21">
        <v>-0.062</v>
      </c>
      <c r="DO21">
        <v>0.005</v>
      </c>
      <c r="DP21">
        <v>-0.825</v>
      </c>
      <c r="DQ21">
        <v>-0.044</v>
      </c>
      <c r="DR21">
        <v>407</v>
      </c>
      <c r="DS21">
        <v>18</v>
      </c>
      <c r="DT21">
        <v>0.25</v>
      </c>
      <c r="DU21">
        <v>0.05</v>
      </c>
      <c r="DV21">
        <v>3.31447948320759</v>
      </c>
      <c r="DW21">
        <v>-0.18200860465655</v>
      </c>
      <c r="DX21">
        <v>0.0224041454865671</v>
      </c>
      <c r="DY21">
        <v>1</v>
      </c>
      <c r="DZ21">
        <v>-4.726487</v>
      </c>
      <c r="EA21">
        <v>0.118169966629589</v>
      </c>
      <c r="EB21">
        <v>0.0259070361292063</v>
      </c>
      <c r="EC21">
        <v>1</v>
      </c>
      <c r="ED21">
        <v>4.951088</v>
      </c>
      <c r="EE21">
        <v>0.17077588431589</v>
      </c>
      <c r="EF21">
        <v>0.0174803454199281</v>
      </c>
      <c r="EG21">
        <v>1</v>
      </c>
      <c r="EH21">
        <v>3</v>
      </c>
      <c r="EI21">
        <v>3</v>
      </c>
      <c r="EJ21" t="s">
        <v>305</v>
      </c>
      <c r="EK21">
        <v>100</v>
      </c>
      <c r="EL21">
        <v>100</v>
      </c>
      <c r="EM21">
        <v>-0.939</v>
      </c>
      <c r="EN21">
        <v>-0.0182</v>
      </c>
      <c r="EO21">
        <v>-1.04491505417907</v>
      </c>
      <c r="EP21">
        <v>0.000815476741614031</v>
      </c>
      <c r="EQ21">
        <v>-7.50717249551838e-07</v>
      </c>
      <c r="ER21">
        <v>1.84432784397856e-10</v>
      </c>
      <c r="ES21">
        <v>-0.14523423312949</v>
      </c>
      <c r="ET21">
        <v>-0.0138481432109286</v>
      </c>
      <c r="EU21">
        <v>0.00144553185324755</v>
      </c>
      <c r="EV21">
        <v>-1.88220190754585e-05</v>
      </c>
      <c r="EW21">
        <v>6</v>
      </c>
      <c r="EX21">
        <v>2177</v>
      </c>
      <c r="EY21">
        <v>1</v>
      </c>
      <c r="EZ21">
        <v>25</v>
      </c>
      <c r="FA21">
        <v>6.4</v>
      </c>
      <c r="FB21">
        <v>6.3</v>
      </c>
      <c r="FC21">
        <v>2</v>
      </c>
      <c r="FD21">
        <v>512.663</v>
      </c>
      <c r="FE21">
        <v>449.864</v>
      </c>
      <c r="FF21">
        <v>23.0732</v>
      </c>
      <c r="FG21">
        <v>32.9228</v>
      </c>
      <c r="FH21">
        <v>30.0003</v>
      </c>
      <c r="FI21">
        <v>32.821</v>
      </c>
      <c r="FJ21">
        <v>32.7796</v>
      </c>
      <c r="FK21">
        <v>9.5837</v>
      </c>
      <c r="FL21">
        <v>58.1692</v>
      </c>
      <c r="FM21">
        <v>0</v>
      </c>
      <c r="FN21">
        <v>23.072</v>
      </c>
      <c r="FO21">
        <v>154.161</v>
      </c>
      <c r="FP21">
        <v>13.7915</v>
      </c>
      <c r="FQ21">
        <v>100.968</v>
      </c>
      <c r="FR21">
        <v>100.683</v>
      </c>
    </row>
    <row r="22" spans="1:174">
      <c r="A22">
        <v>6</v>
      </c>
      <c r="B22">
        <v>1608230843</v>
      </c>
      <c r="C22">
        <v>472.400000095367</v>
      </c>
      <c r="D22" t="s">
        <v>314</v>
      </c>
      <c r="E22" t="s">
        <v>315</v>
      </c>
      <c r="F22" t="s">
        <v>289</v>
      </c>
      <c r="G22" t="s">
        <v>290</v>
      </c>
      <c r="H22">
        <v>1608230835.25</v>
      </c>
      <c r="I22">
        <f>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((R22-I22/2)*K22-J22)/(R22+I22/2)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I22*(1000-(1000*0.61365*exp(17.502*U22/(240.97+U22))/(CB22+CC22)+BW22)/2)/(1000*0.61365*exp(17.502*U22/(240.97+U22))/(CB22+CC22)-BW22)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(BM22*BO22)</f>
        <v>0</v>
      </c>
      <c r="T22">
        <f>(CD22+(S22+2*0.95*5.67E-8*(((CD22+$B$7)+273)^4-(CD22+273)^4)-44100*I22)/(1.84*29.3*P22+8*0.95*5.67E-8*(CD22+273)^3))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(-I22*44100)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291</v>
      </c>
      <c r="AK22">
        <v>15552.9</v>
      </c>
      <c r="AL22">
        <v>715.476923076923</v>
      </c>
      <c r="AM22">
        <v>3262.08</v>
      </c>
      <c r="AN22">
        <f>AM22-AL22</f>
        <v>0</v>
      </c>
      <c r="AO22">
        <f>AN22/AM22</f>
        <v>0</v>
      </c>
      <c r="AP22">
        <v>-0.577747479816223</v>
      </c>
      <c r="AQ22" t="s">
        <v>316</v>
      </c>
      <c r="AR22">
        <v>15393.5</v>
      </c>
      <c r="AS22">
        <v>784.333076923077</v>
      </c>
      <c r="AT22">
        <v>861.42</v>
      </c>
      <c r="AU22">
        <f>1-AS22/AT22</f>
        <v>0</v>
      </c>
      <c r="AV22">
        <v>0.5</v>
      </c>
      <c r="AW22">
        <f>BM22</f>
        <v>0</v>
      </c>
      <c r="AX22">
        <f>J22</f>
        <v>0</v>
      </c>
      <c r="AY22">
        <f>AU22*AV22*AW22</f>
        <v>0</v>
      </c>
      <c r="AZ22">
        <f>BE22/AT22</f>
        <v>0</v>
      </c>
      <c r="BA22">
        <f>(AX22-AP22)/AW22</f>
        <v>0</v>
      </c>
      <c r="BB22">
        <f>(AM22-AT22)/AT22</f>
        <v>0</v>
      </c>
      <c r="BC22" t="s">
        <v>317</v>
      </c>
      <c r="BD22">
        <v>530.72</v>
      </c>
      <c r="BE22">
        <f>AT22-BD22</f>
        <v>0</v>
      </c>
      <c r="BF22">
        <f>(AT22-AS22)/(AT22-BD22)</f>
        <v>0</v>
      </c>
      <c r="BG22">
        <f>(AM22-AT22)/(AM22-BD22)</f>
        <v>0</v>
      </c>
      <c r="BH22">
        <f>(AT22-AS22)/(AT22-AL22)</f>
        <v>0</v>
      </c>
      <c r="BI22">
        <f>(AM22-AT22)/(AM22-AL22)</f>
        <v>0</v>
      </c>
      <c r="BJ22">
        <f>(BF22*BD22/AS22)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294</v>
      </c>
      <c r="BS22">
        <v>2</v>
      </c>
      <c r="BT22">
        <v>1608230835.25</v>
      </c>
      <c r="BU22">
        <v>198.758833333333</v>
      </c>
      <c r="BV22">
        <v>205.901</v>
      </c>
      <c r="BW22">
        <v>18.66755</v>
      </c>
      <c r="BX22">
        <v>13.5338633333333</v>
      </c>
      <c r="BY22">
        <v>199.669366666667</v>
      </c>
      <c r="BZ22">
        <v>18.6895466666667</v>
      </c>
      <c r="CA22">
        <v>500.2014</v>
      </c>
      <c r="CB22">
        <v>101.690433333333</v>
      </c>
      <c r="CC22">
        <v>0.09988985</v>
      </c>
      <c r="CD22">
        <v>27.9670366666667</v>
      </c>
      <c r="CE22">
        <v>27.5652133333333</v>
      </c>
      <c r="CF22">
        <v>999.9</v>
      </c>
      <c r="CG22">
        <v>0</v>
      </c>
      <c r="CH22">
        <v>0</v>
      </c>
      <c r="CI22">
        <v>10009.4806666667</v>
      </c>
      <c r="CJ22">
        <v>0</v>
      </c>
      <c r="CK22">
        <v>344.586966666667</v>
      </c>
      <c r="CL22">
        <v>1399.996</v>
      </c>
      <c r="CM22">
        <v>0.899996266666667</v>
      </c>
      <c r="CN22">
        <v>0.100003733333333</v>
      </c>
      <c r="CO22">
        <v>0</v>
      </c>
      <c r="CP22">
        <v>784.3341</v>
      </c>
      <c r="CQ22">
        <v>4.99979</v>
      </c>
      <c r="CR22">
        <v>11113.7833333333</v>
      </c>
      <c r="CS22">
        <v>11904.6133333333</v>
      </c>
      <c r="CT22">
        <v>48.062</v>
      </c>
      <c r="CU22">
        <v>50.3162</v>
      </c>
      <c r="CV22">
        <v>49.1332666666667</v>
      </c>
      <c r="CW22">
        <v>49.2332</v>
      </c>
      <c r="CX22">
        <v>49.187</v>
      </c>
      <c r="CY22">
        <v>1255.49333333333</v>
      </c>
      <c r="CZ22">
        <v>139.502666666667</v>
      </c>
      <c r="DA22">
        <v>0</v>
      </c>
      <c r="DB22">
        <v>69.2000000476837</v>
      </c>
      <c r="DC22">
        <v>0</v>
      </c>
      <c r="DD22">
        <v>784.333076923077</v>
      </c>
      <c r="DE22">
        <v>-4.44177778157638</v>
      </c>
      <c r="DF22">
        <v>-23.7230768220577</v>
      </c>
      <c r="DG22">
        <v>11114.3038461538</v>
      </c>
      <c r="DH22">
        <v>15</v>
      </c>
      <c r="DI22">
        <v>1608230392.6</v>
      </c>
      <c r="DJ22" t="s">
        <v>295</v>
      </c>
      <c r="DK22">
        <v>1608230389.6</v>
      </c>
      <c r="DL22">
        <v>1608230392.6</v>
      </c>
      <c r="DM22">
        <v>9</v>
      </c>
      <c r="DN22">
        <v>-0.062</v>
      </c>
      <c r="DO22">
        <v>0.005</v>
      </c>
      <c r="DP22">
        <v>-0.825</v>
      </c>
      <c r="DQ22">
        <v>-0.044</v>
      </c>
      <c r="DR22">
        <v>407</v>
      </c>
      <c r="DS22">
        <v>18</v>
      </c>
      <c r="DT22">
        <v>0.25</v>
      </c>
      <c r="DU22">
        <v>0.05</v>
      </c>
      <c r="DV22">
        <v>5.09429682517199</v>
      </c>
      <c r="DW22">
        <v>-0.252571047781473</v>
      </c>
      <c r="DX22">
        <v>0.0516854412401764</v>
      </c>
      <c r="DY22">
        <v>1</v>
      </c>
      <c r="DZ22">
        <v>-7.14565833333333</v>
      </c>
      <c r="EA22">
        <v>0.19052769744161</v>
      </c>
      <c r="EB22">
        <v>0.0575949878654578</v>
      </c>
      <c r="EC22">
        <v>1</v>
      </c>
      <c r="ED22">
        <v>5.13181766666667</v>
      </c>
      <c r="EE22">
        <v>0.122842892102318</v>
      </c>
      <c r="EF22">
        <v>0.0127181187506469</v>
      </c>
      <c r="EG22">
        <v>1</v>
      </c>
      <c r="EH22">
        <v>3</v>
      </c>
      <c r="EI22">
        <v>3</v>
      </c>
      <c r="EJ22" t="s">
        <v>305</v>
      </c>
      <c r="EK22">
        <v>100</v>
      </c>
      <c r="EL22">
        <v>100</v>
      </c>
      <c r="EM22">
        <v>-0.91</v>
      </c>
      <c r="EN22">
        <v>-0.0221</v>
      </c>
      <c r="EO22">
        <v>-1.04491505417907</v>
      </c>
      <c r="EP22">
        <v>0.000815476741614031</v>
      </c>
      <c r="EQ22">
        <v>-7.50717249551838e-07</v>
      </c>
      <c r="ER22">
        <v>1.84432784397856e-10</v>
      </c>
      <c r="ES22">
        <v>-0.14523423312949</v>
      </c>
      <c r="ET22">
        <v>-0.0138481432109286</v>
      </c>
      <c r="EU22">
        <v>0.00144553185324755</v>
      </c>
      <c r="EV22">
        <v>-1.88220190754585e-05</v>
      </c>
      <c r="EW22">
        <v>6</v>
      </c>
      <c r="EX22">
        <v>2177</v>
      </c>
      <c r="EY22">
        <v>1</v>
      </c>
      <c r="EZ22">
        <v>25</v>
      </c>
      <c r="FA22">
        <v>7.6</v>
      </c>
      <c r="FB22">
        <v>7.5</v>
      </c>
      <c r="FC22">
        <v>2</v>
      </c>
      <c r="FD22">
        <v>512.833</v>
      </c>
      <c r="FE22">
        <v>449.09</v>
      </c>
      <c r="FF22">
        <v>23.0789</v>
      </c>
      <c r="FG22">
        <v>33.0264</v>
      </c>
      <c r="FH22">
        <v>30.0004</v>
      </c>
      <c r="FI22">
        <v>32.9063</v>
      </c>
      <c r="FJ22">
        <v>32.8628</v>
      </c>
      <c r="FK22">
        <v>11.85</v>
      </c>
      <c r="FL22">
        <v>59.0028</v>
      </c>
      <c r="FM22">
        <v>0</v>
      </c>
      <c r="FN22">
        <v>23.0992</v>
      </c>
      <c r="FO22">
        <v>206.458</v>
      </c>
      <c r="FP22">
        <v>13.4423</v>
      </c>
      <c r="FQ22">
        <v>100.947</v>
      </c>
      <c r="FR22">
        <v>100.665</v>
      </c>
    </row>
    <row r="23" spans="1:174">
      <c r="A23">
        <v>7</v>
      </c>
      <c r="B23">
        <v>1608230912</v>
      </c>
      <c r="C23">
        <v>541.400000095367</v>
      </c>
      <c r="D23" t="s">
        <v>318</v>
      </c>
      <c r="E23" t="s">
        <v>319</v>
      </c>
      <c r="F23" t="s">
        <v>289</v>
      </c>
      <c r="G23" t="s">
        <v>290</v>
      </c>
      <c r="H23">
        <v>1608230904.25</v>
      </c>
      <c r="I23">
        <f>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((R23-I23/2)*K23-J23)/(R23+I23/2)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I23*(1000-(1000*0.61365*exp(17.502*U23/(240.97+U23))/(CB23+CC23)+BW23)/2)/(1000*0.61365*exp(17.502*U23/(240.97+U23))/(CB23+CC23)-BW23)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(BM23*BO23)</f>
        <v>0</v>
      </c>
      <c r="T23">
        <f>(CD23+(S23+2*0.95*5.67E-8*(((CD23+$B$7)+273)^4-(CD23+273)^4)-44100*I23)/(1.84*29.3*P23+8*0.95*5.67E-8*(CD23+273)^3))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(-I23*44100)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291</v>
      </c>
      <c r="AK23">
        <v>15552.9</v>
      </c>
      <c r="AL23">
        <v>715.476923076923</v>
      </c>
      <c r="AM23">
        <v>3262.08</v>
      </c>
      <c r="AN23">
        <f>AM23-AL23</f>
        <v>0</v>
      </c>
      <c r="AO23">
        <f>AN23/AM23</f>
        <v>0</v>
      </c>
      <c r="AP23">
        <v>-0.577747479816223</v>
      </c>
      <c r="AQ23" t="s">
        <v>320</v>
      </c>
      <c r="AR23">
        <v>15392.6</v>
      </c>
      <c r="AS23">
        <v>780.777307692308</v>
      </c>
      <c r="AT23">
        <v>868.36</v>
      </c>
      <c r="AU23">
        <f>1-AS23/AT23</f>
        <v>0</v>
      </c>
      <c r="AV23">
        <v>0.5</v>
      </c>
      <c r="AW23">
        <f>BM23</f>
        <v>0</v>
      </c>
      <c r="AX23">
        <f>J23</f>
        <v>0</v>
      </c>
      <c r="AY23">
        <f>AU23*AV23*AW23</f>
        <v>0</v>
      </c>
      <c r="AZ23">
        <f>BE23/AT23</f>
        <v>0</v>
      </c>
      <c r="BA23">
        <f>(AX23-AP23)/AW23</f>
        <v>0</v>
      </c>
      <c r="BB23">
        <f>(AM23-AT23)/AT23</f>
        <v>0</v>
      </c>
      <c r="BC23" t="s">
        <v>321</v>
      </c>
      <c r="BD23">
        <v>531.5</v>
      </c>
      <c r="BE23">
        <f>AT23-BD23</f>
        <v>0</v>
      </c>
      <c r="BF23">
        <f>(AT23-AS23)/(AT23-BD23)</f>
        <v>0</v>
      </c>
      <c r="BG23">
        <f>(AM23-AT23)/(AM23-BD23)</f>
        <v>0</v>
      </c>
      <c r="BH23">
        <f>(AT23-AS23)/(AT23-AL23)</f>
        <v>0</v>
      </c>
      <c r="BI23">
        <f>(AM23-AT23)/(AM23-AL23)</f>
        <v>0</v>
      </c>
      <c r="BJ23">
        <f>(BF23*BD23/AS23)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294</v>
      </c>
      <c r="BS23">
        <v>2</v>
      </c>
      <c r="BT23">
        <v>1608230904.25</v>
      </c>
      <c r="BU23">
        <v>248.681866666667</v>
      </c>
      <c r="BV23">
        <v>258.261266666667</v>
      </c>
      <c r="BW23">
        <v>18.5196233333333</v>
      </c>
      <c r="BX23">
        <v>13.3700766666667</v>
      </c>
      <c r="BY23">
        <v>249.567166666667</v>
      </c>
      <c r="BZ23">
        <v>18.54458</v>
      </c>
      <c r="CA23">
        <v>500.2024</v>
      </c>
      <c r="CB23">
        <v>101.694533333333</v>
      </c>
      <c r="CC23">
        <v>0.100030816666667</v>
      </c>
      <c r="CD23">
        <v>27.9734633333333</v>
      </c>
      <c r="CE23">
        <v>27.54029</v>
      </c>
      <c r="CF23">
        <v>999.9</v>
      </c>
      <c r="CG23">
        <v>0</v>
      </c>
      <c r="CH23">
        <v>0</v>
      </c>
      <c r="CI23">
        <v>9993.895</v>
      </c>
      <c r="CJ23">
        <v>0</v>
      </c>
      <c r="CK23">
        <v>377.679933333333</v>
      </c>
      <c r="CL23">
        <v>1400.01133333333</v>
      </c>
      <c r="CM23">
        <v>0.899997766666667</v>
      </c>
      <c r="CN23">
        <v>0.100002233333333</v>
      </c>
      <c r="CO23">
        <v>0</v>
      </c>
      <c r="CP23">
        <v>780.768733333333</v>
      </c>
      <c r="CQ23">
        <v>4.99979</v>
      </c>
      <c r="CR23">
        <v>11104.5766666667</v>
      </c>
      <c r="CS23">
        <v>11904.76</v>
      </c>
      <c r="CT23">
        <v>48.187</v>
      </c>
      <c r="CU23">
        <v>50.437</v>
      </c>
      <c r="CV23">
        <v>49.25</v>
      </c>
      <c r="CW23">
        <v>49.3603</v>
      </c>
      <c r="CX23">
        <v>49.312</v>
      </c>
      <c r="CY23">
        <v>1255.50933333333</v>
      </c>
      <c r="CZ23">
        <v>139.502</v>
      </c>
      <c r="DA23">
        <v>0</v>
      </c>
      <c r="DB23">
        <v>68</v>
      </c>
      <c r="DC23">
        <v>0</v>
      </c>
      <c r="DD23">
        <v>780.777307692308</v>
      </c>
      <c r="DE23">
        <v>-2.79076922848597</v>
      </c>
      <c r="DF23">
        <v>118.666666784643</v>
      </c>
      <c r="DG23">
        <v>11104.6615384615</v>
      </c>
      <c r="DH23">
        <v>15</v>
      </c>
      <c r="DI23">
        <v>1608230392.6</v>
      </c>
      <c r="DJ23" t="s">
        <v>295</v>
      </c>
      <c r="DK23">
        <v>1608230389.6</v>
      </c>
      <c r="DL23">
        <v>1608230392.6</v>
      </c>
      <c r="DM23">
        <v>9</v>
      </c>
      <c r="DN23">
        <v>-0.062</v>
      </c>
      <c r="DO23">
        <v>0.005</v>
      </c>
      <c r="DP23">
        <v>-0.825</v>
      </c>
      <c r="DQ23">
        <v>-0.044</v>
      </c>
      <c r="DR23">
        <v>407</v>
      </c>
      <c r="DS23">
        <v>18</v>
      </c>
      <c r="DT23">
        <v>0.25</v>
      </c>
      <c r="DU23">
        <v>0.05</v>
      </c>
      <c r="DV23">
        <v>6.90218812821109</v>
      </c>
      <c r="DW23">
        <v>-0.217773397133418</v>
      </c>
      <c r="DX23">
        <v>0.056179426142834</v>
      </c>
      <c r="DY23">
        <v>1</v>
      </c>
      <c r="DZ23">
        <v>-9.58219466666667</v>
      </c>
      <c r="EA23">
        <v>0.107747986651843</v>
      </c>
      <c r="EB23">
        <v>0.0650077651122454</v>
      </c>
      <c r="EC23">
        <v>1</v>
      </c>
      <c r="ED23">
        <v>5.14995066666667</v>
      </c>
      <c r="EE23">
        <v>-0.0472332814238133</v>
      </c>
      <c r="EF23">
        <v>0.00353728703324399</v>
      </c>
      <c r="EG23">
        <v>1</v>
      </c>
      <c r="EH23">
        <v>3</v>
      </c>
      <c r="EI23">
        <v>3</v>
      </c>
      <c r="EJ23" t="s">
        <v>305</v>
      </c>
      <c r="EK23">
        <v>100</v>
      </c>
      <c r="EL23">
        <v>100</v>
      </c>
      <c r="EM23">
        <v>-0.885</v>
      </c>
      <c r="EN23">
        <v>-0.0249</v>
      </c>
      <c r="EO23">
        <v>-1.04491505417907</v>
      </c>
      <c r="EP23">
        <v>0.000815476741614031</v>
      </c>
      <c r="EQ23">
        <v>-7.50717249551838e-07</v>
      </c>
      <c r="ER23">
        <v>1.84432784397856e-10</v>
      </c>
      <c r="ES23">
        <v>-0.14523423312949</v>
      </c>
      <c r="ET23">
        <v>-0.0138481432109286</v>
      </c>
      <c r="EU23">
        <v>0.00144553185324755</v>
      </c>
      <c r="EV23">
        <v>-1.88220190754585e-05</v>
      </c>
      <c r="EW23">
        <v>6</v>
      </c>
      <c r="EX23">
        <v>2177</v>
      </c>
      <c r="EY23">
        <v>1</v>
      </c>
      <c r="EZ23">
        <v>25</v>
      </c>
      <c r="FA23">
        <v>8.7</v>
      </c>
      <c r="FB23">
        <v>8.7</v>
      </c>
      <c r="FC23">
        <v>2</v>
      </c>
      <c r="FD23">
        <v>512.772</v>
      </c>
      <c r="FE23">
        <v>448.318</v>
      </c>
      <c r="FF23">
        <v>23.2797</v>
      </c>
      <c r="FG23">
        <v>33.1289</v>
      </c>
      <c r="FH23">
        <v>30.0005</v>
      </c>
      <c r="FI23">
        <v>32.9933</v>
      </c>
      <c r="FJ23">
        <v>32.9486</v>
      </c>
      <c r="FK23">
        <v>14.0702</v>
      </c>
      <c r="FL23">
        <v>59.3695</v>
      </c>
      <c r="FM23">
        <v>0</v>
      </c>
      <c r="FN23">
        <v>23.2948</v>
      </c>
      <c r="FO23">
        <v>258.726</v>
      </c>
      <c r="FP23">
        <v>13.3566</v>
      </c>
      <c r="FQ23">
        <v>100.927</v>
      </c>
      <c r="FR23">
        <v>100.653</v>
      </c>
    </row>
    <row r="24" spans="1:174">
      <c r="A24">
        <v>8</v>
      </c>
      <c r="B24">
        <v>1608231028</v>
      </c>
      <c r="C24">
        <v>657.400000095367</v>
      </c>
      <c r="D24" t="s">
        <v>322</v>
      </c>
      <c r="E24" t="s">
        <v>323</v>
      </c>
      <c r="F24" t="s">
        <v>289</v>
      </c>
      <c r="G24" t="s">
        <v>290</v>
      </c>
      <c r="H24">
        <v>1608231020.25</v>
      </c>
      <c r="I24">
        <f>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((R24-I24/2)*K24-J24)/(R24+I24/2)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I24*(1000-(1000*0.61365*exp(17.502*U24/(240.97+U24))/(CB24+CC24)+BW24)/2)/(1000*0.61365*exp(17.502*U24/(240.97+U24))/(CB24+CC24)-BW24)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(BM24*BO24)</f>
        <v>0</v>
      </c>
      <c r="T24">
        <f>(CD24+(S24+2*0.95*5.67E-8*(((CD24+$B$7)+273)^4-(CD24+273)^4)-44100*I24)/(1.84*29.3*P24+8*0.95*5.67E-8*(CD24+273)^3))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(-I24*44100)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291</v>
      </c>
      <c r="AK24">
        <v>15552.9</v>
      </c>
      <c r="AL24">
        <v>715.476923076923</v>
      </c>
      <c r="AM24">
        <v>3262.08</v>
      </c>
      <c r="AN24">
        <f>AM24-AL24</f>
        <v>0</v>
      </c>
      <c r="AO24">
        <f>AN24/AM24</f>
        <v>0</v>
      </c>
      <c r="AP24">
        <v>-0.577747479816223</v>
      </c>
      <c r="AQ24" t="s">
        <v>324</v>
      </c>
      <c r="AR24">
        <v>15392</v>
      </c>
      <c r="AS24">
        <v>787.8112</v>
      </c>
      <c r="AT24">
        <v>900.84</v>
      </c>
      <c r="AU24">
        <f>1-AS24/AT24</f>
        <v>0</v>
      </c>
      <c r="AV24">
        <v>0.5</v>
      </c>
      <c r="AW24">
        <f>BM24</f>
        <v>0</v>
      </c>
      <c r="AX24">
        <f>J24</f>
        <v>0</v>
      </c>
      <c r="AY24">
        <f>AU24*AV24*AW24</f>
        <v>0</v>
      </c>
      <c r="AZ24">
        <f>BE24/AT24</f>
        <v>0</v>
      </c>
      <c r="BA24">
        <f>(AX24-AP24)/AW24</f>
        <v>0</v>
      </c>
      <c r="BB24">
        <f>(AM24-AT24)/AT24</f>
        <v>0</v>
      </c>
      <c r="BC24" t="s">
        <v>325</v>
      </c>
      <c r="BD24">
        <v>515.81</v>
      </c>
      <c r="BE24">
        <f>AT24-BD24</f>
        <v>0</v>
      </c>
      <c r="BF24">
        <f>(AT24-AS24)/(AT24-BD24)</f>
        <v>0</v>
      </c>
      <c r="BG24">
        <f>(AM24-AT24)/(AM24-BD24)</f>
        <v>0</v>
      </c>
      <c r="BH24">
        <f>(AT24-AS24)/(AT24-AL24)</f>
        <v>0</v>
      </c>
      <c r="BI24">
        <f>(AM24-AT24)/(AM24-AL24)</f>
        <v>0</v>
      </c>
      <c r="BJ24">
        <f>(BF24*BD24/AS24)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294</v>
      </c>
      <c r="BS24">
        <v>2</v>
      </c>
      <c r="BT24">
        <v>1608231020.25</v>
      </c>
      <c r="BU24">
        <v>399.8474</v>
      </c>
      <c r="BV24">
        <v>414.466766666667</v>
      </c>
      <c r="BW24">
        <v>18.4672833333333</v>
      </c>
      <c r="BX24">
        <v>13.5917666666667</v>
      </c>
      <c r="BY24">
        <v>400.4804</v>
      </c>
      <c r="BZ24">
        <v>18.5612833333333</v>
      </c>
      <c r="CA24">
        <v>500.197933333333</v>
      </c>
      <c r="CB24">
        <v>101.695</v>
      </c>
      <c r="CC24">
        <v>0.0999766933333333</v>
      </c>
      <c r="CD24">
        <v>28.0065366666667</v>
      </c>
      <c r="CE24">
        <v>27.5502566666667</v>
      </c>
      <c r="CF24">
        <v>999.9</v>
      </c>
      <c r="CG24">
        <v>0</v>
      </c>
      <c r="CH24">
        <v>0</v>
      </c>
      <c r="CI24">
        <v>9995.43933333333</v>
      </c>
      <c r="CJ24">
        <v>0</v>
      </c>
      <c r="CK24">
        <v>367.361933333333</v>
      </c>
      <c r="CL24">
        <v>1399.999</v>
      </c>
      <c r="CM24">
        <v>0.899986833333333</v>
      </c>
      <c r="CN24">
        <v>0.100012413333333</v>
      </c>
      <c r="CO24">
        <v>0</v>
      </c>
      <c r="CP24">
        <v>787.755866666667</v>
      </c>
      <c r="CQ24">
        <v>4.99979</v>
      </c>
      <c r="CR24">
        <v>11211.87</v>
      </c>
      <c r="CS24">
        <v>11904.6166666667</v>
      </c>
      <c r="CT24">
        <v>48.2541333333333</v>
      </c>
      <c r="CU24">
        <v>50.625</v>
      </c>
      <c r="CV24">
        <v>49.375</v>
      </c>
      <c r="CW24">
        <v>49.5977</v>
      </c>
      <c r="CX24">
        <v>49.437</v>
      </c>
      <c r="CY24">
        <v>1255.484</v>
      </c>
      <c r="CZ24">
        <v>139.515</v>
      </c>
      <c r="DA24">
        <v>0</v>
      </c>
      <c r="DB24">
        <v>115.399999856949</v>
      </c>
      <c r="DC24">
        <v>0</v>
      </c>
      <c r="DD24">
        <v>787.8112</v>
      </c>
      <c r="DE24">
        <v>3.24738461832711</v>
      </c>
      <c r="DF24">
        <v>47.0076923450243</v>
      </c>
      <c r="DG24">
        <v>11212.416</v>
      </c>
      <c r="DH24">
        <v>15</v>
      </c>
      <c r="DI24">
        <v>1608231065</v>
      </c>
      <c r="DJ24" t="s">
        <v>326</v>
      </c>
      <c r="DK24">
        <v>1608231046</v>
      </c>
      <c r="DL24">
        <v>1608231065</v>
      </c>
      <c r="DM24">
        <v>10</v>
      </c>
      <c r="DN24">
        <v>0.19</v>
      </c>
      <c r="DO24">
        <v>0.016</v>
      </c>
      <c r="DP24">
        <v>-0.633</v>
      </c>
      <c r="DQ24">
        <v>-0.094</v>
      </c>
      <c r="DR24">
        <v>415</v>
      </c>
      <c r="DS24">
        <v>14</v>
      </c>
      <c r="DT24">
        <v>0.08</v>
      </c>
      <c r="DU24">
        <v>0.02</v>
      </c>
      <c r="DV24">
        <v>10.6796332413703</v>
      </c>
      <c r="DW24">
        <v>-0.198896563298018</v>
      </c>
      <c r="DX24">
        <v>0.0612943351010558</v>
      </c>
      <c r="DY24">
        <v>1</v>
      </c>
      <c r="DZ24">
        <v>-14.8184966666667</v>
      </c>
      <c r="EA24">
        <v>0.14416818687432</v>
      </c>
      <c r="EB24">
        <v>0.0680966102109511</v>
      </c>
      <c r="EC24">
        <v>1</v>
      </c>
      <c r="ED24">
        <v>4.945005</v>
      </c>
      <c r="EE24">
        <v>-0.019977130144616</v>
      </c>
      <c r="EF24">
        <v>0.00224582390226828</v>
      </c>
      <c r="EG24">
        <v>1</v>
      </c>
      <c r="EH24">
        <v>3</v>
      </c>
      <c r="EI24">
        <v>3</v>
      </c>
      <c r="EJ24" t="s">
        <v>305</v>
      </c>
      <c r="EK24">
        <v>100</v>
      </c>
      <c r="EL24">
        <v>100</v>
      </c>
      <c r="EM24">
        <v>-0.633</v>
      </c>
      <c r="EN24">
        <v>-0.094</v>
      </c>
      <c r="EO24">
        <v>-1.04491505417907</v>
      </c>
      <c r="EP24">
        <v>0.000815476741614031</v>
      </c>
      <c r="EQ24">
        <v>-7.50717249551838e-07</v>
      </c>
      <c r="ER24">
        <v>1.84432784397856e-10</v>
      </c>
      <c r="ES24">
        <v>-0.14523423312949</v>
      </c>
      <c r="ET24">
        <v>-0.0138481432109286</v>
      </c>
      <c r="EU24">
        <v>0.00144553185324755</v>
      </c>
      <c r="EV24">
        <v>-1.88220190754585e-05</v>
      </c>
      <c r="EW24">
        <v>6</v>
      </c>
      <c r="EX24">
        <v>2177</v>
      </c>
      <c r="EY24">
        <v>1</v>
      </c>
      <c r="EZ24">
        <v>25</v>
      </c>
      <c r="FA24">
        <v>10.6</v>
      </c>
      <c r="FB24">
        <v>10.6</v>
      </c>
      <c r="FC24">
        <v>2</v>
      </c>
      <c r="FD24">
        <v>512.941</v>
      </c>
      <c r="FE24">
        <v>447.774</v>
      </c>
      <c r="FF24">
        <v>23.196</v>
      </c>
      <c r="FG24">
        <v>33.2563</v>
      </c>
      <c r="FH24">
        <v>30.0002</v>
      </c>
      <c r="FI24">
        <v>33.1167</v>
      </c>
      <c r="FJ24">
        <v>33.0701</v>
      </c>
      <c r="FK24">
        <v>20.4086</v>
      </c>
      <c r="FL24">
        <v>58.8621</v>
      </c>
      <c r="FM24">
        <v>0</v>
      </c>
      <c r="FN24">
        <v>23.1922</v>
      </c>
      <c r="FO24">
        <v>414.673</v>
      </c>
      <c r="FP24">
        <v>13.6998</v>
      </c>
      <c r="FQ24">
        <v>100.908</v>
      </c>
      <c r="FR24">
        <v>100.636</v>
      </c>
    </row>
    <row r="25" spans="1:174">
      <c r="A25">
        <v>9</v>
      </c>
      <c r="B25">
        <v>1608231186</v>
      </c>
      <c r="C25">
        <v>815.400000095367</v>
      </c>
      <c r="D25" t="s">
        <v>327</v>
      </c>
      <c r="E25" t="s">
        <v>328</v>
      </c>
      <c r="F25" t="s">
        <v>289</v>
      </c>
      <c r="G25" t="s">
        <v>290</v>
      </c>
      <c r="H25">
        <v>1608231178</v>
      </c>
      <c r="I25">
        <f>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((R25-I25/2)*K25-J25)/(R25+I25/2)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I25*(1000-(1000*0.61365*exp(17.502*U25/(240.97+U25))/(CB25+CC25)+BW25)/2)/(1000*0.61365*exp(17.502*U25/(240.97+U25))/(CB25+CC25)-BW25)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(BM25*BO25)</f>
        <v>0</v>
      </c>
      <c r="T25">
        <f>(CD25+(S25+2*0.95*5.67E-8*(((CD25+$B$7)+273)^4-(CD25+273)^4)-44100*I25)/(1.84*29.3*P25+8*0.95*5.67E-8*(CD25+273)^3))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(-I25*44100)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291</v>
      </c>
      <c r="AK25">
        <v>15552.9</v>
      </c>
      <c r="AL25">
        <v>715.476923076923</v>
      </c>
      <c r="AM25">
        <v>3262.08</v>
      </c>
      <c r="AN25">
        <f>AM25-AL25</f>
        <v>0</v>
      </c>
      <c r="AO25">
        <f>AN25/AM25</f>
        <v>0</v>
      </c>
      <c r="AP25">
        <v>-0.577747479816223</v>
      </c>
      <c r="AQ25" t="s">
        <v>329</v>
      </c>
      <c r="AR25">
        <v>15391.3</v>
      </c>
      <c r="AS25">
        <v>807.743230769231</v>
      </c>
      <c r="AT25">
        <v>934.71</v>
      </c>
      <c r="AU25">
        <f>1-AS25/AT25</f>
        <v>0</v>
      </c>
      <c r="AV25">
        <v>0.5</v>
      </c>
      <c r="AW25">
        <f>BM25</f>
        <v>0</v>
      </c>
      <c r="AX25">
        <f>J25</f>
        <v>0</v>
      </c>
      <c r="AY25">
        <f>AU25*AV25*AW25</f>
        <v>0</v>
      </c>
      <c r="AZ25">
        <f>BE25/AT25</f>
        <v>0</v>
      </c>
      <c r="BA25">
        <f>(AX25-AP25)/AW25</f>
        <v>0</v>
      </c>
      <c r="BB25">
        <f>(AM25-AT25)/AT25</f>
        <v>0</v>
      </c>
      <c r="BC25" t="s">
        <v>330</v>
      </c>
      <c r="BD25">
        <v>519.2</v>
      </c>
      <c r="BE25">
        <f>AT25-BD25</f>
        <v>0</v>
      </c>
      <c r="BF25">
        <f>(AT25-AS25)/(AT25-BD25)</f>
        <v>0</v>
      </c>
      <c r="BG25">
        <f>(AM25-AT25)/(AM25-BD25)</f>
        <v>0</v>
      </c>
      <c r="BH25">
        <f>(AT25-AS25)/(AT25-AL25)</f>
        <v>0</v>
      </c>
      <c r="BI25">
        <f>(AM25-AT25)/(AM25-AL25)</f>
        <v>0</v>
      </c>
      <c r="BJ25">
        <f>(BF25*BD25/AS25)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294</v>
      </c>
      <c r="BS25">
        <v>2</v>
      </c>
      <c r="BT25">
        <v>1608231178</v>
      </c>
      <c r="BU25">
        <v>499.869741935484</v>
      </c>
      <c r="BV25">
        <v>517.198</v>
      </c>
      <c r="BW25">
        <v>18.5462709677419</v>
      </c>
      <c r="BX25">
        <v>13.9574935483871</v>
      </c>
      <c r="BY25">
        <v>500.481709677419</v>
      </c>
      <c r="BZ25">
        <v>18.5549290322581</v>
      </c>
      <c r="CA25">
        <v>500.208483870968</v>
      </c>
      <c r="CB25">
        <v>101.694032258065</v>
      </c>
      <c r="CC25">
        <v>0.100001529032258</v>
      </c>
      <c r="CD25">
        <v>28.0015258064516</v>
      </c>
      <c r="CE25">
        <v>27.5332193548387</v>
      </c>
      <c r="CF25">
        <v>999.9</v>
      </c>
      <c r="CG25">
        <v>0</v>
      </c>
      <c r="CH25">
        <v>0</v>
      </c>
      <c r="CI25">
        <v>10000.2216129032</v>
      </c>
      <c r="CJ25">
        <v>0</v>
      </c>
      <c r="CK25">
        <v>368.096903225807</v>
      </c>
      <c r="CL25">
        <v>1399.98225806452</v>
      </c>
      <c r="CM25">
        <v>0.899995193548387</v>
      </c>
      <c r="CN25">
        <v>0.100004458064516</v>
      </c>
      <c r="CO25">
        <v>0</v>
      </c>
      <c r="CP25">
        <v>807.745</v>
      </c>
      <c r="CQ25">
        <v>4.99979</v>
      </c>
      <c r="CR25">
        <v>11485.9806451613</v>
      </c>
      <c r="CS25">
        <v>11904.4967741936</v>
      </c>
      <c r="CT25">
        <v>48.375</v>
      </c>
      <c r="CU25">
        <v>50.812</v>
      </c>
      <c r="CV25">
        <v>49.524</v>
      </c>
      <c r="CW25">
        <v>49.820129032258</v>
      </c>
      <c r="CX25">
        <v>49.562</v>
      </c>
      <c r="CY25">
        <v>1255.47612903226</v>
      </c>
      <c r="CZ25">
        <v>139.504516129032</v>
      </c>
      <c r="DA25">
        <v>0</v>
      </c>
      <c r="DB25">
        <v>157.200000047684</v>
      </c>
      <c r="DC25">
        <v>0</v>
      </c>
      <c r="DD25">
        <v>807.743230769231</v>
      </c>
      <c r="DE25">
        <v>-2.2964786334208</v>
      </c>
      <c r="DF25">
        <v>-36.9880342015728</v>
      </c>
      <c r="DG25">
        <v>11485.6653846154</v>
      </c>
      <c r="DH25">
        <v>15</v>
      </c>
      <c r="DI25">
        <v>1608231065</v>
      </c>
      <c r="DJ25" t="s">
        <v>326</v>
      </c>
      <c r="DK25">
        <v>1608231046</v>
      </c>
      <c r="DL25">
        <v>1608231065</v>
      </c>
      <c r="DM25">
        <v>10</v>
      </c>
      <c r="DN25">
        <v>0.19</v>
      </c>
      <c r="DO25">
        <v>0.016</v>
      </c>
      <c r="DP25">
        <v>-0.633</v>
      </c>
      <c r="DQ25">
        <v>-0.094</v>
      </c>
      <c r="DR25">
        <v>415</v>
      </c>
      <c r="DS25">
        <v>14</v>
      </c>
      <c r="DT25">
        <v>0.08</v>
      </c>
      <c r="DU25">
        <v>0.02</v>
      </c>
      <c r="DV25">
        <v>12.4942574133568</v>
      </c>
      <c r="DW25">
        <v>0.0714472876334997</v>
      </c>
      <c r="DX25">
        <v>0.0433869556062535</v>
      </c>
      <c r="DY25">
        <v>1</v>
      </c>
      <c r="DZ25">
        <v>-17.3242566666667</v>
      </c>
      <c r="EA25">
        <v>-0.170821802002221</v>
      </c>
      <c r="EB25">
        <v>0.0527919734008452</v>
      </c>
      <c r="EC25">
        <v>1</v>
      </c>
      <c r="ED25">
        <v>4.58980666666667</v>
      </c>
      <c r="EE25">
        <v>-0.291220111234704</v>
      </c>
      <c r="EF25">
        <v>0.0212745230002669</v>
      </c>
      <c r="EG25">
        <v>0</v>
      </c>
      <c r="EH25">
        <v>2</v>
      </c>
      <c r="EI25">
        <v>3</v>
      </c>
      <c r="EJ25" t="s">
        <v>331</v>
      </c>
      <c r="EK25">
        <v>100</v>
      </c>
      <c r="EL25">
        <v>100</v>
      </c>
      <c r="EM25">
        <v>-0.612</v>
      </c>
      <c r="EN25">
        <v>-0.0092</v>
      </c>
      <c r="EO25">
        <v>-0.85514908799166</v>
      </c>
      <c r="EP25">
        <v>0.000815476741614031</v>
      </c>
      <c r="EQ25">
        <v>-7.50717249551838e-07</v>
      </c>
      <c r="ER25">
        <v>1.84432784397856e-10</v>
      </c>
      <c r="ES25">
        <v>-0.129143426312738</v>
      </c>
      <c r="ET25">
        <v>-0.0138481432109286</v>
      </c>
      <c r="EU25">
        <v>0.00144553185324755</v>
      </c>
      <c r="EV25">
        <v>-1.88220190754585e-05</v>
      </c>
      <c r="EW25">
        <v>6</v>
      </c>
      <c r="EX25">
        <v>2177</v>
      </c>
      <c r="EY25">
        <v>1</v>
      </c>
      <c r="EZ25">
        <v>25</v>
      </c>
      <c r="FA25">
        <v>2.3</v>
      </c>
      <c r="FB25">
        <v>2</v>
      </c>
      <c r="FC25">
        <v>2</v>
      </c>
      <c r="FD25">
        <v>512.668</v>
      </c>
      <c r="FE25">
        <v>447.121</v>
      </c>
      <c r="FF25">
        <v>23.1671</v>
      </c>
      <c r="FG25">
        <v>33.3695</v>
      </c>
      <c r="FH25">
        <v>30.0001</v>
      </c>
      <c r="FI25">
        <v>33.2467</v>
      </c>
      <c r="FJ25">
        <v>33.1993</v>
      </c>
      <c r="FK25">
        <v>24.3705</v>
      </c>
      <c r="FL25">
        <v>58.6332</v>
      </c>
      <c r="FM25">
        <v>0</v>
      </c>
      <c r="FN25">
        <v>23.1748</v>
      </c>
      <c r="FO25">
        <v>517.322</v>
      </c>
      <c r="FP25">
        <v>14.0712</v>
      </c>
      <c r="FQ25">
        <v>100.89</v>
      </c>
      <c r="FR25">
        <v>100.618</v>
      </c>
    </row>
    <row r="26" spans="1:174">
      <c r="A26">
        <v>10</v>
      </c>
      <c r="B26">
        <v>1608231290</v>
      </c>
      <c r="C26">
        <v>919.400000095367</v>
      </c>
      <c r="D26" t="s">
        <v>332</v>
      </c>
      <c r="E26" t="s">
        <v>333</v>
      </c>
      <c r="F26" t="s">
        <v>289</v>
      </c>
      <c r="G26" t="s">
        <v>290</v>
      </c>
      <c r="H26">
        <v>1608231282.25</v>
      </c>
      <c r="I26">
        <f>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((R26-I26/2)*K26-J26)/(R26+I26/2)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I26*(1000-(1000*0.61365*exp(17.502*U26/(240.97+U26))/(CB26+CC26)+BW26)/2)/(1000*0.61365*exp(17.502*U26/(240.97+U26))/(CB26+CC26)-BW26)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(BM26*BO26)</f>
        <v>0</v>
      </c>
      <c r="T26">
        <f>(CD26+(S26+2*0.95*5.67E-8*(((CD26+$B$7)+273)^4-(CD26+273)^4)-44100*I26)/(1.84*29.3*P26+8*0.95*5.67E-8*(CD26+273)^3))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(-I26*44100)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291</v>
      </c>
      <c r="AK26">
        <v>15552.9</v>
      </c>
      <c r="AL26">
        <v>715.476923076923</v>
      </c>
      <c r="AM26">
        <v>3262.08</v>
      </c>
      <c r="AN26">
        <f>AM26-AL26</f>
        <v>0</v>
      </c>
      <c r="AO26">
        <f>AN26/AM26</f>
        <v>0</v>
      </c>
      <c r="AP26">
        <v>-0.577747479816223</v>
      </c>
      <c r="AQ26" t="s">
        <v>334</v>
      </c>
      <c r="AR26">
        <v>15390.5</v>
      </c>
      <c r="AS26">
        <v>817.05008</v>
      </c>
      <c r="AT26">
        <v>951.22</v>
      </c>
      <c r="AU26">
        <f>1-AS26/AT26</f>
        <v>0</v>
      </c>
      <c r="AV26">
        <v>0.5</v>
      </c>
      <c r="AW26">
        <f>BM26</f>
        <v>0</v>
      </c>
      <c r="AX26">
        <f>J26</f>
        <v>0</v>
      </c>
      <c r="AY26">
        <f>AU26*AV26*AW26</f>
        <v>0</v>
      </c>
      <c r="AZ26">
        <f>BE26/AT26</f>
        <v>0</v>
      </c>
      <c r="BA26">
        <f>(AX26-AP26)/AW26</f>
        <v>0</v>
      </c>
      <c r="BB26">
        <f>(AM26-AT26)/AT26</f>
        <v>0</v>
      </c>
      <c r="BC26" t="s">
        <v>335</v>
      </c>
      <c r="BD26">
        <v>522</v>
      </c>
      <c r="BE26">
        <f>AT26-BD26</f>
        <v>0</v>
      </c>
      <c r="BF26">
        <f>(AT26-AS26)/(AT26-BD26)</f>
        <v>0</v>
      </c>
      <c r="BG26">
        <f>(AM26-AT26)/(AM26-BD26)</f>
        <v>0</v>
      </c>
      <c r="BH26">
        <f>(AT26-AS26)/(AT26-AL26)</f>
        <v>0</v>
      </c>
      <c r="BI26">
        <f>(AM26-AT26)/(AM26-AL26)</f>
        <v>0</v>
      </c>
      <c r="BJ26">
        <f>(BF26*BD26/AS26)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294</v>
      </c>
      <c r="BS26">
        <v>2</v>
      </c>
      <c r="BT26">
        <v>1608231282.25</v>
      </c>
      <c r="BU26">
        <v>599.661833333333</v>
      </c>
      <c r="BV26">
        <v>618.8127</v>
      </c>
      <c r="BW26">
        <v>18.49835</v>
      </c>
      <c r="BX26">
        <v>14.3289133333333</v>
      </c>
      <c r="BY26">
        <v>600.258</v>
      </c>
      <c r="BZ26">
        <v>18.5079466666667</v>
      </c>
      <c r="CA26">
        <v>500.211466666667</v>
      </c>
      <c r="CB26">
        <v>101.6905</v>
      </c>
      <c r="CC26">
        <v>0.10000428</v>
      </c>
      <c r="CD26">
        <v>27.9928966666667</v>
      </c>
      <c r="CE26">
        <v>27.5497333333333</v>
      </c>
      <c r="CF26">
        <v>999.9</v>
      </c>
      <c r="CG26">
        <v>0</v>
      </c>
      <c r="CH26">
        <v>0</v>
      </c>
      <c r="CI26">
        <v>10001.7033333333</v>
      </c>
      <c r="CJ26">
        <v>0</v>
      </c>
      <c r="CK26">
        <v>418.804766666667</v>
      </c>
      <c r="CL26">
        <v>1399.99966666667</v>
      </c>
      <c r="CM26">
        <v>0.899995566666666</v>
      </c>
      <c r="CN26">
        <v>0.100004026666667</v>
      </c>
      <c r="CO26">
        <v>0</v>
      </c>
      <c r="CP26">
        <v>817.137533333334</v>
      </c>
      <c r="CQ26">
        <v>4.99979</v>
      </c>
      <c r="CR26">
        <v>11623.6433333333</v>
      </c>
      <c r="CS26">
        <v>11904.65</v>
      </c>
      <c r="CT26">
        <v>48.5</v>
      </c>
      <c r="CU26">
        <v>50.9308</v>
      </c>
      <c r="CV26">
        <v>49.625</v>
      </c>
      <c r="CW26">
        <v>49.937</v>
      </c>
      <c r="CX26">
        <v>49.6601333333333</v>
      </c>
      <c r="CY26">
        <v>1255.49166666667</v>
      </c>
      <c r="CZ26">
        <v>139.505333333333</v>
      </c>
      <c r="DA26">
        <v>0</v>
      </c>
      <c r="DB26">
        <v>103.5</v>
      </c>
      <c r="DC26">
        <v>0</v>
      </c>
      <c r="DD26">
        <v>817.05008</v>
      </c>
      <c r="DE26">
        <v>-5.18261539642845</v>
      </c>
      <c r="DF26">
        <v>-80.1538462058394</v>
      </c>
      <c r="DG26">
        <v>11622.86</v>
      </c>
      <c r="DH26">
        <v>15</v>
      </c>
      <c r="DI26">
        <v>1608231065</v>
      </c>
      <c r="DJ26" t="s">
        <v>326</v>
      </c>
      <c r="DK26">
        <v>1608231046</v>
      </c>
      <c r="DL26">
        <v>1608231065</v>
      </c>
      <c r="DM26">
        <v>10</v>
      </c>
      <c r="DN26">
        <v>0.19</v>
      </c>
      <c r="DO26">
        <v>0.016</v>
      </c>
      <c r="DP26">
        <v>-0.633</v>
      </c>
      <c r="DQ26">
        <v>-0.094</v>
      </c>
      <c r="DR26">
        <v>415</v>
      </c>
      <c r="DS26">
        <v>14</v>
      </c>
      <c r="DT26">
        <v>0.08</v>
      </c>
      <c r="DU26">
        <v>0.02</v>
      </c>
      <c r="DV26">
        <v>13.8511032609381</v>
      </c>
      <c r="DW26">
        <v>-0.0833864184791737</v>
      </c>
      <c r="DX26">
        <v>0.084043925375788</v>
      </c>
      <c r="DY26">
        <v>1</v>
      </c>
      <c r="DZ26">
        <v>-19.15679</v>
      </c>
      <c r="EA26">
        <v>0.0679234705227511</v>
      </c>
      <c r="EB26">
        <v>0.0957219736180429</v>
      </c>
      <c r="EC26">
        <v>1</v>
      </c>
      <c r="ED26">
        <v>4.17101166666667</v>
      </c>
      <c r="EE26">
        <v>-0.195912347052276</v>
      </c>
      <c r="EF26">
        <v>0.0143074481962678</v>
      </c>
      <c r="EG26">
        <v>1</v>
      </c>
      <c r="EH26">
        <v>3</v>
      </c>
      <c r="EI26">
        <v>3</v>
      </c>
      <c r="EJ26" t="s">
        <v>305</v>
      </c>
      <c r="EK26">
        <v>100</v>
      </c>
      <c r="EL26">
        <v>100</v>
      </c>
      <c r="EM26">
        <v>-0.596</v>
      </c>
      <c r="EN26">
        <v>-0.01</v>
      </c>
      <c r="EO26">
        <v>-0.85514908799166</v>
      </c>
      <c r="EP26">
        <v>0.000815476741614031</v>
      </c>
      <c r="EQ26">
        <v>-7.50717249551838e-07</v>
      </c>
      <c r="ER26">
        <v>1.84432784397856e-10</v>
      </c>
      <c r="ES26">
        <v>-0.129143426312738</v>
      </c>
      <c r="ET26">
        <v>-0.0138481432109286</v>
      </c>
      <c r="EU26">
        <v>0.00144553185324755</v>
      </c>
      <c r="EV26">
        <v>-1.88220190754585e-05</v>
      </c>
      <c r="EW26">
        <v>6</v>
      </c>
      <c r="EX26">
        <v>2177</v>
      </c>
      <c r="EY26">
        <v>1</v>
      </c>
      <c r="EZ26">
        <v>25</v>
      </c>
      <c r="FA26">
        <v>4.1</v>
      </c>
      <c r="FB26">
        <v>3.8</v>
      </c>
      <c r="FC26">
        <v>2</v>
      </c>
      <c r="FD26">
        <v>512.512</v>
      </c>
      <c r="FE26">
        <v>446.718</v>
      </c>
      <c r="FF26">
        <v>23.1037</v>
      </c>
      <c r="FG26">
        <v>33.4249</v>
      </c>
      <c r="FH26">
        <v>30.0005</v>
      </c>
      <c r="FI26">
        <v>33.3135</v>
      </c>
      <c r="FJ26">
        <v>33.2692</v>
      </c>
      <c r="FK26">
        <v>28.1713</v>
      </c>
      <c r="FL26">
        <v>57.7755</v>
      </c>
      <c r="FM26">
        <v>0</v>
      </c>
      <c r="FN26">
        <v>23.1069</v>
      </c>
      <c r="FO26">
        <v>618.862</v>
      </c>
      <c r="FP26">
        <v>14.4466</v>
      </c>
      <c r="FQ26">
        <v>100.882</v>
      </c>
      <c r="FR26">
        <v>100.612</v>
      </c>
    </row>
    <row r="27" spans="1:174">
      <c r="A27">
        <v>11</v>
      </c>
      <c r="B27">
        <v>1608231410.5</v>
      </c>
      <c r="C27">
        <v>1039.90000009537</v>
      </c>
      <c r="D27" t="s">
        <v>336</v>
      </c>
      <c r="E27" t="s">
        <v>337</v>
      </c>
      <c r="F27" t="s">
        <v>289</v>
      </c>
      <c r="G27" t="s">
        <v>290</v>
      </c>
      <c r="H27">
        <v>1608231402.5</v>
      </c>
      <c r="I27">
        <f>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((R27-I27/2)*K27-J27)/(R27+I27/2)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I27*(1000-(1000*0.61365*exp(17.502*U27/(240.97+U27))/(CB27+CC27)+BW27)/2)/(1000*0.61365*exp(17.502*U27/(240.97+U27))/(CB27+CC27)-BW27)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(BM27*BO27)</f>
        <v>0</v>
      </c>
      <c r="T27">
        <f>(CD27+(S27+2*0.95*5.67E-8*(((CD27+$B$7)+273)^4-(CD27+273)^4)-44100*I27)/(1.84*29.3*P27+8*0.95*5.67E-8*(CD27+273)^3))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(-I27*44100)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291</v>
      </c>
      <c r="AK27">
        <v>15552.9</v>
      </c>
      <c r="AL27">
        <v>715.476923076923</v>
      </c>
      <c r="AM27">
        <v>3262.08</v>
      </c>
      <c r="AN27">
        <f>AM27-AL27</f>
        <v>0</v>
      </c>
      <c r="AO27">
        <f>AN27/AM27</f>
        <v>0</v>
      </c>
      <c r="AP27">
        <v>-0.577747479816223</v>
      </c>
      <c r="AQ27" t="s">
        <v>338</v>
      </c>
      <c r="AR27">
        <v>15389.5</v>
      </c>
      <c r="AS27">
        <v>814.539807692308</v>
      </c>
      <c r="AT27">
        <v>949.93</v>
      </c>
      <c r="AU27">
        <f>1-AS27/AT27</f>
        <v>0</v>
      </c>
      <c r="AV27">
        <v>0.5</v>
      </c>
      <c r="AW27">
        <f>BM27</f>
        <v>0</v>
      </c>
      <c r="AX27">
        <f>J27</f>
        <v>0</v>
      </c>
      <c r="AY27">
        <f>AU27*AV27*AW27</f>
        <v>0</v>
      </c>
      <c r="AZ27">
        <f>BE27/AT27</f>
        <v>0</v>
      </c>
      <c r="BA27">
        <f>(AX27-AP27)/AW27</f>
        <v>0</v>
      </c>
      <c r="BB27">
        <f>(AM27-AT27)/AT27</f>
        <v>0</v>
      </c>
      <c r="BC27" t="s">
        <v>339</v>
      </c>
      <c r="BD27">
        <v>518.65</v>
      </c>
      <c r="BE27">
        <f>AT27-BD27</f>
        <v>0</v>
      </c>
      <c r="BF27">
        <f>(AT27-AS27)/(AT27-BD27)</f>
        <v>0</v>
      </c>
      <c r="BG27">
        <f>(AM27-AT27)/(AM27-BD27)</f>
        <v>0</v>
      </c>
      <c r="BH27">
        <f>(AT27-AS27)/(AT27-AL27)</f>
        <v>0</v>
      </c>
      <c r="BI27">
        <f>(AM27-AT27)/(AM27-AL27)</f>
        <v>0</v>
      </c>
      <c r="BJ27">
        <f>(BF27*BD27/AS27)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294</v>
      </c>
      <c r="BS27">
        <v>2</v>
      </c>
      <c r="BT27">
        <v>1608231402.5</v>
      </c>
      <c r="BU27">
        <v>699.898806451613</v>
      </c>
      <c r="BV27">
        <v>719.825387096774</v>
      </c>
      <c r="BW27">
        <v>18.5454548387097</v>
      </c>
      <c r="BX27">
        <v>15.0239</v>
      </c>
      <c r="BY27">
        <v>700.487677419355</v>
      </c>
      <c r="BZ27">
        <v>18.5541322580645</v>
      </c>
      <c r="CA27">
        <v>500.222612903226</v>
      </c>
      <c r="CB27">
        <v>101.687548387097</v>
      </c>
      <c r="CC27">
        <v>0.100039196774194</v>
      </c>
      <c r="CD27">
        <v>27.9845967741935</v>
      </c>
      <c r="CE27">
        <v>27.5411838709677</v>
      </c>
      <c r="CF27">
        <v>999.9</v>
      </c>
      <c r="CG27">
        <v>0</v>
      </c>
      <c r="CH27">
        <v>0</v>
      </c>
      <c r="CI27">
        <v>10000.6387096774</v>
      </c>
      <c r="CJ27">
        <v>0</v>
      </c>
      <c r="CK27">
        <v>397.625838709677</v>
      </c>
      <c r="CL27">
        <v>1399.99709677419</v>
      </c>
      <c r="CM27">
        <v>0.90000129032258</v>
      </c>
      <c r="CN27">
        <v>0.0999984064516129</v>
      </c>
      <c r="CO27">
        <v>0</v>
      </c>
      <c r="CP27">
        <v>814.629290322581</v>
      </c>
      <c r="CQ27">
        <v>4.99979</v>
      </c>
      <c r="CR27">
        <v>11593.9064516129</v>
      </c>
      <c r="CS27">
        <v>11904.6612903226</v>
      </c>
      <c r="CT27">
        <v>48.6026451612903</v>
      </c>
      <c r="CU27">
        <v>51.062</v>
      </c>
      <c r="CV27">
        <v>49.75</v>
      </c>
      <c r="CW27">
        <v>50.066064516129</v>
      </c>
      <c r="CX27">
        <v>49.75</v>
      </c>
      <c r="CY27">
        <v>1255.49709677419</v>
      </c>
      <c r="CZ27">
        <v>139.5</v>
      </c>
      <c r="DA27">
        <v>0</v>
      </c>
      <c r="DB27">
        <v>120.100000143051</v>
      </c>
      <c r="DC27">
        <v>0</v>
      </c>
      <c r="DD27">
        <v>814.539807692308</v>
      </c>
      <c r="DE27">
        <v>-9.95415385739771</v>
      </c>
      <c r="DF27">
        <v>-134.44444458163</v>
      </c>
      <c r="DG27">
        <v>11592.2346153846</v>
      </c>
      <c r="DH27">
        <v>15</v>
      </c>
      <c r="DI27">
        <v>1608231065</v>
      </c>
      <c r="DJ27" t="s">
        <v>326</v>
      </c>
      <c r="DK27">
        <v>1608231046</v>
      </c>
      <c r="DL27">
        <v>1608231065</v>
      </c>
      <c r="DM27">
        <v>10</v>
      </c>
      <c r="DN27">
        <v>0.19</v>
      </c>
      <c r="DO27">
        <v>0.016</v>
      </c>
      <c r="DP27">
        <v>-0.633</v>
      </c>
      <c r="DQ27">
        <v>-0.094</v>
      </c>
      <c r="DR27">
        <v>415</v>
      </c>
      <c r="DS27">
        <v>14</v>
      </c>
      <c r="DT27">
        <v>0.08</v>
      </c>
      <c r="DU27">
        <v>0.02</v>
      </c>
      <c r="DV27">
        <v>14.5169518876314</v>
      </c>
      <c r="DW27">
        <v>-0.334863869891222</v>
      </c>
      <c r="DX27">
        <v>0.0974937738952327</v>
      </c>
      <c r="DY27">
        <v>1</v>
      </c>
      <c r="DZ27">
        <v>-19.9283366666667</v>
      </c>
      <c r="EA27">
        <v>1.01309098998885</v>
      </c>
      <c r="EB27">
        <v>0.139856274995281</v>
      </c>
      <c r="EC27">
        <v>0</v>
      </c>
      <c r="ED27">
        <v>3.51809133333333</v>
      </c>
      <c r="EE27">
        <v>-0.811135394883194</v>
      </c>
      <c r="EF27">
        <v>0.0623416333190661</v>
      </c>
      <c r="EG27">
        <v>0</v>
      </c>
      <c r="EH27">
        <v>1</v>
      </c>
      <c r="EI27">
        <v>3</v>
      </c>
      <c r="EJ27" t="s">
        <v>296</v>
      </c>
      <c r="EK27">
        <v>100</v>
      </c>
      <c r="EL27">
        <v>100</v>
      </c>
      <c r="EM27">
        <v>-0.589</v>
      </c>
      <c r="EN27">
        <v>-0.008</v>
      </c>
      <c r="EO27">
        <v>-0.85514908799166</v>
      </c>
      <c r="EP27">
        <v>0.000815476741614031</v>
      </c>
      <c r="EQ27">
        <v>-7.50717249551838e-07</v>
      </c>
      <c r="ER27">
        <v>1.84432784397856e-10</v>
      </c>
      <c r="ES27">
        <v>-0.129143426312738</v>
      </c>
      <c r="ET27">
        <v>-0.0138481432109286</v>
      </c>
      <c r="EU27">
        <v>0.00144553185324755</v>
      </c>
      <c r="EV27">
        <v>-1.88220190754585e-05</v>
      </c>
      <c r="EW27">
        <v>6</v>
      </c>
      <c r="EX27">
        <v>2177</v>
      </c>
      <c r="EY27">
        <v>1</v>
      </c>
      <c r="EZ27">
        <v>25</v>
      </c>
      <c r="FA27">
        <v>6.1</v>
      </c>
      <c r="FB27">
        <v>5.8</v>
      </c>
      <c r="FC27">
        <v>2</v>
      </c>
      <c r="FD27">
        <v>512.409</v>
      </c>
      <c r="FE27">
        <v>446.977</v>
      </c>
      <c r="FF27">
        <v>23.069</v>
      </c>
      <c r="FG27">
        <v>33.4729</v>
      </c>
      <c r="FH27">
        <v>29.9999</v>
      </c>
      <c r="FI27">
        <v>33.3681</v>
      </c>
      <c r="FJ27">
        <v>33.3226</v>
      </c>
      <c r="FK27">
        <v>31.8781</v>
      </c>
      <c r="FL27">
        <v>55.8096</v>
      </c>
      <c r="FM27">
        <v>0</v>
      </c>
      <c r="FN27">
        <v>23.0728</v>
      </c>
      <c r="FO27">
        <v>719.856</v>
      </c>
      <c r="FP27">
        <v>15.1194</v>
      </c>
      <c r="FQ27">
        <v>100.878</v>
      </c>
      <c r="FR27">
        <v>100.608</v>
      </c>
    </row>
    <row r="28" spans="1:174">
      <c r="A28">
        <v>12</v>
      </c>
      <c r="B28">
        <v>1608231527</v>
      </c>
      <c r="C28">
        <v>1156.40000009537</v>
      </c>
      <c r="D28" t="s">
        <v>340</v>
      </c>
      <c r="E28" t="s">
        <v>341</v>
      </c>
      <c r="F28" t="s">
        <v>289</v>
      </c>
      <c r="G28" t="s">
        <v>290</v>
      </c>
      <c r="H28">
        <v>1608231519</v>
      </c>
      <c r="I28">
        <f>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((R28-I28/2)*K28-J28)/(R28+I28/2)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I28*(1000-(1000*0.61365*exp(17.502*U28/(240.97+U28))/(CB28+CC28)+BW28)/2)/(1000*0.61365*exp(17.502*U28/(240.97+U28))/(CB28+CC28)-BW28)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(BM28*BO28)</f>
        <v>0</v>
      </c>
      <c r="T28">
        <f>(CD28+(S28+2*0.95*5.67E-8*(((CD28+$B$7)+273)^4-(CD28+273)^4)-44100*I28)/(1.84*29.3*P28+8*0.95*5.67E-8*(CD28+273)^3))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(-I28*44100)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291</v>
      </c>
      <c r="AK28">
        <v>15552.9</v>
      </c>
      <c r="AL28">
        <v>715.476923076923</v>
      </c>
      <c r="AM28">
        <v>3262.08</v>
      </c>
      <c r="AN28">
        <f>AM28-AL28</f>
        <v>0</v>
      </c>
      <c r="AO28">
        <f>AN28/AM28</f>
        <v>0</v>
      </c>
      <c r="AP28">
        <v>-0.577747479816223</v>
      </c>
      <c r="AQ28" t="s">
        <v>342</v>
      </c>
      <c r="AR28">
        <v>15389.3</v>
      </c>
      <c r="AS28">
        <v>809.44164</v>
      </c>
      <c r="AT28">
        <v>945.66</v>
      </c>
      <c r="AU28">
        <f>1-AS28/AT28</f>
        <v>0</v>
      </c>
      <c r="AV28">
        <v>0.5</v>
      </c>
      <c r="AW28">
        <f>BM28</f>
        <v>0</v>
      </c>
      <c r="AX28">
        <f>J28</f>
        <v>0</v>
      </c>
      <c r="AY28">
        <f>AU28*AV28*AW28</f>
        <v>0</v>
      </c>
      <c r="AZ28">
        <f>BE28/AT28</f>
        <v>0</v>
      </c>
      <c r="BA28">
        <f>(AX28-AP28)/AW28</f>
        <v>0</v>
      </c>
      <c r="BB28">
        <f>(AM28-AT28)/AT28</f>
        <v>0</v>
      </c>
      <c r="BC28" t="s">
        <v>343</v>
      </c>
      <c r="BD28">
        <v>522.59</v>
      </c>
      <c r="BE28">
        <f>AT28-BD28</f>
        <v>0</v>
      </c>
      <c r="BF28">
        <f>(AT28-AS28)/(AT28-BD28)</f>
        <v>0</v>
      </c>
      <c r="BG28">
        <f>(AM28-AT28)/(AM28-BD28)</f>
        <v>0</v>
      </c>
      <c r="BH28">
        <f>(AT28-AS28)/(AT28-AL28)</f>
        <v>0</v>
      </c>
      <c r="BI28">
        <f>(AM28-AT28)/(AM28-AL28)</f>
        <v>0</v>
      </c>
      <c r="BJ28">
        <f>(BF28*BD28/AS28)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294</v>
      </c>
      <c r="BS28">
        <v>2</v>
      </c>
      <c r="BT28">
        <v>1608231519</v>
      </c>
      <c r="BU28">
        <v>799.939387096774</v>
      </c>
      <c r="BV28">
        <v>819.750677419355</v>
      </c>
      <c r="BW28">
        <v>18.5021870967742</v>
      </c>
      <c r="BX28">
        <v>15.6895967741935</v>
      </c>
      <c r="BY28">
        <v>800.528193548387</v>
      </c>
      <c r="BZ28">
        <v>18.5117129032258</v>
      </c>
      <c r="CA28">
        <v>500.226483870968</v>
      </c>
      <c r="CB28">
        <v>101.68964516129</v>
      </c>
      <c r="CC28">
        <v>0.100045890322581</v>
      </c>
      <c r="CD28">
        <v>28.0086580645161</v>
      </c>
      <c r="CE28">
        <v>27.5876161290323</v>
      </c>
      <c r="CF28">
        <v>999.9</v>
      </c>
      <c r="CG28">
        <v>0</v>
      </c>
      <c r="CH28">
        <v>0</v>
      </c>
      <c r="CI28">
        <v>9998.28387096774</v>
      </c>
      <c r="CJ28">
        <v>0</v>
      </c>
      <c r="CK28">
        <v>394.92635483871</v>
      </c>
      <c r="CL28">
        <v>1400.00580645161</v>
      </c>
      <c r="CM28">
        <v>0.900003419354839</v>
      </c>
      <c r="CN28">
        <v>0.0999964064516129</v>
      </c>
      <c r="CO28">
        <v>0</v>
      </c>
      <c r="CP28">
        <v>809.534096774194</v>
      </c>
      <c r="CQ28">
        <v>4.99979</v>
      </c>
      <c r="CR28">
        <v>11555.8548387097</v>
      </c>
      <c r="CS28">
        <v>11904.7322580645</v>
      </c>
      <c r="CT28">
        <v>48.663</v>
      </c>
      <c r="CU28">
        <v>51.183</v>
      </c>
      <c r="CV28">
        <v>49.812</v>
      </c>
      <c r="CW28">
        <v>50.175</v>
      </c>
      <c r="CX28">
        <v>49.812</v>
      </c>
      <c r="CY28">
        <v>1255.51064516129</v>
      </c>
      <c r="CZ28">
        <v>139.495161290323</v>
      </c>
      <c r="DA28">
        <v>0</v>
      </c>
      <c r="DB28">
        <v>115.900000095367</v>
      </c>
      <c r="DC28">
        <v>0</v>
      </c>
      <c r="DD28">
        <v>809.44164</v>
      </c>
      <c r="DE28">
        <v>-8.86661535775571</v>
      </c>
      <c r="DF28">
        <v>-93.153846009776</v>
      </c>
      <c r="DG28">
        <v>11554.66</v>
      </c>
      <c r="DH28">
        <v>15</v>
      </c>
      <c r="DI28">
        <v>1608231065</v>
      </c>
      <c r="DJ28" t="s">
        <v>326</v>
      </c>
      <c r="DK28">
        <v>1608231046</v>
      </c>
      <c r="DL28">
        <v>1608231065</v>
      </c>
      <c r="DM28">
        <v>10</v>
      </c>
      <c r="DN28">
        <v>0.19</v>
      </c>
      <c r="DO28">
        <v>0.016</v>
      </c>
      <c r="DP28">
        <v>-0.633</v>
      </c>
      <c r="DQ28">
        <v>-0.094</v>
      </c>
      <c r="DR28">
        <v>415</v>
      </c>
      <c r="DS28">
        <v>14</v>
      </c>
      <c r="DT28">
        <v>0.08</v>
      </c>
      <c r="DU28">
        <v>0.02</v>
      </c>
      <c r="DV28">
        <v>14.5866922960471</v>
      </c>
      <c r="DW28">
        <v>0.351689876768087</v>
      </c>
      <c r="DX28">
        <v>0.164382240262554</v>
      </c>
      <c r="DY28">
        <v>1</v>
      </c>
      <c r="DZ28">
        <v>-19.80703</v>
      </c>
      <c r="EA28">
        <v>-0.0721681868742692</v>
      </c>
      <c r="EB28">
        <v>0.187495674883449</v>
      </c>
      <c r="EC28">
        <v>1</v>
      </c>
      <c r="ED28">
        <v>2.81296166666667</v>
      </c>
      <c r="EE28">
        <v>-0.146399733036706</v>
      </c>
      <c r="EF28">
        <v>0.0140451422404886</v>
      </c>
      <c r="EG28">
        <v>1</v>
      </c>
      <c r="EH28">
        <v>3</v>
      </c>
      <c r="EI28">
        <v>3</v>
      </c>
      <c r="EJ28" t="s">
        <v>305</v>
      </c>
      <c r="EK28">
        <v>100</v>
      </c>
      <c r="EL28">
        <v>100</v>
      </c>
      <c r="EM28">
        <v>-0.589</v>
      </c>
      <c r="EN28">
        <v>-0.0096</v>
      </c>
      <c r="EO28">
        <v>-0.85514908799166</v>
      </c>
      <c r="EP28">
        <v>0.000815476741614031</v>
      </c>
      <c r="EQ28">
        <v>-7.50717249551838e-07</v>
      </c>
      <c r="ER28">
        <v>1.84432784397856e-10</v>
      </c>
      <c r="ES28">
        <v>-0.129143426312738</v>
      </c>
      <c r="ET28">
        <v>-0.0138481432109286</v>
      </c>
      <c r="EU28">
        <v>0.00144553185324755</v>
      </c>
      <c r="EV28">
        <v>-1.88220190754585e-05</v>
      </c>
      <c r="EW28">
        <v>6</v>
      </c>
      <c r="EX28">
        <v>2177</v>
      </c>
      <c r="EY28">
        <v>1</v>
      </c>
      <c r="EZ28">
        <v>25</v>
      </c>
      <c r="FA28">
        <v>8</v>
      </c>
      <c r="FB28">
        <v>7.7</v>
      </c>
      <c r="FC28">
        <v>2</v>
      </c>
      <c r="FD28">
        <v>512.314</v>
      </c>
      <c r="FE28">
        <v>447.27</v>
      </c>
      <c r="FF28">
        <v>23.035</v>
      </c>
      <c r="FG28">
        <v>33.4527</v>
      </c>
      <c r="FH28">
        <v>29.9998</v>
      </c>
      <c r="FI28">
        <v>33.3663</v>
      </c>
      <c r="FJ28">
        <v>33.3226</v>
      </c>
      <c r="FK28">
        <v>35.4745</v>
      </c>
      <c r="FL28">
        <v>53.2791</v>
      </c>
      <c r="FM28">
        <v>0</v>
      </c>
      <c r="FN28">
        <v>23.0302</v>
      </c>
      <c r="FO28">
        <v>819.568</v>
      </c>
      <c r="FP28">
        <v>15.8867</v>
      </c>
      <c r="FQ28">
        <v>100.889</v>
      </c>
      <c r="FR28">
        <v>100.613</v>
      </c>
    </row>
    <row r="29" spans="1:174">
      <c r="A29">
        <v>13</v>
      </c>
      <c r="B29">
        <v>1608231647.5</v>
      </c>
      <c r="C29">
        <v>1276.90000009537</v>
      </c>
      <c r="D29" t="s">
        <v>344</v>
      </c>
      <c r="E29" t="s">
        <v>345</v>
      </c>
      <c r="F29" t="s">
        <v>289</v>
      </c>
      <c r="G29" t="s">
        <v>290</v>
      </c>
      <c r="H29">
        <v>1608231639.5</v>
      </c>
      <c r="I29">
        <f>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((R29-I29/2)*K29-J29)/(R29+I29/2)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I29*(1000-(1000*0.61365*exp(17.502*U29/(240.97+U29))/(CB29+CC29)+BW29)/2)/(1000*0.61365*exp(17.502*U29/(240.97+U29))/(CB29+CC29)-BW29)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(BM29*BO29)</f>
        <v>0</v>
      </c>
      <c r="T29">
        <f>(CD29+(S29+2*0.95*5.67E-8*(((CD29+$B$7)+273)^4-(CD29+273)^4)-44100*I29)/(1.84*29.3*P29+8*0.95*5.67E-8*(CD29+273)^3))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(-I29*44100)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291</v>
      </c>
      <c r="AK29">
        <v>15552.9</v>
      </c>
      <c r="AL29">
        <v>715.476923076923</v>
      </c>
      <c r="AM29">
        <v>3262.08</v>
      </c>
      <c r="AN29">
        <f>AM29-AL29</f>
        <v>0</v>
      </c>
      <c r="AO29">
        <f>AN29/AM29</f>
        <v>0</v>
      </c>
      <c r="AP29">
        <v>-0.577747479816223</v>
      </c>
      <c r="AQ29" t="s">
        <v>346</v>
      </c>
      <c r="AR29">
        <v>15388.7</v>
      </c>
      <c r="AS29">
        <v>802.947846153846</v>
      </c>
      <c r="AT29">
        <v>940.25</v>
      </c>
      <c r="AU29">
        <f>1-AS29/AT29</f>
        <v>0</v>
      </c>
      <c r="AV29">
        <v>0.5</v>
      </c>
      <c r="AW29">
        <f>BM29</f>
        <v>0</v>
      </c>
      <c r="AX29">
        <f>J29</f>
        <v>0</v>
      </c>
      <c r="AY29">
        <f>AU29*AV29*AW29</f>
        <v>0</v>
      </c>
      <c r="AZ29">
        <f>BE29/AT29</f>
        <v>0</v>
      </c>
      <c r="BA29">
        <f>(AX29-AP29)/AW29</f>
        <v>0</v>
      </c>
      <c r="BB29">
        <f>(AM29-AT29)/AT29</f>
        <v>0</v>
      </c>
      <c r="BC29" t="s">
        <v>347</v>
      </c>
      <c r="BD29">
        <v>525.6</v>
      </c>
      <c r="BE29">
        <f>AT29-BD29</f>
        <v>0</v>
      </c>
      <c r="BF29">
        <f>(AT29-AS29)/(AT29-BD29)</f>
        <v>0</v>
      </c>
      <c r="BG29">
        <f>(AM29-AT29)/(AM29-BD29)</f>
        <v>0</v>
      </c>
      <c r="BH29">
        <f>(AT29-AS29)/(AT29-AL29)</f>
        <v>0</v>
      </c>
      <c r="BI29">
        <f>(AM29-AT29)/(AM29-AL29)</f>
        <v>0</v>
      </c>
      <c r="BJ29">
        <f>(BF29*BD29/AS29)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294</v>
      </c>
      <c r="BS29">
        <v>2</v>
      </c>
      <c r="BT29">
        <v>1608231639.5</v>
      </c>
      <c r="BU29">
        <v>900.141806451613</v>
      </c>
      <c r="BV29">
        <v>919.153903225807</v>
      </c>
      <c r="BW29">
        <v>18.6355129032258</v>
      </c>
      <c r="BX29">
        <v>16.5511322580645</v>
      </c>
      <c r="BY29">
        <v>900.609806451613</v>
      </c>
      <c r="BZ29">
        <v>18.6423870967742</v>
      </c>
      <c r="CA29">
        <v>500.220290322581</v>
      </c>
      <c r="CB29">
        <v>101.690032258064</v>
      </c>
      <c r="CC29">
        <v>0.0999911612903226</v>
      </c>
      <c r="CD29">
        <v>28.0161322580645</v>
      </c>
      <c r="CE29">
        <v>27.6746548387097</v>
      </c>
      <c r="CF29">
        <v>999.9</v>
      </c>
      <c r="CG29">
        <v>0</v>
      </c>
      <c r="CH29">
        <v>0</v>
      </c>
      <c r="CI29">
        <v>9999.63225806452</v>
      </c>
      <c r="CJ29">
        <v>0</v>
      </c>
      <c r="CK29">
        <v>449.597548387097</v>
      </c>
      <c r="CL29">
        <v>1400.00612903226</v>
      </c>
      <c r="CM29">
        <v>0.899991322580645</v>
      </c>
      <c r="CN29">
        <v>0.100008603225806</v>
      </c>
      <c r="CO29">
        <v>0</v>
      </c>
      <c r="CP29">
        <v>803.001258064516</v>
      </c>
      <c r="CQ29">
        <v>4.99979</v>
      </c>
      <c r="CR29">
        <v>11533.4032258064</v>
      </c>
      <c r="CS29">
        <v>11904.6806451613</v>
      </c>
      <c r="CT29">
        <v>48.7337419354839</v>
      </c>
      <c r="CU29">
        <v>51.25</v>
      </c>
      <c r="CV29">
        <v>49.901</v>
      </c>
      <c r="CW29">
        <v>50.25</v>
      </c>
      <c r="CX29">
        <v>49.875</v>
      </c>
      <c r="CY29">
        <v>1255.49193548387</v>
      </c>
      <c r="CZ29">
        <v>139.514193548387</v>
      </c>
      <c r="DA29">
        <v>0</v>
      </c>
      <c r="DB29">
        <v>119.599999904633</v>
      </c>
      <c r="DC29">
        <v>0</v>
      </c>
      <c r="DD29">
        <v>802.947846153846</v>
      </c>
      <c r="DE29">
        <v>-7.34447863148135</v>
      </c>
      <c r="DF29">
        <v>-66.6803419733664</v>
      </c>
      <c r="DG29">
        <v>11533.0538461538</v>
      </c>
      <c r="DH29">
        <v>15</v>
      </c>
      <c r="DI29">
        <v>1608231685.5</v>
      </c>
      <c r="DJ29" t="s">
        <v>348</v>
      </c>
      <c r="DK29">
        <v>1608231685.5</v>
      </c>
      <c r="DL29">
        <v>1608231065</v>
      </c>
      <c r="DM29">
        <v>11</v>
      </c>
      <c r="DN29">
        <v>0.13</v>
      </c>
      <c r="DO29">
        <v>0.016</v>
      </c>
      <c r="DP29">
        <v>-0.468</v>
      </c>
      <c r="DQ29">
        <v>-0.094</v>
      </c>
      <c r="DR29">
        <v>931</v>
      </c>
      <c r="DS29">
        <v>14</v>
      </c>
      <c r="DT29">
        <v>0.1</v>
      </c>
      <c r="DU29">
        <v>0.02</v>
      </c>
      <c r="DV29">
        <v>14.3714478147269</v>
      </c>
      <c r="DW29">
        <v>1.00009256720001</v>
      </c>
      <c r="DX29">
        <v>0.285502789470828</v>
      </c>
      <c r="DY29">
        <v>0</v>
      </c>
      <c r="DZ29">
        <v>-19.13625</v>
      </c>
      <c r="EA29">
        <v>-0.454539710789726</v>
      </c>
      <c r="EB29">
        <v>0.336422161130922</v>
      </c>
      <c r="EC29">
        <v>0</v>
      </c>
      <c r="ED29">
        <v>2.082692</v>
      </c>
      <c r="EE29">
        <v>-0.554388787541717</v>
      </c>
      <c r="EF29">
        <v>0.0411453489797652</v>
      </c>
      <c r="EG29">
        <v>0</v>
      </c>
      <c r="EH29">
        <v>0</v>
      </c>
      <c r="EI29">
        <v>3</v>
      </c>
      <c r="EJ29" t="s">
        <v>349</v>
      </c>
      <c r="EK29">
        <v>100</v>
      </c>
      <c r="EL29">
        <v>100</v>
      </c>
      <c r="EM29">
        <v>-0.468</v>
      </c>
      <c r="EN29">
        <v>-0.007</v>
      </c>
      <c r="EO29">
        <v>-0.85514908799166</v>
      </c>
      <c r="EP29">
        <v>0.000815476741614031</v>
      </c>
      <c r="EQ29">
        <v>-7.50717249551838e-07</v>
      </c>
      <c r="ER29">
        <v>1.84432784397856e-10</v>
      </c>
      <c r="ES29">
        <v>-0.129143426312738</v>
      </c>
      <c r="ET29">
        <v>-0.0138481432109286</v>
      </c>
      <c r="EU29">
        <v>0.00144553185324755</v>
      </c>
      <c r="EV29">
        <v>-1.88220190754585e-05</v>
      </c>
      <c r="EW29">
        <v>6</v>
      </c>
      <c r="EX29">
        <v>2177</v>
      </c>
      <c r="EY29">
        <v>1</v>
      </c>
      <c r="EZ29">
        <v>25</v>
      </c>
      <c r="FA29">
        <v>10</v>
      </c>
      <c r="FB29">
        <v>9.7</v>
      </c>
      <c r="FC29">
        <v>2</v>
      </c>
      <c r="FD29">
        <v>511.952</v>
      </c>
      <c r="FE29">
        <v>448.268</v>
      </c>
      <c r="FF29">
        <v>22.7928</v>
      </c>
      <c r="FG29">
        <v>33.4279</v>
      </c>
      <c r="FH29">
        <v>30.0004</v>
      </c>
      <c r="FI29">
        <v>33.3574</v>
      </c>
      <c r="FJ29">
        <v>33.3137</v>
      </c>
      <c r="FK29">
        <v>38.9972</v>
      </c>
      <c r="FL29">
        <v>50.8154</v>
      </c>
      <c r="FM29">
        <v>0</v>
      </c>
      <c r="FN29">
        <v>22.7792</v>
      </c>
      <c r="FO29">
        <v>918.914</v>
      </c>
      <c r="FP29">
        <v>16.8384</v>
      </c>
      <c r="FQ29">
        <v>100.894</v>
      </c>
      <c r="FR29">
        <v>100.611</v>
      </c>
    </row>
    <row r="30" spans="1:174">
      <c r="A30">
        <v>14</v>
      </c>
      <c r="B30">
        <v>1608231806.5</v>
      </c>
      <c r="C30">
        <v>1435.90000009537</v>
      </c>
      <c r="D30" t="s">
        <v>350</v>
      </c>
      <c r="E30" t="s">
        <v>351</v>
      </c>
      <c r="F30" t="s">
        <v>289</v>
      </c>
      <c r="G30" t="s">
        <v>290</v>
      </c>
      <c r="H30">
        <v>1608231798.5</v>
      </c>
      <c r="I30">
        <f>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((R30-I30/2)*K30-J30)/(R30+I30/2)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I30*(1000-(1000*0.61365*exp(17.502*U30/(240.97+U30))/(CB30+CC30)+BW30)/2)/(1000*0.61365*exp(17.502*U30/(240.97+U30))/(CB30+CC30)-BW30)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(BM30*BO30)</f>
        <v>0</v>
      </c>
      <c r="T30">
        <f>(CD30+(S30+2*0.95*5.67E-8*(((CD30+$B$7)+273)^4-(CD30+273)^4)-44100*I30)/(1.84*29.3*P30+8*0.95*5.67E-8*(CD30+273)^3))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(-I30*44100)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291</v>
      </c>
      <c r="AK30">
        <v>15552.9</v>
      </c>
      <c r="AL30">
        <v>715.476923076923</v>
      </c>
      <c r="AM30">
        <v>3262.08</v>
      </c>
      <c r="AN30">
        <f>AM30-AL30</f>
        <v>0</v>
      </c>
      <c r="AO30">
        <f>AN30/AM30</f>
        <v>0</v>
      </c>
      <c r="AP30">
        <v>-0.577747479816223</v>
      </c>
      <c r="AQ30" t="s">
        <v>352</v>
      </c>
      <c r="AR30">
        <v>15388.1</v>
      </c>
      <c r="AS30">
        <v>804.384423076923</v>
      </c>
      <c r="AT30">
        <v>947.09</v>
      </c>
      <c r="AU30">
        <f>1-AS30/AT30</f>
        <v>0</v>
      </c>
      <c r="AV30">
        <v>0.5</v>
      </c>
      <c r="AW30">
        <f>BM30</f>
        <v>0</v>
      </c>
      <c r="AX30">
        <f>J30</f>
        <v>0</v>
      </c>
      <c r="AY30">
        <f>AU30*AV30*AW30</f>
        <v>0</v>
      </c>
      <c r="AZ30">
        <f>BE30/AT30</f>
        <v>0</v>
      </c>
      <c r="BA30">
        <f>(AX30-AP30)/AW30</f>
        <v>0</v>
      </c>
      <c r="BB30">
        <f>(AM30-AT30)/AT30</f>
        <v>0</v>
      </c>
      <c r="BC30" t="s">
        <v>353</v>
      </c>
      <c r="BD30">
        <v>520.17</v>
      </c>
      <c r="BE30">
        <f>AT30-BD30</f>
        <v>0</v>
      </c>
      <c r="BF30">
        <f>(AT30-AS30)/(AT30-BD30)</f>
        <v>0</v>
      </c>
      <c r="BG30">
        <f>(AM30-AT30)/(AM30-BD30)</f>
        <v>0</v>
      </c>
      <c r="BH30">
        <f>(AT30-AS30)/(AT30-AL30)</f>
        <v>0</v>
      </c>
      <c r="BI30">
        <f>(AM30-AT30)/(AM30-AL30)</f>
        <v>0</v>
      </c>
      <c r="BJ30">
        <f>(BF30*BD30/AS30)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294</v>
      </c>
      <c r="BS30">
        <v>2</v>
      </c>
      <c r="BT30">
        <v>1608231798.5</v>
      </c>
      <c r="BU30">
        <v>1199.57709677419</v>
      </c>
      <c r="BV30">
        <v>1219.58064516129</v>
      </c>
      <c r="BW30">
        <v>18.9083967741936</v>
      </c>
      <c r="BX30">
        <v>17.4563903225806</v>
      </c>
      <c r="BY30">
        <v>1200.08612903226</v>
      </c>
      <c r="BZ30">
        <v>18.9533967741936</v>
      </c>
      <c r="CA30">
        <v>500.235967741935</v>
      </c>
      <c r="CB30">
        <v>101.68735483871</v>
      </c>
      <c r="CC30">
        <v>0.0999649516129032</v>
      </c>
      <c r="CD30">
        <v>27.9965774193548</v>
      </c>
      <c r="CE30">
        <v>27.7357451612903</v>
      </c>
      <c r="CF30">
        <v>999.9</v>
      </c>
      <c r="CG30">
        <v>0</v>
      </c>
      <c r="CH30">
        <v>0</v>
      </c>
      <c r="CI30">
        <v>10008.29</v>
      </c>
      <c r="CJ30">
        <v>0</v>
      </c>
      <c r="CK30">
        <v>418.472387096774</v>
      </c>
      <c r="CL30">
        <v>1399.99741935484</v>
      </c>
      <c r="CM30">
        <v>0.899993935483871</v>
      </c>
      <c r="CN30">
        <v>0.100005996774194</v>
      </c>
      <c r="CO30">
        <v>0</v>
      </c>
      <c r="CP30">
        <v>804.438870967742</v>
      </c>
      <c r="CQ30">
        <v>4.99979</v>
      </c>
      <c r="CR30">
        <v>11723.8129032258</v>
      </c>
      <c r="CS30">
        <v>11904.6225806452</v>
      </c>
      <c r="CT30">
        <v>48.812</v>
      </c>
      <c r="CU30">
        <v>51.375</v>
      </c>
      <c r="CV30">
        <v>50</v>
      </c>
      <c r="CW30">
        <v>50.399</v>
      </c>
      <c r="CX30">
        <v>50</v>
      </c>
      <c r="CY30">
        <v>1255.49161290323</v>
      </c>
      <c r="CZ30">
        <v>139.505806451613</v>
      </c>
      <c r="DA30">
        <v>0</v>
      </c>
      <c r="DB30">
        <v>158.100000143051</v>
      </c>
      <c r="DC30">
        <v>0</v>
      </c>
      <c r="DD30">
        <v>804.384423076923</v>
      </c>
      <c r="DE30">
        <v>-11.2660170940172</v>
      </c>
      <c r="DF30">
        <v>-124.868376202997</v>
      </c>
      <c r="DG30">
        <v>11723.2615384615</v>
      </c>
      <c r="DH30">
        <v>15</v>
      </c>
      <c r="DI30">
        <v>1608231829.5</v>
      </c>
      <c r="DJ30" t="s">
        <v>354</v>
      </c>
      <c r="DK30">
        <v>1608231685.5</v>
      </c>
      <c r="DL30">
        <v>1608231829.5</v>
      </c>
      <c r="DM30">
        <v>12</v>
      </c>
      <c r="DN30">
        <v>0.13</v>
      </c>
      <c r="DO30">
        <v>-0.016</v>
      </c>
      <c r="DP30">
        <v>-0.468</v>
      </c>
      <c r="DQ30">
        <v>-0.045</v>
      </c>
      <c r="DR30">
        <v>931</v>
      </c>
      <c r="DS30">
        <v>17</v>
      </c>
      <c r="DT30">
        <v>0.1</v>
      </c>
      <c r="DU30">
        <v>0.07</v>
      </c>
      <c r="DV30">
        <v>15.1653648150936</v>
      </c>
      <c r="DW30">
        <v>-1.65588962962339</v>
      </c>
      <c r="DX30">
        <v>0.259380291086727</v>
      </c>
      <c r="DY30">
        <v>0</v>
      </c>
      <c r="DZ30">
        <v>-19.9792933333333</v>
      </c>
      <c r="EA30">
        <v>1.05831190211341</v>
      </c>
      <c r="EB30">
        <v>0.266404678303933</v>
      </c>
      <c r="EC30">
        <v>0</v>
      </c>
      <c r="ED30">
        <v>1.49629266666667</v>
      </c>
      <c r="EE30">
        <v>-0.0784124582869835</v>
      </c>
      <c r="EF30">
        <v>0.00583210078407048</v>
      </c>
      <c r="EG30">
        <v>1</v>
      </c>
      <c r="EH30">
        <v>1</v>
      </c>
      <c r="EI30">
        <v>3</v>
      </c>
      <c r="EJ30" t="s">
        <v>296</v>
      </c>
      <c r="EK30">
        <v>100</v>
      </c>
      <c r="EL30">
        <v>100</v>
      </c>
      <c r="EM30">
        <v>-0.5</v>
      </c>
      <c r="EN30">
        <v>-0.045</v>
      </c>
      <c r="EO30">
        <v>-0.725089643036064</v>
      </c>
      <c r="EP30">
        <v>0.000815476741614031</v>
      </c>
      <c r="EQ30">
        <v>-7.50717249551838e-07</v>
      </c>
      <c r="ER30">
        <v>1.84432784397856e-10</v>
      </c>
      <c r="ES30">
        <v>-0.129143426312738</v>
      </c>
      <c r="ET30">
        <v>-0.0138481432109286</v>
      </c>
      <c r="EU30">
        <v>0.00144553185324755</v>
      </c>
      <c r="EV30">
        <v>-1.88220190754585e-05</v>
      </c>
      <c r="EW30">
        <v>6</v>
      </c>
      <c r="EX30">
        <v>2177</v>
      </c>
      <c r="EY30">
        <v>1</v>
      </c>
      <c r="EZ30">
        <v>25</v>
      </c>
      <c r="FA30">
        <v>2</v>
      </c>
      <c r="FB30">
        <v>12.4</v>
      </c>
      <c r="FC30">
        <v>2</v>
      </c>
      <c r="FD30">
        <v>511.594</v>
      </c>
      <c r="FE30">
        <v>448.294</v>
      </c>
      <c r="FF30">
        <v>22.6862</v>
      </c>
      <c r="FG30">
        <v>33.4459</v>
      </c>
      <c r="FH30">
        <v>30</v>
      </c>
      <c r="FI30">
        <v>33.3723</v>
      </c>
      <c r="FJ30">
        <v>33.3285</v>
      </c>
      <c r="FK30">
        <v>49.2878</v>
      </c>
      <c r="FL30">
        <v>50.0157</v>
      </c>
      <c r="FM30">
        <v>0</v>
      </c>
      <c r="FN30">
        <v>22.6888</v>
      </c>
      <c r="FO30">
        <v>1219.49</v>
      </c>
      <c r="FP30">
        <v>17.5473</v>
      </c>
      <c r="FQ30">
        <v>100.892</v>
      </c>
      <c r="FR30">
        <v>100.607</v>
      </c>
    </row>
    <row r="31" spans="1:174">
      <c r="A31">
        <v>15</v>
      </c>
      <c r="B31">
        <v>1608231938</v>
      </c>
      <c r="C31">
        <v>1567.40000009537</v>
      </c>
      <c r="D31" t="s">
        <v>355</v>
      </c>
      <c r="E31" t="s">
        <v>356</v>
      </c>
      <c r="F31" t="s">
        <v>289</v>
      </c>
      <c r="G31" t="s">
        <v>290</v>
      </c>
      <c r="H31">
        <v>1608231930.25</v>
      </c>
      <c r="I31">
        <f>CA31*AG31*(BW31-BX31)/(100*BP31*(1000-AG31*BW31))</f>
        <v>0</v>
      </c>
      <c r="J31">
        <f>CA31*AG31*(BV31-BU31*(1000-AG31*BX31)/(1000-AG31*BW31))/(100*BP31)</f>
        <v>0</v>
      </c>
      <c r="K31">
        <f>BU31 - IF(AG31&gt;1, J31*BP31*100.0/(AI31*CI31), 0)</f>
        <v>0</v>
      </c>
      <c r="L31">
        <f>((R31-I31/2)*K31-J31)/(R31+I31/2)</f>
        <v>0</v>
      </c>
      <c r="M31">
        <f>L31*(CB31+CC31)/1000.0</f>
        <v>0</v>
      </c>
      <c r="N31">
        <f>(BU31 - IF(AG31&gt;1, J31*BP31*100.0/(AI31*CI31), 0))*(CB31+CC31)/1000.0</f>
        <v>0</v>
      </c>
      <c r="O31">
        <f>2.0/((1/Q31-1/P31)+SIGN(Q31)*SQRT((1/Q31-1/P31)*(1/Q31-1/P31) + 4*BQ31/((BQ31+1)*(BQ31+1))*(2*1/Q31*1/P31-1/P31*1/P31)))</f>
        <v>0</v>
      </c>
      <c r="P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Q31">
        <f>I31*(1000-(1000*0.61365*exp(17.502*U31/(240.97+U31))/(CB31+CC31)+BW31)/2)/(1000*0.61365*exp(17.502*U31/(240.97+U31))/(CB31+CC31)-BW31)</f>
        <v>0</v>
      </c>
      <c r="R31">
        <f>1/((BQ31+1)/(O31/1.6)+1/(P31/1.37)) + BQ31/((BQ31+1)/(O31/1.6) + BQ31/(P31/1.37))</f>
        <v>0</v>
      </c>
      <c r="S31">
        <f>(BM31*BO31)</f>
        <v>0</v>
      </c>
      <c r="T31">
        <f>(CD31+(S31+2*0.95*5.67E-8*(((CD31+$B$7)+273)^4-(CD31+273)^4)-44100*I31)/(1.84*29.3*P31+8*0.95*5.67E-8*(CD31+273)^3))</f>
        <v>0</v>
      </c>
      <c r="U31">
        <f>($C$7*CE31+$D$7*CF31+$E$7*T31)</f>
        <v>0</v>
      </c>
      <c r="V31">
        <f>0.61365*exp(17.502*U31/(240.97+U31))</f>
        <v>0</v>
      </c>
      <c r="W31">
        <f>(X31/Y31*100)</f>
        <v>0</v>
      </c>
      <c r="X31">
        <f>BW31*(CB31+CC31)/1000</f>
        <v>0</v>
      </c>
      <c r="Y31">
        <f>0.61365*exp(17.502*CD31/(240.97+CD31))</f>
        <v>0</v>
      </c>
      <c r="Z31">
        <f>(V31-BW31*(CB31+CC31)/1000)</f>
        <v>0</v>
      </c>
      <c r="AA31">
        <f>(-I31*44100)</f>
        <v>0</v>
      </c>
      <c r="AB31">
        <f>2*29.3*P31*0.92*(CD31-U31)</f>
        <v>0</v>
      </c>
      <c r="AC31">
        <f>2*0.95*5.67E-8*(((CD31+$B$7)+273)^4-(U31+273)^4)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MAX(0,($B$13+$C$13*CI31)/(1+$D$13*CI31)*CB31/(CD31+273)*$E$13)</f>
        <v>0</v>
      </c>
      <c r="AJ31" t="s">
        <v>291</v>
      </c>
      <c r="AK31">
        <v>15552.9</v>
      </c>
      <c r="AL31">
        <v>715.476923076923</v>
      </c>
      <c r="AM31">
        <v>3262.08</v>
      </c>
      <c r="AN31">
        <f>AM31-AL31</f>
        <v>0</v>
      </c>
      <c r="AO31">
        <f>AN31/AM31</f>
        <v>0</v>
      </c>
      <c r="AP31">
        <v>-0.577747479816223</v>
      </c>
      <c r="AQ31" t="s">
        <v>357</v>
      </c>
      <c r="AR31">
        <v>15387</v>
      </c>
      <c r="AS31">
        <v>795.9368</v>
      </c>
      <c r="AT31">
        <v>936.82</v>
      </c>
      <c r="AU31">
        <f>1-AS31/AT31</f>
        <v>0</v>
      </c>
      <c r="AV31">
        <v>0.5</v>
      </c>
      <c r="AW31">
        <f>BM31</f>
        <v>0</v>
      </c>
      <c r="AX31">
        <f>J31</f>
        <v>0</v>
      </c>
      <c r="AY31">
        <f>AU31*AV31*AW31</f>
        <v>0</v>
      </c>
      <c r="AZ31">
        <f>BE31/AT31</f>
        <v>0</v>
      </c>
      <c r="BA31">
        <f>(AX31-AP31)/AW31</f>
        <v>0</v>
      </c>
      <c r="BB31">
        <f>(AM31-AT31)/AT31</f>
        <v>0</v>
      </c>
      <c r="BC31" t="s">
        <v>358</v>
      </c>
      <c r="BD31">
        <v>518.47</v>
      </c>
      <c r="BE31">
        <f>AT31-BD31</f>
        <v>0</v>
      </c>
      <c r="BF31">
        <f>(AT31-AS31)/(AT31-BD31)</f>
        <v>0</v>
      </c>
      <c r="BG31">
        <f>(AM31-AT31)/(AM31-BD31)</f>
        <v>0</v>
      </c>
      <c r="BH31">
        <f>(AT31-AS31)/(AT31-AL31)</f>
        <v>0</v>
      </c>
      <c r="BI31">
        <f>(AM31-AT31)/(AM31-AL31)</f>
        <v>0</v>
      </c>
      <c r="BJ31">
        <f>(BF31*BD31/AS31)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294</v>
      </c>
      <c r="BS31">
        <v>2</v>
      </c>
      <c r="BT31">
        <v>1608231930.25</v>
      </c>
      <c r="BU31">
        <v>1399.42466666667</v>
      </c>
      <c r="BV31">
        <v>1419.16566666667</v>
      </c>
      <c r="BW31">
        <v>19.0150433333333</v>
      </c>
      <c r="BX31">
        <v>17.9021666666667</v>
      </c>
      <c r="BY31">
        <v>1399.97333333333</v>
      </c>
      <c r="BZ31">
        <v>19.0296766666667</v>
      </c>
      <c r="CA31">
        <v>500.220933333333</v>
      </c>
      <c r="CB31">
        <v>101.683933333333</v>
      </c>
      <c r="CC31">
        <v>0.09995496</v>
      </c>
      <c r="CD31">
        <v>27.9946533333333</v>
      </c>
      <c r="CE31">
        <v>27.7650633333333</v>
      </c>
      <c r="CF31">
        <v>999.9</v>
      </c>
      <c r="CG31">
        <v>0</v>
      </c>
      <c r="CH31">
        <v>0</v>
      </c>
      <c r="CI31">
        <v>10001.5876666667</v>
      </c>
      <c r="CJ31">
        <v>0</v>
      </c>
      <c r="CK31">
        <v>410.837566666667</v>
      </c>
      <c r="CL31">
        <v>1399.99233333333</v>
      </c>
      <c r="CM31">
        <v>0.899997333333333</v>
      </c>
      <c r="CN31">
        <v>0.100002496666667</v>
      </c>
      <c r="CO31">
        <v>0</v>
      </c>
      <c r="CP31">
        <v>796.0658</v>
      </c>
      <c r="CQ31">
        <v>4.99979</v>
      </c>
      <c r="CR31">
        <v>11584.1133333333</v>
      </c>
      <c r="CS31">
        <v>11904.5966666667</v>
      </c>
      <c r="CT31">
        <v>48.937</v>
      </c>
      <c r="CU31">
        <v>51.5</v>
      </c>
      <c r="CV31">
        <v>50.125</v>
      </c>
      <c r="CW31">
        <v>50.5</v>
      </c>
      <c r="CX31">
        <v>50.1166</v>
      </c>
      <c r="CY31">
        <v>1255.49133333333</v>
      </c>
      <c r="CZ31">
        <v>139.501</v>
      </c>
      <c r="DA31">
        <v>0</v>
      </c>
      <c r="DB31">
        <v>131.100000143051</v>
      </c>
      <c r="DC31">
        <v>0</v>
      </c>
      <c r="DD31">
        <v>795.9368</v>
      </c>
      <c r="DE31">
        <v>-10.7654615405581</v>
      </c>
      <c r="DF31">
        <v>-191.676923070178</v>
      </c>
      <c r="DG31">
        <v>11581.572</v>
      </c>
      <c r="DH31">
        <v>15</v>
      </c>
      <c r="DI31">
        <v>1608231829.5</v>
      </c>
      <c r="DJ31" t="s">
        <v>354</v>
      </c>
      <c r="DK31">
        <v>1608231685.5</v>
      </c>
      <c r="DL31">
        <v>1608231829.5</v>
      </c>
      <c r="DM31">
        <v>12</v>
      </c>
      <c r="DN31">
        <v>0.13</v>
      </c>
      <c r="DO31">
        <v>-0.016</v>
      </c>
      <c r="DP31">
        <v>-0.468</v>
      </c>
      <c r="DQ31">
        <v>-0.045</v>
      </c>
      <c r="DR31">
        <v>931</v>
      </c>
      <c r="DS31">
        <v>17</v>
      </c>
      <c r="DT31">
        <v>0.1</v>
      </c>
      <c r="DU31">
        <v>0.07</v>
      </c>
      <c r="DV31">
        <v>15.1505629461719</v>
      </c>
      <c r="DW31">
        <v>-0.240016438393235</v>
      </c>
      <c r="DX31">
        <v>0.192264342095646</v>
      </c>
      <c r="DY31">
        <v>1</v>
      </c>
      <c r="DZ31">
        <v>-19.74821</v>
      </c>
      <c r="EA31">
        <v>-0.0225770856507851</v>
      </c>
      <c r="EB31">
        <v>0.226978980451201</v>
      </c>
      <c r="EC31">
        <v>1</v>
      </c>
      <c r="ED31">
        <v>1.11140933333333</v>
      </c>
      <c r="EE31">
        <v>0.167982914349277</v>
      </c>
      <c r="EF31">
        <v>0.0125703232345959</v>
      </c>
      <c r="EG31">
        <v>1</v>
      </c>
      <c r="EH31">
        <v>3</v>
      </c>
      <c r="EI31">
        <v>3</v>
      </c>
      <c r="EJ31" t="s">
        <v>305</v>
      </c>
      <c r="EK31">
        <v>100</v>
      </c>
      <c r="EL31">
        <v>100</v>
      </c>
      <c r="EM31">
        <v>-0.55</v>
      </c>
      <c r="EN31">
        <v>-0.0143</v>
      </c>
      <c r="EO31">
        <v>-0.725089643036064</v>
      </c>
      <c r="EP31">
        <v>0.000815476741614031</v>
      </c>
      <c r="EQ31">
        <v>-7.50717249551838e-07</v>
      </c>
      <c r="ER31">
        <v>1.84432784397856e-10</v>
      </c>
      <c r="ES31">
        <v>-0.144877031936673</v>
      </c>
      <c r="ET31">
        <v>-0.0138481432109286</v>
      </c>
      <c r="EU31">
        <v>0.00144553185324755</v>
      </c>
      <c r="EV31">
        <v>-1.88220190754585e-05</v>
      </c>
      <c r="EW31">
        <v>6</v>
      </c>
      <c r="EX31">
        <v>2177</v>
      </c>
      <c r="EY31">
        <v>1</v>
      </c>
      <c r="EZ31">
        <v>25</v>
      </c>
      <c r="FA31">
        <v>4.2</v>
      </c>
      <c r="FB31">
        <v>1.8</v>
      </c>
      <c r="FC31">
        <v>2</v>
      </c>
      <c r="FD31">
        <v>511.47</v>
      </c>
      <c r="FE31">
        <v>448.43</v>
      </c>
      <c r="FF31">
        <v>22.6314</v>
      </c>
      <c r="FG31">
        <v>33.4489</v>
      </c>
      <c r="FH31">
        <v>30.0001</v>
      </c>
      <c r="FI31">
        <v>33.3753</v>
      </c>
      <c r="FJ31">
        <v>33.3315</v>
      </c>
      <c r="FK31">
        <v>55.9178</v>
      </c>
      <c r="FL31">
        <v>48.866</v>
      </c>
      <c r="FM31">
        <v>0</v>
      </c>
      <c r="FN31">
        <v>22.6345</v>
      </c>
      <c r="FO31">
        <v>1419.53</v>
      </c>
      <c r="FP31">
        <v>17.8556</v>
      </c>
      <c r="FQ31">
        <v>100.891</v>
      </c>
      <c r="FR31">
        <v>100.608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2020-12-17T11:09:30Z</dcterms:created>
  <dcterms:modified xsi:type="dcterms:W3CDTF">2020-12-17T11:09:30Z</dcterms:modified>
</cp:coreProperties>
</file>