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C9C54247-953C-084F-81F6-340297F31A4E}" xr6:coauthVersionLast="47" xr6:coauthVersionMax="47" xr10:uidLastSave="{00000000-0000-0000-0000-000000000000}"/>
  <bookViews>
    <workbookView xWindow="15120" yWindow="500" windowWidth="1508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9" i="1" l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K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I27" i="1" s="1"/>
  <c r="Y27" i="1"/>
  <c r="X27" i="1"/>
  <c r="W27" i="1" s="1"/>
  <c r="P27" i="1"/>
  <c r="N27" i="1"/>
  <c r="K27" i="1"/>
  <c r="BK26" i="1"/>
  <c r="BJ26" i="1"/>
  <c r="BH26" i="1"/>
  <c r="BI26" i="1" s="1"/>
  <c r="BG26" i="1"/>
  <c r="BF26" i="1"/>
  <c r="BE26" i="1"/>
  <c r="BD26" i="1"/>
  <c r="BC26" i="1"/>
  <c r="AZ26" i="1"/>
  <c r="AX26" i="1"/>
  <c r="AS26" i="1"/>
  <c r="AM26" i="1"/>
  <c r="AN26" i="1" s="1"/>
  <c r="AI26" i="1"/>
  <c r="AG26" i="1"/>
  <c r="K26" i="1" s="1"/>
  <c r="Y26" i="1"/>
  <c r="W26" i="1" s="1"/>
  <c r="X26" i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I25" i="1" s="1"/>
  <c r="Y25" i="1"/>
  <c r="X25" i="1"/>
  <c r="P25" i="1"/>
  <c r="BK24" i="1"/>
  <c r="BJ24" i="1"/>
  <c r="BH24" i="1"/>
  <c r="BI24" i="1" s="1"/>
  <c r="S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J24" i="1" s="1"/>
  <c r="AV24" i="1" s="1"/>
  <c r="Y24" i="1"/>
  <c r="X24" i="1"/>
  <c r="W24" i="1" s="1"/>
  <c r="P24" i="1"/>
  <c r="N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W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X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N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AH20" i="1"/>
  <c r="Y20" i="1"/>
  <c r="X20" i="1"/>
  <c r="P20" i="1"/>
  <c r="I20" i="1"/>
  <c r="AA20" i="1" s="1"/>
  <c r="BK19" i="1"/>
  <c r="BJ19" i="1"/>
  <c r="BH19" i="1"/>
  <c r="BG19" i="1"/>
  <c r="BF19" i="1"/>
  <c r="BE19" i="1"/>
  <c r="BD19" i="1"/>
  <c r="BC19" i="1"/>
  <c r="AX19" i="1" s="1"/>
  <c r="AZ19" i="1"/>
  <c r="AS19" i="1"/>
  <c r="AN19" i="1"/>
  <c r="AM19" i="1"/>
  <c r="AI19" i="1"/>
  <c r="AG19" i="1"/>
  <c r="I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N18" i="1" s="1"/>
  <c r="Y18" i="1"/>
  <c r="X18" i="1"/>
  <c r="W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W17" i="1"/>
  <c r="P17" i="1"/>
  <c r="BI19" i="1" l="1"/>
  <c r="J27" i="1"/>
  <c r="AV27" i="1" s="1"/>
  <c r="J19" i="1"/>
  <c r="AV19" i="1" s="1"/>
  <c r="BI29" i="1"/>
  <c r="W22" i="1"/>
  <c r="K19" i="1"/>
  <c r="W20" i="1"/>
  <c r="S21" i="1"/>
  <c r="N26" i="1"/>
  <c r="N19" i="1"/>
  <c r="BI22" i="1"/>
  <c r="W25" i="1"/>
  <c r="AU17" i="1"/>
  <c r="AW17" i="1" s="1"/>
  <c r="S17" i="1"/>
  <c r="AA25" i="1"/>
  <c r="AU20" i="1"/>
  <c r="AW20" i="1" s="1"/>
  <c r="S20" i="1"/>
  <c r="J17" i="1"/>
  <c r="AV17" i="1" s="1"/>
  <c r="K17" i="1"/>
  <c r="N17" i="1"/>
  <c r="I17" i="1"/>
  <c r="AH17" i="1"/>
  <c r="AH22" i="1"/>
  <c r="N22" i="1"/>
  <c r="I22" i="1"/>
  <c r="AU23" i="1"/>
  <c r="AW23" i="1" s="1"/>
  <c r="S23" i="1"/>
  <c r="S25" i="1"/>
  <c r="AU25" i="1"/>
  <c r="AW25" i="1" s="1"/>
  <c r="AA27" i="1"/>
  <c r="N20" i="1"/>
  <c r="K20" i="1"/>
  <c r="AU28" i="1"/>
  <c r="S28" i="1"/>
  <c r="AA19" i="1"/>
  <c r="J18" i="1"/>
  <c r="AV18" i="1" s="1"/>
  <c r="AY18" i="1" s="1"/>
  <c r="I18" i="1"/>
  <c r="K18" i="1"/>
  <c r="AH18" i="1"/>
  <c r="J20" i="1"/>
  <c r="AV20" i="1" s="1"/>
  <c r="AY20" i="1" s="1"/>
  <c r="T21" i="1"/>
  <c r="U21" i="1" s="1"/>
  <c r="AB21" i="1" s="1"/>
  <c r="N28" i="1"/>
  <c r="K28" i="1"/>
  <c r="J28" i="1"/>
  <c r="AV28" i="1" s="1"/>
  <c r="AY28" i="1" s="1"/>
  <c r="I28" i="1"/>
  <c r="AH28" i="1"/>
  <c r="K21" i="1"/>
  <c r="I21" i="1"/>
  <c r="AH21" i="1"/>
  <c r="J21" i="1"/>
  <c r="AV21" i="1" s="1"/>
  <c r="K23" i="1"/>
  <c r="J23" i="1"/>
  <c r="AV23" i="1" s="1"/>
  <c r="AY23" i="1" s="1"/>
  <c r="N23" i="1"/>
  <c r="AU24" i="1"/>
  <c r="AW24" i="1" s="1"/>
  <c r="J22" i="1"/>
  <c r="AV22" i="1" s="1"/>
  <c r="AH23" i="1"/>
  <c r="AU27" i="1"/>
  <c r="AW27" i="1" s="1"/>
  <c r="S27" i="1"/>
  <c r="AW28" i="1"/>
  <c r="K22" i="1"/>
  <c r="I23" i="1"/>
  <c r="K25" i="1"/>
  <c r="N25" i="1"/>
  <c r="AH25" i="1"/>
  <c r="S29" i="1"/>
  <c r="AU29" i="1"/>
  <c r="AW29" i="1" s="1"/>
  <c r="S18" i="1"/>
  <c r="AU18" i="1"/>
  <c r="AW18" i="1" s="1"/>
  <c r="AY24" i="1"/>
  <c r="J25" i="1"/>
  <c r="AV25" i="1" s="1"/>
  <c r="S26" i="1"/>
  <c r="AU26" i="1"/>
  <c r="AW26" i="1" s="1"/>
  <c r="AU21" i="1"/>
  <c r="AW21" i="1" s="1"/>
  <c r="T24" i="1"/>
  <c r="U24" i="1" s="1"/>
  <c r="AH26" i="1"/>
  <c r="K24" i="1"/>
  <c r="N29" i="1"/>
  <c r="AH29" i="1"/>
  <c r="AH24" i="1"/>
  <c r="I29" i="1"/>
  <c r="I26" i="1"/>
  <c r="J26" i="1"/>
  <c r="AV26" i="1" s="1"/>
  <c r="AH19" i="1"/>
  <c r="I24" i="1"/>
  <c r="AH27" i="1"/>
  <c r="J29" i="1"/>
  <c r="AV29" i="1" s="1"/>
  <c r="AY27" i="1" l="1"/>
  <c r="AY25" i="1"/>
  <c r="AY22" i="1"/>
  <c r="S19" i="1"/>
  <c r="T19" i="1" s="1"/>
  <c r="U19" i="1" s="1"/>
  <c r="AB19" i="1" s="1"/>
  <c r="AU19" i="1"/>
  <c r="AW19" i="1" s="1"/>
  <c r="AY29" i="1"/>
  <c r="AY17" i="1"/>
  <c r="AU22" i="1"/>
  <c r="AW22" i="1" s="1"/>
  <c r="S22" i="1"/>
  <c r="T22" i="1" s="1"/>
  <c r="U22" i="1" s="1"/>
  <c r="AY26" i="1"/>
  <c r="V24" i="1"/>
  <c r="Z24" i="1" s="1"/>
  <c r="AC24" i="1"/>
  <c r="AB24" i="1"/>
  <c r="AA28" i="1"/>
  <c r="T23" i="1"/>
  <c r="U23" i="1" s="1"/>
  <c r="T28" i="1"/>
  <c r="U28" i="1" s="1"/>
  <c r="Q28" i="1" s="1"/>
  <c r="O28" i="1" s="1"/>
  <c r="R28" i="1" s="1"/>
  <c r="L28" i="1" s="1"/>
  <c r="M28" i="1" s="1"/>
  <c r="T20" i="1"/>
  <c r="U20" i="1" s="1"/>
  <c r="T27" i="1"/>
  <c r="U27" i="1" s="1"/>
  <c r="AA18" i="1"/>
  <c r="T25" i="1"/>
  <c r="U25" i="1" s="1"/>
  <c r="V19" i="1"/>
  <c r="Z19" i="1" s="1"/>
  <c r="AA26" i="1"/>
  <c r="T26" i="1"/>
  <c r="U26" i="1" s="1"/>
  <c r="T29" i="1"/>
  <c r="U29" i="1" s="1"/>
  <c r="V22" i="1"/>
  <c r="Z22" i="1" s="1"/>
  <c r="AC22" i="1"/>
  <c r="AB22" i="1"/>
  <c r="AA29" i="1"/>
  <c r="Q29" i="1"/>
  <c r="O29" i="1" s="1"/>
  <c r="R29" i="1" s="1"/>
  <c r="L29" i="1" s="1"/>
  <c r="M29" i="1" s="1"/>
  <c r="AA17" i="1"/>
  <c r="V21" i="1"/>
  <c r="Z21" i="1" s="1"/>
  <c r="AC21" i="1"/>
  <c r="T18" i="1"/>
  <c r="U18" i="1" s="1"/>
  <c r="Q18" i="1" s="1"/>
  <c r="O18" i="1" s="1"/>
  <c r="R18" i="1" s="1"/>
  <c r="L18" i="1" s="1"/>
  <c r="M18" i="1" s="1"/>
  <c r="Q23" i="1"/>
  <c r="O23" i="1" s="1"/>
  <c r="R23" i="1" s="1"/>
  <c r="L23" i="1" s="1"/>
  <c r="M23" i="1" s="1"/>
  <c r="AA23" i="1"/>
  <c r="Q22" i="1"/>
  <c r="O22" i="1" s="1"/>
  <c r="R22" i="1" s="1"/>
  <c r="L22" i="1" s="1"/>
  <c r="M22" i="1" s="1"/>
  <c r="AA22" i="1"/>
  <c r="T17" i="1"/>
  <c r="U17" i="1" s="1"/>
  <c r="Q17" i="1" s="1"/>
  <c r="O17" i="1" s="1"/>
  <c r="R17" i="1" s="1"/>
  <c r="L17" i="1" s="1"/>
  <c r="M17" i="1" s="1"/>
  <c r="Q24" i="1"/>
  <c r="O24" i="1" s="1"/>
  <c r="R24" i="1" s="1"/>
  <c r="L24" i="1" s="1"/>
  <c r="M24" i="1" s="1"/>
  <c r="AA24" i="1"/>
  <c r="AY21" i="1"/>
  <c r="AA21" i="1"/>
  <c r="Q21" i="1"/>
  <c r="O21" i="1" s="1"/>
  <c r="R21" i="1" s="1"/>
  <c r="L21" i="1" s="1"/>
  <c r="M21" i="1" s="1"/>
  <c r="Q19" i="1"/>
  <c r="O19" i="1" s="1"/>
  <c r="R19" i="1" s="1"/>
  <c r="L19" i="1" s="1"/>
  <c r="M19" i="1" s="1"/>
  <c r="AC19" i="1" l="1"/>
  <c r="AD19" i="1" s="1"/>
  <c r="AD21" i="1"/>
  <c r="AY19" i="1"/>
  <c r="AD24" i="1"/>
  <c r="AC18" i="1"/>
  <c r="V18" i="1"/>
  <c r="Z18" i="1" s="1"/>
  <c r="AB18" i="1"/>
  <c r="V25" i="1"/>
  <c r="Z25" i="1" s="1"/>
  <c r="AB25" i="1"/>
  <c r="AC25" i="1"/>
  <c r="Q25" i="1"/>
  <c r="O25" i="1" s="1"/>
  <c r="R25" i="1" s="1"/>
  <c r="L25" i="1" s="1"/>
  <c r="M25" i="1" s="1"/>
  <c r="AC26" i="1"/>
  <c r="V26" i="1"/>
  <c r="Z26" i="1" s="1"/>
  <c r="AB26" i="1"/>
  <c r="Q26" i="1"/>
  <c r="O26" i="1" s="1"/>
  <c r="R26" i="1" s="1"/>
  <c r="L26" i="1" s="1"/>
  <c r="M26" i="1" s="1"/>
  <c r="AC17" i="1"/>
  <c r="V17" i="1"/>
  <c r="Z17" i="1" s="1"/>
  <c r="AB17" i="1"/>
  <c r="V20" i="1"/>
  <c r="Z20" i="1" s="1"/>
  <c r="AC20" i="1"/>
  <c r="Q20" i="1"/>
  <c r="O20" i="1" s="1"/>
  <c r="R20" i="1" s="1"/>
  <c r="L20" i="1" s="1"/>
  <c r="M20" i="1" s="1"/>
  <c r="AB20" i="1"/>
  <c r="V29" i="1"/>
  <c r="Z29" i="1" s="1"/>
  <c r="AC29" i="1"/>
  <c r="AB29" i="1"/>
  <c r="V28" i="1"/>
  <c r="Z28" i="1" s="1"/>
  <c r="AC28" i="1"/>
  <c r="AB28" i="1"/>
  <c r="V27" i="1"/>
  <c r="Z27" i="1" s="1"/>
  <c r="AC27" i="1"/>
  <c r="AB27" i="1"/>
  <c r="Q27" i="1"/>
  <c r="O27" i="1" s="1"/>
  <c r="R27" i="1" s="1"/>
  <c r="L27" i="1" s="1"/>
  <c r="M27" i="1" s="1"/>
  <c r="AD22" i="1"/>
  <c r="AC23" i="1"/>
  <c r="V23" i="1"/>
  <c r="Z23" i="1" s="1"/>
  <c r="AB23" i="1"/>
  <c r="AD20" i="1" l="1"/>
  <c r="AD18" i="1"/>
  <c r="AD23" i="1"/>
  <c r="AD25" i="1"/>
  <c r="AD28" i="1"/>
  <c r="AD29" i="1"/>
  <c r="AD27" i="1"/>
  <c r="AD17" i="1"/>
  <c r="AD26" i="1"/>
</calcChain>
</file>

<file path=xl/sharedStrings.xml><?xml version="1.0" encoding="utf-8"?>
<sst xmlns="http://schemas.openxmlformats.org/spreadsheetml/2006/main" count="673" uniqueCount="345">
  <si>
    <t>File opened</t>
  </si>
  <si>
    <t>2020-12-14 09:44:25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</si>
  <si>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</si>
  <si>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</si>
  <si>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</si>
  <si>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</si>
  <si>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</si>
  <si>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</si>
  <si>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</si>
  <si>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</si>
  <si>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</si>
  <si>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</si>
  <si>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</si>
  <si>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</si>
  <si>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</si>
  <si>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</si>
  <si>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</si>
  <si>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</si>
  <si>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</si>
  <si>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</si>
  <si>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</si>
  <si>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</si>
  <si>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</si>
  <si>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09:44:25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</si>
  <si>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</si>
  <si>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</si>
  <si>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</si>
  <si>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</si>
  <si>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</si>
  <si>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</si>
  <si>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</si>
  <si>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</si>
  <si>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</si>
  <si>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</si>
  <si>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</si>
  <si>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</si>
  <si>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</si>
  <si>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</si>
  <si>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</si>
  <si>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</si>
  <si>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</si>
  <si>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</si>
  <si>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</si>
  <si>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</si>
  <si>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</si>
  <si>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</si>
  <si>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</si>
  <si>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</si>
  <si>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</si>
  <si>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</si>
  <si>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</si>
  <si>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</si>
  <si>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</si>
  <si>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</si>
  <si>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</si>
  <si>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</si>
  <si>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</si>
  <si>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</si>
  <si>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</si>
  <si>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</si>
  <si>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</si>
  <si>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</si>
  <si>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</si>
  <si>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</si>
  <si>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</si>
  <si>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</si>
  <si>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</si>
  <si>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</si>
  <si>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</si>
  <si>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</si>
  <si>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</si>
  <si>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</si>
  <si>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</si>
  <si>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</si>
  <si>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</si>
  <si>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</si>
  <si>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</si>
  <si>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</si>
  <si>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</si>
  <si>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</si>
  <si>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</si>
  <si>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</si>
  <si>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</si>
  <si>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</si>
  <si>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</si>
  <si>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</si>
  <si>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</si>
  <si>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</si>
  <si>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</si>
  <si>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</si>
  <si>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</si>
  <si>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</si>
  <si>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</si>
  <si>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</si>
  <si>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</si>
  <si>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</si>
  <si>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</si>
  <si>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</si>
  <si>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</si>
  <si>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</si>
  <si>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</si>
  <si>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</si>
  <si>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</si>
  <si>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</si>
  <si>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</si>
  <si>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</si>
  <si>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</si>
  <si>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</si>
  <si>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</si>
  <si>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</si>
  <si>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</si>
  <si>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</si>
  <si>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</si>
  <si>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</si>
  <si>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</si>
  <si>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</si>
  <si>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</si>
  <si>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</si>
  <si>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</si>
  <si>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</si>
  <si>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</si>
  <si>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</si>
  <si>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</si>
  <si>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</si>
  <si>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</si>
  <si>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</si>
  <si>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</si>
  <si>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</si>
  <si>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</si>
  <si>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</si>
  <si>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</si>
  <si>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</si>
  <si>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</si>
  <si>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</si>
  <si>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</si>
  <si>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</si>
  <si>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</si>
  <si>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</si>
  <si>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</si>
  <si>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</si>
  <si>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</si>
  <si>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</si>
  <si>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</si>
  <si>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</si>
  <si>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</si>
  <si>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</si>
  <si>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</si>
  <si>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</si>
  <si>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</si>
  <si>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</si>
  <si>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</si>
  <si>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</si>
  <si>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</si>
  <si>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</si>
  <si>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</si>
  <si>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</si>
  <si>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</si>
  <si>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</si>
  <si>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</si>
  <si>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</si>
  <si>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</si>
  <si>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</si>
  <si>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</si>
  <si>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</si>
  <si>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</si>
  <si>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</si>
  <si>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</si>
  <si>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</si>
  <si>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</si>
  <si>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</si>
  <si>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</si>
  <si>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</si>
  <si>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</si>
  <si>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</si>
  <si>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</si>
  <si>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</si>
  <si>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</si>
  <si>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</si>
  <si>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</si>
  <si>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</si>
  <si>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</si>
  <si>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</si>
  <si>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</si>
  <si>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</si>
  <si>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</si>
  <si>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</si>
  <si>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</si>
  <si>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</si>
  <si>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</si>
  <si>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</si>
  <si>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</si>
  <si>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</si>
  <si>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</si>
  <si>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</si>
  <si>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</si>
  <si>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</si>
  <si>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</si>
  <si>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</si>
  <si>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</si>
  <si>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</si>
  <si>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</si>
  <si>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</si>
  <si>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</si>
  <si>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</si>
  <si>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</si>
  <si>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</si>
  <si>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</si>
  <si>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</si>
  <si>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</si>
  <si>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</si>
  <si>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</si>
  <si>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</si>
  <si>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</si>
  <si>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</si>
  <si>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</si>
  <si>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</si>
  <si>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</si>
  <si>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</si>
  <si>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</si>
  <si>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</si>
  <si>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</si>
  <si>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</si>
  <si>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</si>
  <si>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</si>
  <si>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</si>
  <si>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</si>
  <si>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</si>
  <si>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</si>
  <si>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</si>
  <si>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</si>
  <si>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</si>
  <si>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</si>
  <si>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</si>
  <si>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</si>
  <si>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</si>
  <si>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</si>
  <si>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</si>
  <si>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</si>
  <si>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</si>
  <si>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</si>
  <si>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</si>
  <si>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</si>
  <si>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</si>
  <si>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</si>
  <si>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</si>
  <si>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</si>
  <si>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</si>
  <si>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</si>
  <si>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</si>
  <si>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</si>
  <si>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</si>
  <si>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</si>
  <si>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</si>
  <si>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</si>
  <si>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</si>
  <si>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</si>
  <si>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</si>
  <si>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</si>
  <si>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</si>
  <si>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</si>
  <si>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</si>
  <si>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</si>
  <si>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</si>
  <si>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</si>
  <si>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</si>
  <si>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</si>
  <si>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</si>
  <si>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</si>
  <si>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</si>
  <si>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</si>
  <si>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</si>
  <si>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</si>
  <si>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</si>
  <si>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</si>
  <si>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</si>
  <si>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</si>
  <si>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</si>
  <si>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</si>
  <si>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</si>
  <si>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</si>
  <si>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</si>
  <si>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</si>
  <si>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</si>
  <si>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09:47:49</t>
  </si>
  <si>
    <t>09:47:49</t>
  </si>
  <si>
    <t>1149</t>
  </si>
  <si>
    <t>_1</t>
  </si>
  <si>
    <t>RECT-4143-20200907-06_33_50</t>
  </si>
  <si>
    <t>RECT-7059-20201214-09_47_52</t>
  </si>
  <si>
    <t>DARK-7060-20201214-09_47_54</t>
  </si>
  <si>
    <t>0: Broadleaf</t>
  </si>
  <si>
    <t>--:--:--</t>
  </si>
  <si>
    <t>0/3</t>
  </si>
  <si>
    <t>3/3</t>
  </si>
  <si>
    <t>1/3</t>
  </si>
  <si>
    <t>20201214 09:53:41</t>
  </si>
  <si>
    <t>09:53:41</t>
  </si>
  <si>
    <t>RECT-7065-20201214-09_53_45</t>
  </si>
  <si>
    <t>DARK-7066-20201214-09_53_46</t>
  </si>
  <si>
    <t>20201214 09:55:42</t>
  </si>
  <si>
    <t>09:55:42</t>
  </si>
  <si>
    <t>RECT-7067-20201214-09_55_45</t>
  </si>
  <si>
    <t>DARK-7068-20201214-09_55_47</t>
  </si>
  <si>
    <t>20201214 09:57:28</t>
  </si>
  <si>
    <t>09:57:28</t>
  </si>
  <si>
    <t>RECT-7069-20201214-09_57_32</t>
  </si>
  <si>
    <t>DARK-7070-20201214-09_57_34</t>
  </si>
  <si>
    <t>20201214 09:58:36</t>
  </si>
  <si>
    <t>09:58:36</t>
  </si>
  <si>
    <t>RECT-7071-20201214-09_58_40</t>
  </si>
  <si>
    <t>DARK-7072-20201214-09_58_42</t>
  </si>
  <si>
    <t>20201214 10:00:26</t>
  </si>
  <si>
    <t>10:00:26</t>
  </si>
  <si>
    <t>RECT-7073-20201214-10_00_30</t>
  </si>
  <si>
    <t>DARK-7074-20201214-10_00_32</t>
  </si>
  <si>
    <t>20201214 10:02:27</t>
  </si>
  <si>
    <t>10:02:27</t>
  </si>
  <si>
    <t>RECT-7075-20201214-10_02_30</t>
  </si>
  <si>
    <t>DARK-7076-20201214-10_02_32</t>
  </si>
  <si>
    <t>10:01:26</t>
  </si>
  <si>
    <t>20201214 10:04:14</t>
  </si>
  <si>
    <t>10:04:14</t>
  </si>
  <si>
    <t>RECT-7077-20201214-10_04_18</t>
  </si>
  <si>
    <t>DARK-7078-20201214-10_04_20</t>
  </si>
  <si>
    <t>20201214 10:06:15</t>
  </si>
  <si>
    <t>10:06:15</t>
  </si>
  <si>
    <t>RECT-7079-20201214-10_06_18</t>
  </si>
  <si>
    <t>DARK-7080-20201214-10_06_20</t>
  </si>
  <si>
    <t>20201214 10:08:15</t>
  </si>
  <si>
    <t>10:08:15</t>
  </si>
  <si>
    <t>RECT-7081-20201214-10_08_19</t>
  </si>
  <si>
    <t>DARK-7082-20201214-10_08_21</t>
  </si>
  <si>
    <t>20201214 10:10:16</t>
  </si>
  <si>
    <t>10:10:16</t>
  </si>
  <si>
    <t>RECT-7083-20201214-10_10_19</t>
  </si>
  <si>
    <t>DARK-7084-20201214-10_10_21</t>
  </si>
  <si>
    <t>20201214 10:12:16</t>
  </si>
  <si>
    <t>10:12:16</t>
  </si>
  <si>
    <t>RECT-7085-20201214-10_12_20</t>
  </si>
  <si>
    <t>DARK-7086-20201214-10_12_22</t>
  </si>
  <si>
    <t>10:12:48</t>
  </si>
  <si>
    <t>20201214 10:14:49</t>
  </si>
  <si>
    <t>10:14:49</t>
  </si>
  <si>
    <t>RECT-7087-20201214-10_14_53</t>
  </si>
  <si>
    <t>DARK-7088-20201214-10_14_55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</si>
</sst>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9"/>
  <sheetViews>
    <sheetView tabSelected="1" topLeftCell="B1" workbookViewId="0">
      <selection activeCell="B18" sqref="A18:XFD19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1607968069.0999999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1607968061.13871</v>
      </c>
      <c r="I17">
        <f t="shared" ref="I17:I29" si="0">BW17*AG17*(BS17-BT17)/(100*BL17*(1000-AG17*BS17))</f>
        <v>1.1481582675788168E-3</v>
      </c>
      <c r="J17">
        <f t="shared" ref="J17:J29" si="1">BW17*AG17*(BR17-BQ17*(1000-AG17*BT17)/(1000-AG17*BS17))/(100*BL17)</f>
        <v>5.1145769375697014</v>
      </c>
      <c r="K17">
        <f t="shared" ref="K17:K29" si="2">BQ17 - IF(AG17&gt;1, J17*BL17*100/(AI17*CE17), 0)</f>
        <v>402.015290322581</v>
      </c>
      <c r="L17">
        <f t="shared" ref="L17:L29" si="3">((R17-I17/2)*K17-J17)/(R17+I17/2)</f>
        <v>261.94747102793076</v>
      </c>
      <c r="M17">
        <f t="shared" ref="M17:M29" si="4">L17*(BX17+BY17)/1000</f>
        <v>26.895023543838573</v>
      </c>
      <c r="N17">
        <f t="shared" ref="N17:N29" si="5">(BQ17 - IF(AG17&gt;1, J17*BL17*100/(AI17*CE17), 0))*(BX17+BY17)/1000</f>
        <v>41.276255333864391</v>
      </c>
      <c r="O17">
        <f t="shared" ref="O17:O29" si="6">2/((1/Q17-1/P17)+SIGN(Q17)*SQRT((1/Q17-1/P17)*(1/Q17-1/P17) + 4*BM17/((BM17+1)*(BM17+1))*(2*1/Q17*1/P17-1/P17*1/P17)))</f>
        <v>6.341432996491185E-2</v>
      </c>
      <c r="P17">
        <f t="shared" ref="P17:P2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2.9740955192113629</v>
      </c>
      <c r="Q17">
        <f t="shared" ref="Q17:Q29" si="8">I17*(1000-(1000*0.61365*EXP(17.502*U17/(240.97+U17))/(BX17+BY17)+BS17)/2)/(1000*0.61365*EXP(17.502*U17/(240.97+U17))/(BX17+BY17)-BS17)</f>
        <v>6.2672627024843872E-2</v>
      </c>
      <c r="R17">
        <f t="shared" ref="R17:R29" si="9">1/((BM17+1)/(O17/1.6)+1/(P17/1.37)) + BM17/((BM17+1)/(O17/1.6) + BM17/(P17/1.37))</f>
        <v>3.923630804098719E-2</v>
      </c>
      <c r="S17">
        <f t="shared" ref="S17:S29" si="10">(BI17*BK17)</f>
        <v>231.29096708123018</v>
      </c>
      <c r="T17">
        <f t="shared" ref="T17:T29" si="11">(BZ17+(S17+2*0.95*0.0000000567*(((BZ17+$B$7)+273)^4-(BZ17+273)^4)-44100*I17)/(1.84*29.3*P17+8*0.95*0.0000000567*(BZ17+273)^3))</f>
        <v>29.063344711083833</v>
      </c>
      <c r="U17">
        <f t="shared" ref="U17:U29" si="12">($C$7*CA17+$D$7*CB17+$E$7*T17)</f>
        <v>28.529145161290302</v>
      </c>
      <c r="V17">
        <f t="shared" ref="V17:V29" si="13">0.61365*EXP(17.502*U17/(240.97+U17))</f>
        <v>3.9134875915260783</v>
      </c>
      <c r="W17">
        <f t="shared" ref="W17:W29" si="14">(X17/Y17*100)</f>
        <v>54.965063505180055</v>
      </c>
      <c r="X17">
        <f t="shared" ref="X17:X29" si="15">BS17*(BX17+BY17)/1000</f>
        <v>2.087487584450272</v>
      </c>
      <c r="Y17">
        <f t="shared" ref="Y17:Y29" si="16">0.61365*EXP(17.502*BZ17/(240.97+BZ17))</f>
        <v>3.7978443966566902</v>
      </c>
      <c r="Z17">
        <f t="shared" ref="Z17:Z29" si="17">(V17-BS17*(BX17+BY17)/1000)</f>
        <v>1.8260000070758062</v>
      </c>
      <c r="AA17">
        <f t="shared" ref="AA17:AA29" si="18">(-I17*44100)</f>
        <v>-50.633779600225822</v>
      </c>
      <c r="AB17">
        <f t="shared" ref="AB17:AB29" si="19">2*29.3*P17*0.92*(BZ17-U17)</f>
        <v>-82.665841802995729</v>
      </c>
      <c r="AC17">
        <f t="shared" ref="AC17:AC29" si="20">2*0.95*0.0000000567*(((BZ17+$B$7)+273)^4-(U17+273)^4)</f>
        <v>-6.0751395043083329</v>
      </c>
      <c r="AD17">
        <f t="shared" ref="AD17:AD29" si="21">S17+AC17+AA17+AB17</f>
        <v>91.916206173700274</v>
      </c>
      <c r="AE17">
        <v>4</v>
      </c>
      <c r="AF17">
        <v>1</v>
      </c>
      <c r="AG17">
        <f t="shared" ref="AG17:AG29" si="22">IF(AE17*$H$13&gt;=AI17,1,(AI17/(AI17-AE17*$H$13)))</f>
        <v>1</v>
      </c>
      <c r="AH17">
        <f t="shared" ref="AH17:AH29" si="23">(AG17-1)*100</f>
        <v>0</v>
      </c>
      <c r="AI17">
        <f t="shared" ref="AI17:AI29" si="24">MAX(0,($B$13+$C$13*CE17)/(1+$D$13*CE17)*BX17/(BZ17+273)*$E$13)</f>
        <v>54049.355587649727</v>
      </c>
      <c r="AJ17" t="s">
        <v>287</v>
      </c>
      <c r="AK17">
        <v>715.47692307692296</v>
      </c>
      <c r="AL17">
        <v>3262.08</v>
      </c>
      <c r="AM17">
        <f t="shared" ref="AM17:AM29" si="25">AL17-AK17</f>
        <v>2546.603076923077</v>
      </c>
      <c r="AN17">
        <f t="shared" ref="AN17:AN29" si="26">AM17/AL17</f>
        <v>0.78066849277855754</v>
      </c>
      <c r="AO17">
        <v>-0.57774747981622299</v>
      </c>
      <c r="AP17" t="s">
        <v>288</v>
      </c>
      <c r="AQ17">
        <v>978.17830769230795</v>
      </c>
      <c r="AR17">
        <v>1149.99</v>
      </c>
      <c r="AS17">
        <f t="shared" ref="AS17:AS29" si="27">1-AQ17/AR17</f>
        <v>0.14940277072643415</v>
      </c>
      <c r="AT17">
        <v>0.5</v>
      </c>
      <c r="AU17">
        <f t="shared" ref="AU17:AU29" si="28">BI17</f>
        <v>1180.1881652633867</v>
      </c>
      <c r="AV17">
        <f t="shared" ref="AV17:AV29" si="29">J17</f>
        <v>5.1145769375697014</v>
      </c>
      <c r="AW17">
        <f t="shared" ref="AW17:AW29" si="30">AS17*AT17*AU17</f>
        <v>88.161690934448373</v>
      </c>
      <c r="AX17">
        <f t="shared" ref="AX17:AX29" si="31">BC17/AR17</f>
        <v>0.35791615579265906</v>
      </c>
      <c r="AY17">
        <f t="shared" ref="AY17:AY29" si="32">(AV17-AO17)/AU17</f>
        <v>4.8232346204857496E-3</v>
      </c>
      <c r="AZ17">
        <f t="shared" ref="AZ17:AZ29" si="33">(AL17-AR17)/AR17</f>
        <v>1.8366159705736573</v>
      </c>
      <c r="BA17" t="s">
        <v>289</v>
      </c>
      <c r="BB17">
        <v>738.39</v>
      </c>
      <c r="BC17">
        <f t="shared" ref="BC17:BC29" si="34">AR17-BB17</f>
        <v>411.6</v>
      </c>
      <c r="BD17">
        <f t="shared" ref="BD17:BD29" si="35">(AR17-AQ17)/(AR17-BB17)</f>
        <v>0.41742393660760946</v>
      </c>
      <c r="BE17">
        <f t="shared" ref="BE17:BE29" si="36">(AL17-AR17)/(AL17-BB17)</f>
        <v>0.8369054836370553</v>
      </c>
      <c r="BF17">
        <f t="shared" ref="BF17:BF29" si="37">(AR17-AQ17)/(AR17-AK17)</f>
        <v>0.39541201734213471</v>
      </c>
      <c r="BG17">
        <f t="shared" ref="BG17:BG29" si="38">(AL17-AR17)/(AL17-AK17)</f>
        <v>0.82937542137580567</v>
      </c>
      <c r="BH17">
        <f t="shared" ref="BH17:BH29" si="39">$B$11*CF17+$C$11*CG17+$F$11*CH17*(1-CK17)</f>
        <v>1400.00419354839</v>
      </c>
      <c r="BI17">
        <f t="shared" ref="BI17:BI29" si="40">BH17*BJ17</f>
        <v>1180.1881652633867</v>
      </c>
      <c r="BJ17">
        <f t="shared" ref="BJ17:BJ29" si="41">($B$11*$D$9+$C$11*$D$9+$F$11*((CU17+CM17)/MAX(CU17+CM17+CV17, 0.1)*$I$9+CV17/MAX(CU17+CM17+CV17, 0.1)*$J$9))/($B$11+$C$11+$F$11)</f>
        <v>0.84298902153438049</v>
      </c>
      <c r="BK17">
        <f t="shared" ref="BK17:BK29" si="42">($B$11*$K$9+$C$11*$K$9+$F$11*((CU17+CM17)/MAX(CU17+CM17+CV17, 0.1)*$P$9+CV17/MAX(CU17+CM17+CV17, 0.1)*$Q$9))/($B$11+$C$11+$F$11)</f>
        <v>0.19597804306876113</v>
      </c>
      <c r="BL17">
        <v>6</v>
      </c>
      <c r="BM17">
        <v>0.5</v>
      </c>
      <c r="BN17" t="s">
        <v>290</v>
      </c>
      <c r="BO17">
        <v>2</v>
      </c>
      <c r="BP17">
        <v>1607968061.13871</v>
      </c>
      <c r="BQ17">
        <v>402.015290322581</v>
      </c>
      <c r="BR17">
        <v>408.70632258064501</v>
      </c>
      <c r="BS17">
        <v>20.331348387096799</v>
      </c>
      <c r="BT17">
        <v>18.9816419354839</v>
      </c>
      <c r="BU17">
        <v>397.81729032258102</v>
      </c>
      <c r="BV17">
        <v>20.117348387096801</v>
      </c>
      <c r="BW17">
        <v>500.02635483871001</v>
      </c>
      <c r="BX17">
        <v>102.573322580645</v>
      </c>
      <c r="BY17">
        <v>0.100024248387097</v>
      </c>
      <c r="BZ17">
        <v>28.0135774193548</v>
      </c>
      <c r="CA17">
        <v>28.529145161290302</v>
      </c>
      <c r="CB17">
        <v>999.9</v>
      </c>
      <c r="CC17">
        <v>0</v>
      </c>
      <c r="CD17">
        <v>0</v>
      </c>
      <c r="CE17">
        <v>9998.86483870968</v>
      </c>
      <c r="CF17">
        <v>0</v>
      </c>
      <c r="CG17">
        <v>590.15493548387099</v>
      </c>
      <c r="CH17">
        <v>1400.00419354839</v>
      </c>
      <c r="CI17">
        <v>0.90000748387096796</v>
      </c>
      <c r="CJ17">
        <v>9.9992422580645196E-2</v>
      </c>
      <c r="CK17">
        <v>0</v>
      </c>
      <c r="CL17">
        <v>978.36764516129006</v>
      </c>
      <c r="CM17">
        <v>4.9997499999999997</v>
      </c>
      <c r="CN17">
        <v>13493.5967741935</v>
      </c>
      <c r="CO17">
        <v>12178.103225806501</v>
      </c>
      <c r="CP17">
        <v>46.554000000000002</v>
      </c>
      <c r="CQ17">
        <v>48.429000000000002</v>
      </c>
      <c r="CR17">
        <v>47.538032258064497</v>
      </c>
      <c r="CS17">
        <v>47.971548387096803</v>
      </c>
      <c r="CT17">
        <v>47.824258064516101</v>
      </c>
      <c r="CU17">
        <v>1255.5161290322601</v>
      </c>
      <c r="CV17">
        <v>139.48806451612899</v>
      </c>
      <c r="CW17">
        <v>0</v>
      </c>
      <c r="CX17">
        <v>1607968071.8</v>
      </c>
      <c r="CY17">
        <v>0</v>
      </c>
      <c r="CZ17">
        <v>978.17830769230795</v>
      </c>
      <c r="DA17">
        <v>-31.894632495879399</v>
      </c>
      <c r="DB17">
        <v>-412.53675241889999</v>
      </c>
      <c r="DC17">
        <v>13490.819230769201</v>
      </c>
      <c r="DD17">
        <v>15</v>
      </c>
      <c r="DE17">
        <v>0</v>
      </c>
      <c r="DF17" t="s">
        <v>291</v>
      </c>
      <c r="DG17">
        <v>1607718527.5999999</v>
      </c>
      <c r="DH17">
        <v>1607718513.0999999</v>
      </c>
      <c r="DI17">
        <v>0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5.09781294530588</v>
      </c>
      <c r="DS17">
        <v>1.95738440634963</v>
      </c>
      <c r="DT17">
        <v>0.15745084558686001</v>
      </c>
      <c r="DU17">
        <v>0</v>
      </c>
      <c r="DV17">
        <v>-6.6911529032258104</v>
      </c>
      <c r="DW17">
        <v>-1.9434121170287899</v>
      </c>
      <c r="DX17">
        <v>0.16106749513277199</v>
      </c>
      <c r="DY17">
        <v>0</v>
      </c>
      <c r="DZ17">
        <v>1.34970709677419</v>
      </c>
      <c r="EA17">
        <v>-0.51414592972685202</v>
      </c>
      <c r="EB17">
        <v>3.9311139617453097E-2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4.1980000000000004</v>
      </c>
      <c r="EJ17">
        <v>0.214</v>
      </c>
      <c r="EK17">
        <v>4.1980000000000004</v>
      </c>
      <c r="EL17">
        <v>0</v>
      </c>
      <c r="EM17">
        <v>0</v>
      </c>
      <c r="EN17">
        <v>0</v>
      </c>
      <c r="EO17">
        <v>0.214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4159</v>
      </c>
      <c r="EX17">
        <v>4159.3</v>
      </c>
      <c r="EY17">
        <v>2</v>
      </c>
      <c r="EZ17">
        <v>491.96100000000001</v>
      </c>
      <c r="FA17">
        <v>511.63099999999997</v>
      </c>
      <c r="FB17">
        <v>24.163499999999999</v>
      </c>
      <c r="FC17">
        <v>33.6524</v>
      </c>
      <c r="FD17">
        <v>30.000800000000002</v>
      </c>
      <c r="FE17">
        <v>33.4161</v>
      </c>
      <c r="FF17">
        <v>33.3508</v>
      </c>
      <c r="FG17">
        <v>19.512499999999999</v>
      </c>
      <c r="FH17">
        <v>37.003100000000003</v>
      </c>
      <c r="FI17">
        <v>70.017499999999998</v>
      </c>
      <c r="FJ17">
        <v>24.154699999999998</v>
      </c>
      <c r="FK17">
        <v>408.42399999999998</v>
      </c>
      <c r="FL17">
        <v>19.1387</v>
      </c>
      <c r="FM17">
        <v>101.08199999999999</v>
      </c>
      <c r="FN17">
        <v>100.42700000000001</v>
      </c>
    </row>
    <row r="18" spans="1:170" x14ac:dyDescent="0.2">
      <c r="A18">
        <v>4</v>
      </c>
      <c r="B18">
        <v>1607968421.5999999</v>
      </c>
      <c r="C18">
        <v>352.5</v>
      </c>
      <c r="D18" t="s">
        <v>295</v>
      </c>
      <c r="E18" t="s">
        <v>296</v>
      </c>
      <c r="F18" t="s">
        <v>285</v>
      </c>
      <c r="G18" t="s">
        <v>286</v>
      </c>
      <c r="H18">
        <v>1607968413.5999999</v>
      </c>
      <c r="I18">
        <f t="shared" si="0"/>
        <v>2.1928911054531794E-3</v>
      </c>
      <c r="J18">
        <f t="shared" si="1"/>
        <v>-1.8894428261284293</v>
      </c>
      <c r="K18">
        <f t="shared" si="2"/>
        <v>99.893206451612897</v>
      </c>
      <c r="L18">
        <f t="shared" si="3"/>
        <v>121.28187026935545</v>
      </c>
      <c r="M18">
        <f t="shared" si="4"/>
        <v>12.451852931811702</v>
      </c>
      <c r="N18">
        <f t="shared" si="5"/>
        <v>10.255906450486815</v>
      </c>
      <c r="O18">
        <f t="shared" si="6"/>
        <v>0.12567367981163816</v>
      </c>
      <c r="P18">
        <f t="shared" si="7"/>
        <v>2.9735553077559702</v>
      </c>
      <c r="Q18">
        <f t="shared" si="8"/>
        <v>0.12279576637326085</v>
      </c>
      <c r="R18">
        <f t="shared" si="9"/>
        <v>7.7000434011103444E-2</v>
      </c>
      <c r="S18">
        <f t="shared" si="10"/>
        <v>231.28231950302288</v>
      </c>
      <c r="T18">
        <f t="shared" si="11"/>
        <v>28.778264002973266</v>
      </c>
      <c r="U18">
        <f t="shared" si="12"/>
        <v>28.5070870967742</v>
      </c>
      <c r="V18">
        <f t="shared" si="13"/>
        <v>3.9084777423037345</v>
      </c>
      <c r="W18">
        <f t="shared" si="14"/>
        <v>56.113182207356246</v>
      </c>
      <c r="X18">
        <f t="shared" si="15"/>
        <v>2.1289244204049105</v>
      </c>
      <c r="Y18">
        <f t="shared" si="16"/>
        <v>3.793982691157757</v>
      </c>
      <c r="Z18">
        <f t="shared" si="17"/>
        <v>1.779553321898824</v>
      </c>
      <c r="AA18">
        <f t="shared" si="18"/>
        <v>-96.706497750485212</v>
      </c>
      <c r="AB18">
        <f t="shared" si="19"/>
        <v>-81.912364766609528</v>
      </c>
      <c r="AC18">
        <f t="shared" si="20"/>
        <v>-6.0196754630853722</v>
      </c>
      <c r="AD18">
        <f t="shared" si="21"/>
        <v>46.643781522842744</v>
      </c>
      <c r="AE18">
        <v>1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54036.54680774294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870.25450000000001</v>
      </c>
      <c r="AR18">
        <v>968.37</v>
      </c>
      <c r="AS18">
        <f t="shared" si="27"/>
        <v>0.10132025981804471</v>
      </c>
      <c r="AT18">
        <v>0.5</v>
      </c>
      <c r="AU18">
        <f t="shared" si="28"/>
        <v>1180.1411813924767</v>
      </c>
      <c r="AV18">
        <f t="shared" si="29"/>
        <v>-1.8894428261284293</v>
      </c>
      <c r="AW18">
        <f t="shared" si="30"/>
        <v>59.786105560329986</v>
      </c>
      <c r="AX18">
        <f t="shared" si="31"/>
        <v>0.31944401416813822</v>
      </c>
      <c r="AY18">
        <f t="shared" si="32"/>
        <v>-1.1114732431966366E-3</v>
      </c>
      <c r="AZ18">
        <f t="shared" si="33"/>
        <v>2.3686297592862231</v>
      </c>
      <c r="BA18" t="s">
        <v>298</v>
      </c>
      <c r="BB18">
        <v>659.03</v>
      </c>
      <c r="BC18">
        <f t="shared" si="34"/>
        <v>309.34000000000003</v>
      </c>
      <c r="BD18">
        <f t="shared" si="35"/>
        <v>0.3171768927393806</v>
      </c>
      <c r="BE18">
        <f t="shared" si="36"/>
        <v>0.88116248247248419</v>
      </c>
      <c r="BF18">
        <f t="shared" si="37"/>
        <v>0.38797226556677933</v>
      </c>
      <c r="BG18">
        <f t="shared" si="38"/>
        <v>0.90069395611167091</v>
      </c>
      <c r="BH18">
        <f t="shared" si="39"/>
        <v>1399.94806451613</v>
      </c>
      <c r="BI18">
        <f t="shared" si="40"/>
        <v>1180.1411813924767</v>
      </c>
      <c r="BJ18">
        <f t="shared" si="41"/>
        <v>0.8429892588910961</v>
      </c>
      <c r="BK18">
        <f t="shared" si="42"/>
        <v>0.19597851778219225</v>
      </c>
      <c r="BL18">
        <v>6</v>
      </c>
      <c r="BM18">
        <v>0.5</v>
      </c>
      <c r="BN18" t="s">
        <v>290</v>
      </c>
      <c r="BO18">
        <v>2</v>
      </c>
      <c r="BP18">
        <v>1607968413.5999999</v>
      </c>
      <c r="BQ18">
        <v>99.893206451612897</v>
      </c>
      <c r="BR18">
        <v>97.888829032258101</v>
      </c>
      <c r="BS18">
        <v>20.735864516128999</v>
      </c>
      <c r="BT18">
        <v>18.159074193548399</v>
      </c>
      <c r="BU18">
        <v>95.695206451612904</v>
      </c>
      <c r="BV18">
        <v>20.521864516129</v>
      </c>
      <c r="BW18">
        <v>500.02196774193499</v>
      </c>
      <c r="BX18">
        <v>102.56864516128999</v>
      </c>
      <c r="BY18">
        <v>0.1000629</v>
      </c>
      <c r="BZ18">
        <v>27.996125806451602</v>
      </c>
      <c r="CA18">
        <v>28.5070870967742</v>
      </c>
      <c r="CB18">
        <v>999.9</v>
      </c>
      <c r="CC18">
        <v>0</v>
      </c>
      <c r="CD18">
        <v>0</v>
      </c>
      <c r="CE18">
        <v>9996.2654838709695</v>
      </c>
      <c r="CF18">
        <v>0</v>
      </c>
      <c r="CG18">
        <v>699.92070967741904</v>
      </c>
      <c r="CH18">
        <v>1399.94806451613</v>
      </c>
      <c r="CI18">
        <v>0.90000083870967695</v>
      </c>
      <c r="CJ18">
        <v>9.9999154838709706E-2</v>
      </c>
      <c r="CK18">
        <v>0</v>
      </c>
      <c r="CL18">
        <v>870.35825806451601</v>
      </c>
      <c r="CM18">
        <v>4.9997499999999997</v>
      </c>
      <c r="CN18">
        <v>12074.5</v>
      </c>
      <c r="CO18">
        <v>12177.6129032258</v>
      </c>
      <c r="CP18">
        <v>47.771935483870998</v>
      </c>
      <c r="CQ18">
        <v>49.566064516129003</v>
      </c>
      <c r="CR18">
        <v>48.747903225806397</v>
      </c>
      <c r="CS18">
        <v>49.058129032258101</v>
      </c>
      <c r="CT18">
        <v>48.924999999999997</v>
      </c>
      <c r="CU18">
        <v>1255.45451612903</v>
      </c>
      <c r="CV18">
        <v>139.49354838709701</v>
      </c>
      <c r="CW18">
        <v>0</v>
      </c>
      <c r="CX18">
        <v>120.19999980926499</v>
      </c>
      <c r="CY18">
        <v>0</v>
      </c>
      <c r="CZ18">
        <v>870.25450000000001</v>
      </c>
      <c r="DA18">
        <v>-8.2059145301159493</v>
      </c>
      <c r="DB18">
        <v>-104.49572652962</v>
      </c>
      <c r="DC18">
        <v>12073.3346153846</v>
      </c>
      <c r="DD18">
        <v>15</v>
      </c>
      <c r="DE18">
        <v>0</v>
      </c>
      <c r="DF18" t="s">
        <v>291</v>
      </c>
      <c r="DG18">
        <v>1607718527.5999999</v>
      </c>
      <c r="DH18">
        <v>1607718513.0999999</v>
      </c>
      <c r="DI18">
        <v>0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-1.8780200112654699</v>
      </c>
      <c r="DS18">
        <v>-0.69008513484572098</v>
      </c>
      <c r="DT18">
        <v>6.7691334965632302E-2</v>
      </c>
      <c r="DU18">
        <v>0</v>
      </c>
      <c r="DV18">
        <v>1.9970996774193499</v>
      </c>
      <c r="DW18">
        <v>0.791097580645159</v>
      </c>
      <c r="DX18">
        <v>7.8082854938711199E-2</v>
      </c>
      <c r="DY18">
        <v>0</v>
      </c>
      <c r="DZ18">
        <v>2.5709790322580601</v>
      </c>
      <c r="EA18">
        <v>0.79348741935482803</v>
      </c>
      <c r="EB18">
        <v>6.0316737331268799E-2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4.1980000000000004</v>
      </c>
      <c r="EJ18">
        <v>0.214</v>
      </c>
      <c r="EK18">
        <v>4.1980000000000004</v>
      </c>
      <c r="EL18">
        <v>0</v>
      </c>
      <c r="EM18">
        <v>0</v>
      </c>
      <c r="EN18">
        <v>0</v>
      </c>
      <c r="EO18">
        <v>0.214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4164.8999999999996</v>
      </c>
      <c r="EX18">
        <v>4165.1000000000004</v>
      </c>
      <c r="EY18">
        <v>2</v>
      </c>
      <c r="EZ18">
        <v>496.32799999999997</v>
      </c>
      <c r="FA18">
        <v>501.03399999999999</v>
      </c>
      <c r="FB18">
        <v>23.991299999999999</v>
      </c>
      <c r="FC18">
        <v>34.134399999999999</v>
      </c>
      <c r="FD18">
        <v>30.000299999999999</v>
      </c>
      <c r="FE18">
        <v>34.008899999999997</v>
      </c>
      <c r="FF18">
        <v>33.966200000000001</v>
      </c>
      <c r="FG18">
        <v>6.6626899999999996</v>
      </c>
      <c r="FH18">
        <v>39.462800000000001</v>
      </c>
      <c r="FI18">
        <v>50.285299999999999</v>
      </c>
      <c r="FJ18">
        <v>23.988399999999999</v>
      </c>
      <c r="FK18">
        <v>97.913300000000007</v>
      </c>
      <c r="FL18">
        <v>17.944700000000001</v>
      </c>
      <c r="FM18">
        <v>101.059</v>
      </c>
      <c r="FN18">
        <v>100.384</v>
      </c>
    </row>
    <row r="19" spans="1:170" x14ac:dyDescent="0.2">
      <c r="A19">
        <v>5</v>
      </c>
      <c r="B19">
        <v>1607968542.0999999</v>
      </c>
      <c r="C19">
        <v>473</v>
      </c>
      <c r="D19" t="s">
        <v>299</v>
      </c>
      <c r="E19" t="s">
        <v>300</v>
      </c>
      <c r="F19" t="s">
        <v>285</v>
      </c>
      <c r="G19" t="s">
        <v>286</v>
      </c>
      <c r="H19">
        <v>1607968534.0999999</v>
      </c>
      <c r="I19">
        <f t="shared" si="0"/>
        <v>2.9223132242849801E-3</v>
      </c>
      <c r="J19">
        <f t="shared" si="1"/>
        <v>0.72743639375902447</v>
      </c>
      <c r="K19">
        <f t="shared" si="2"/>
        <v>149.80758064516101</v>
      </c>
      <c r="L19">
        <f t="shared" si="3"/>
        <v>138.62787045166968</v>
      </c>
      <c r="M19">
        <f t="shared" si="4"/>
        <v>14.233355413431951</v>
      </c>
      <c r="N19">
        <f t="shared" si="5"/>
        <v>15.381211094145204</v>
      </c>
      <c r="O19">
        <f t="shared" si="6"/>
        <v>0.1688554206677978</v>
      </c>
      <c r="P19">
        <f t="shared" si="7"/>
        <v>2.9743142549945976</v>
      </c>
      <c r="Q19">
        <f t="shared" si="8"/>
        <v>0.16370494543444156</v>
      </c>
      <c r="R19">
        <f t="shared" si="9"/>
        <v>0.10276525423479461</v>
      </c>
      <c r="S19">
        <f t="shared" si="10"/>
        <v>231.29108369197411</v>
      </c>
      <c r="T19">
        <f t="shared" si="11"/>
        <v>28.592873933351576</v>
      </c>
      <c r="U19">
        <f t="shared" si="12"/>
        <v>28.4499806451613</v>
      </c>
      <c r="V19">
        <f t="shared" si="13"/>
        <v>3.8955336473983224</v>
      </c>
      <c r="W19">
        <f t="shared" si="14"/>
        <v>55.776770147238544</v>
      </c>
      <c r="X19">
        <f t="shared" si="15"/>
        <v>2.1163651685898701</v>
      </c>
      <c r="Y19">
        <f t="shared" si="16"/>
        <v>3.7943487279796346</v>
      </c>
      <c r="Z19">
        <f t="shared" si="17"/>
        <v>1.7791684788084523</v>
      </c>
      <c r="AA19">
        <f t="shared" si="18"/>
        <v>-128.87401319096762</v>
      </c>
      <c r="AB19">
        <f t="shared" si="19"/>
        <v>-72.510826258124737</v>
      </c>
      <c r="AC19">
        <f t="shared" si="20"/>
        <v>-5.3259324206072094</v>
      </c>
      <c r="AD19">
        <f t="shared" si="21"/>
        <v>24.580311822274538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54058.603113468867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853.84403846153896</v>
      </c>
      <c r="AR19">
        <v>965.79</v>
      </c>
      <c r="AS19">
        <f t="shared" si="27"/>
        <v>0.115911286654926</v>
      </c>
      <c r="AT19">
        <v>0.5</v>
      </c>
      <c r="AU19">
        <f t="shared" si="28"/>
        <v>1180.1845730122657</v>
      </c>
      <c r="AV19">
        <f t="shared" si="29"/>
        <v>0.72743639375902447</v>
      </c>
      <c r="AW19">
        <f t="shared" si="30"/>
        <v>68.398356174073086</v>
      </c>
      <c r="AX19">
        <f t="shared" si="31"/>
        <v>0.33307447788856787</v>
      </c>
      <c r="AY19">
        <f t="shared" si="32"/>
        <v>1.1059150436477385E-3</v>
      </c>
      <c r="AZ19">
        <f t="shared" si="33"/>
        <v>2.3776286770415931</v>
      </c>
      <c r="BA19" t="s">
        <v>302</v>
      </c>
      <c r="BB19">
        <v>644.11</v>
      </c>
      <c r="BC19">
        <f t="shared" si="34"/>
        <v>321.67999999999995</v>
      </c>
      <c r="BD19">
        <f t="shared" si="35"/>
        <v>0.34800410823943367</v>
      </c>
      <c r="BE19">
        <f t="shared" si="36"/>
        <v>0.87712617027697037</v>
      </c>
      <c r="BF19">
        <f t="shared" si="37"/>
        <v>0.44722378436849625</v>
      </c>
      <c r="BG19">
        <f t="shared" si="38"/>
        <v>0.90170707041416254</v>
      </c>
      <c r="BH19">
        <f t="shared" si="39"/>
        <v>1399.9993548387099</v>
      </c>
      <c r="BI19">
        <f t="shared" si="40"/>
        <v>1180.1845730122657</v>
      </c>
      <c r="BJ19">
        <f t="shared" si="41"/>
        <v>0.84298936919741041</v>
      </c>
      <c r="BK19">
        <f t="shared" si="42"/>
        <v>0.1959787383948208</v>
      </c>
      <c r="BL19">
        <v>6</v>
      </c>
      <c r="BM19">
        <v>0.5</v>
      </c>
      <c r="BN19" t="s">
        <v>290</v>
      </c>
      <c r="BO19">
        <v>2</v>
      </c>
      <c r="BP19">
        <v>1607968534.0999999</v>
      </c>
      <c r="BQ19">
        <v>149.80758064516101</v>
      </c>
      <c r="BR19">
        <v>151.20583870967701</v>
      </c>
      <c r="BS19">
        <v>20.6126516129032</v>
      </c>
      <c r="BT19">
        <v>17.1781774193548</v>
      </c>
      <c r="BU19">
        <v>145.609580645161</v>
      </c>
      <c r="BV19">
        <v>20.398648387096799</v>
      </c>
      <c r="BW19">
        <v>500.002580645161</v>
      </c>
      <c r="BX19">
        <v>102.573129032258</v>
      </c>
      <c r="BY19">
        <v>9.9986893548387107E-2</v>
      </c>
      <c r="BZ19">
        <v>27.997780645161299</v>
      </c>
      <c r="CA19">
        <v>28.4499806451613</v>
      </c>
      <c r="CB19">
        <v>999.9</v>
      </c>
      <c r="CC19">
        <v>0</v>
      </c>
      <c r="CD19">
        <v>0</v>
      </c>
      <c r="CE19">
        <v>10000.120967741899</v>
      </c>
      <c r="CF19">
        <v>0</v>
      </c>
      <c r="CG19">
        <v>491.139096774194</v>
      </c>
      <c r="CH19">
        <v>1399.9993548387099</v>
      </c>
      <c r="CI19">
        <v>0.89999941935483796</v>
      </c>
      <c r="CJ19">
        <v>0.100000580645161</v>
      </c>
      <c r="CK19">
        <v>0</v>
      </c>
      <c r="CL19">
        <v>853.87583870967705</v>
      </c>
      <c r="CM19">
        <v>4.9997499999999997</v>
      </c>
      <c r="CN19">
        <v>11864.4322580645</v>
      </c>
      <c r="CO19">
        <v>12178.0451612903</v>
      </c>
      <c r="CP19">
        <v>48.108741935483899</v>
      </c>
      <c r="CQ19">
        <v>49.933</v>
      </c>
      <c r="CR19">
        <v>49.1046774193548</v>
      </c>
      <c r="CS19">
        <v>49.447161290322597</v>
      </c>
      <c r="CT19">
        <v>49.268000000000001</v>
      </c>
      <c r="CU19">
        <v>1255.4961290322599</v>
      </c>
      <c r="CV19">
        <v>139.50387096774199</v>
      </c>
      <c r="CW19">
        <v>0</v>
      </c>
      <c r="CX19">
        <v>119.5</v>
      </c>
      <c r="CY19">
        <v>0</v>
      </c>
      <c r="CZ19">
        <v>853.84403846153896</v>
      </c>
      <c r="DA19">
        <v>-5.0684786301802696</v>
      </c>
      <c r="DB19">
        <v>-67.370940079658297</v>
      </c>
      <c r="DC19">
        <v>11864.1615384615</v>
      </c>
      <c r="DD19">
        <v>15</v>
      </c>
      <c r="DE19">
        <v>0</v>
      </c>
      <c r="DF19" t="s">
        <v>291</v>
      </c>
      <c r="DG19">
        <v>1607718527.5999999</v>
      </c>
      <c r="DH19">
        <v>1607718513.0999999</v>
      </c>
      <c r="DI19">
        <v>0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0.72794058598612699</v>
      </c>
      <c r="DS19">
        <v>0.14680072780355999</v>
      </c>
      <c r="DT19">
        <v>3.06412443203046E-2</v>
      </c>
      <c r="DU19">
        <v>1</v>
      </c>
      <c r="DV19">
        <v>-1.39819870967742</v>
      </c>
      <c r="DW19">
        <v>-0.32623016129032201</v>
      </c>
      <c r="DX19">
        <v>4.2698960910673198E-2</v>
      </c>
      <c r="DY19">
        <v>0</v>
      </c>
      <c r="DZ19">
        <v>3.4344767741935498</v>
      </c>
      <c r="EA19">
        <v>0.99790112903225803</v>
      </c>
      <c r="EB19">
        <v>7.4952384213389706E-2</v>
      </c>
      <c r="EC19">
        <v>0</v>
      </c>
      <c r="ED19">
        <v>1</v>
      </c>
      <c r="EE19">
        <v>3</v>
      </c>
      <c r="EF19" t="s">
        <v>294</v>
      </c>
      <c r="EG19">
        <v>100</v>
      </c>
      <c r="EH19">
        <v>100</v>
      </c>
      <c r="EI19">
        <v>4.1980000000000004</v>
      </c>
      <c r="EJ19">
        <v>0.214</v>
      </c>
      <c r="EK19">
        <v>4.1980000000000004</v>
      </c>
      <c r="EL19">
        <v>0</v>
      </c>
      <c r="EM19">
        <v>0</v>
      </c>
      <c r="EN19">
        <v>0</v>
      </c>
      <c r="EO19">
        <v>0.214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4166.8999999999996</v>
      </c>
      <c r="EX19">
        <v>4167.1000000000004</v>
      </c>
      <c r="EY19">
        <v>2</v>
      </c>
      <c r="EZ19">
        <v>497.14800000000002</v>
      </c>
      <c r="FA19">
        <v>497.07299999999998</v>
      </c>
      <c r="FB19">
        <v>23.886600000000001</v>
      </c>
      <c r="FC19">
        <v>34.270099999999999</v>
      </c>
      <c r="FD19">
        <v>30.000399999999999</v>
      </c>
      <c r="FE19">
        <v>34.1554</v>
      </c>
      <c r="FF19">
        <v>34.118600000000001</v>
      </c>
      <c r="FG19">
        <v>9.1319999999999997</v>
      </c>
      <c r="FH19">
        <v>41.414099999999998</v>
      </c>
      <c r="FI19">
        <v>42.188200000000002</v>
      </c>
      <c r="FJ19">
        <v>23.892399999999999</v>
      </c>
      <c r="FK19">
        <v>151.399</v>
      </c>
      <c r="FL19">
        <v>16.988499999999998</v>
      </c>
      <c r="FM19">
        <v>101.04600000000001</v>
      </c>
      <c r="FN19">
        <v>100.371</v>
      </c>
    </row>
    <row r="20" spans="1:170" x14ac:dyDescent="0.2">
      <c r="A20">
        <v>6</v>
      </c>
      <c r="B20">
        <v>1607968648.5999999</v>
      </c>
      <c r="C20">
        <v>579.5</v>
      </c>
      <c r="D20" t="s">
        <v>303</v>
      </c>
      <c r="E20" t="s">
        <v>304</v>
      </c>
      <c r="F20" t="s">
        <v>285</v>
      </c>
      <c r="G20" t="s">
        <v>286</v>
      </c>
      <c r="H20">
        <v>1607968640.5999999</v>
      </c>
      <c r="I20">
        <f t="shared" si="0"/>
        <v>3.4020865331419983E-3</v>
      </c>
      <c r="J20">
        <f t="shared" si="1"/>
        <v>3.5614189464616941</v>
      </c>
      <c r="K20">
        <f t="shared" si="2"/>
        <v>199.742419354839</v>
      </c>
      <c r="L20">
        <f t="shared" si="3"/>
        <v>164.62779534503417</v>
      </c>
      <c r="M20">
        <f t="shared" si="4"/>
        <v>16.903138182716372</v>
      </c>
      <c r="N20">
        <f t="shared" si="5"/>
        <v>20.508527786749386</v>
      </c>
      <c r="O20">
        <f t="shared" si="6"/>
        <v>0.19649152577057333</v>
      </c>
      <c r="P20">
        <f t="shared" si="7"/>
        <v>2.9737567168012227</v>
      </c>
      <c r="Q20">
        <f t="shared" si="8"/>
        <v>0.18955317610929334</v>
      </c>
      <c r="R20">
        <f t="shared" si="9"/>
        <v>0.11907370688487057</v>
      </c>
      <c r="S20">
        <f t="shared" si="10"/>
        <v>231.2867774700716</v>
      </c>
      <c r="T20">
        <f t="shared" si="11"/>
        <v>28.455055902985524</v>
      </c>
      <c r="U20">
        <f t="shared" si="12"/>
        <v>28.355154838709701</v>
      </c>
      <c r="V20">
        <f t="shared" si="13"/>
        <v>3.874122438734124</v>
      </c>
      <c r="W20">
        <f t="shared" si="14"/>
        <v>54.992661231750063</v>
      </c>
      <c r="X20">
        <f t="shared" si="15"/>
        <v>2.0847964296786468</v>
      </c>
      <c r="Y20">
        <f t="shared" si="16"/>
        <v>3.7910448103118672</v>
      </c>
      <c r="Z20">
        <f t="shared" si="17"/>
        <v>1.7893260090554772</v>
      </c>
      <c r="AA20">
        <f t="shared" si="18"/>
        <v>-150.03201611156211</v>
      </c>
      <c r="AB20">
        <f t="shared" si="19"/>
        <v>-59.690158204220495</v>
      </c>
      <c r="AC20">
        <f t="shared" si="20"/>
        <v>-4.3826768978551991</v>
      </c>
      <c r="AD20">
        <f t="shared" si="21"/>
        <v>17.181926256433798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54044.972534211593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849.89184</v>
      </c>
      <c r="AR20">
        <v>979.68</v>
      </c>
      <c r="AS20">
        <f t="shared" si="27"/>
        <v>0.1324801567858892</v>
      </c>
      <c r="AT20">
        <v>0.5</v>
      </c>
      <c r="AU20">
        <f t="shared" si="28"/>
        <v>1180.163526553773</v>
      </c>
      <c r="AV20">
        <f t="shared" si="29"/>
        <v>3.5614189464616941</v>
      </c>
      <c r="AW20">
        <f t="shared" si="30"/>
        <v>78.174124515415883</v>
      </c>
      <c r="AX20">
        <f t="shared" si="31"/>
        <v>0.34475543034460232</v>
      </c>
      <c r="AY20">
        <f t="shared" si="32"/>
        <v>3.5072821123059172E-3</v>
      </c>
      <c r="AZ20">
        <f t="shared" si="33"/>
        <v>2.3297403233708969</v>
      </c>
      <c r="BA20" t="s">
        <v>306</v>
      </c>
      <c r="BB20">
        <v>641.92999999999995</v>
      </c>
      <c r="BC20">
        <f t="shared" si="34"/>
        <v>337.75</v>
      </c>
      <c r="BD20">
        <f t="shared" si="35"/>
        <v>0.38427286454478149</v>
      </c>
      <c r="BE20">
        <f t="shared" si="36"/>
        <v>0.87109516630727246</v>
      </c>
      <c r="BF20">
        <f t="shared" si="37"/>
        <v>0.49124393822933377</v>
      </c>
      <c r="BG20">
        <f t="shared" si="38"/>
        <v>0.89625274573912039</v>
      </c>
      <c r="BH20">
        <f t="shared" si="39"/>
        <v>1399.97451612903</v>
      </c>
      <c r="BI20">
        <f t="shared" si="40"/>
        <v>1180.163526553773</v>
      </c>
      <c r="BJ20">
        <f t="shared" si="41"/>
        <v>0.84298929227437602</v>
      </c>
      <c r="BK20">
        <f t="shared" si="42"/>
        <v>0.19597858454875172</v>
      </c>
      <c r="BL20">
        <v>6</v>
      </c>
      <c r="BM20">
        <v>0.5</v>
      </c>
      <c r="BN20" t="s">
        <v>290</v>
      </c>
      <c r="BO20">
        <v>2</v>
      </c>
      <c r="BP20">
        <v>1607968640.5999999</v>
      </c>
      <c r="BQ20">
        <v>199.742419354839</v>
      </c>
      <c r="BR20">
        <v>204.83138709677399</v>
      </c>
      <c r="BS20">
        <v>20.304835483870999</v>
      </c>
      <c r="BT20">
        <v>16.305370967741901</v>
      </c>
      <c r="BU20">
        <v>195.54441935483899</v>
      </c>
      <c r="BV20">
        <v>20.090835483871</v>
      </c>
      <c r="BW20">
        <v>500.01809677419402</v>
      </c>
      <c r="BX20">
        <v>102.574870967742</v>
      </c>
      <c r="BY20">
        <v>0.10000326774193501</v>
      </c>
      <c r="BZ20">
        <v>27.982838709677399</v>
      </c>
      <c r="CA20">
        <v>28.355154838709701</v>
      </c>
      <c r="CB20">
        <v>999.9</v>
      </c>
      <c r="CC20">
        <v>0</v>
      </c>
      <c r="CD20">
        <v>0</v>
      </c>
      <c r="CE20">
        <v>9996.7977419354793</v>
      </c>
      <c r="CF20">
        <v>0</v>
      </c>
      <c r="CG20">
        <v>440.29593548387101</v>
      </c>
      <c r="CH20">
        <v>1399.97451612903</v>
      </c>
      <c r="CI20">
        <v>0.9</v>
      </c>
      <c r="CJ20">
        <v>0.1</v>
      </c>
      <c r="CK20">
        <v>0</v>
      </c>
      <c r="CL20">
        <v>849.89064516128997</v>
      </c>
      <c r="CM20">
        <v>4.9997499999999997</v>
      </c>
      <c r="CN20">
        <v>11822.770967741901</v>
      </c>
      <c r="CO20">
        <v>12177.822580645199</v>
      </c>
      <c r="CP20">
        <v>48.366806451612902</v>
      </c>
      <c r="CQ20">
        <v>50.179000000000002</v>
      </c>
      <c r="CR20">
        <v>49.362806451612897</v>
      </c>
      <c r="CS20">
        <v>49.674999999999997</v>
      </c>
      <c r="CT20">
        <v>49.506</v>
      </c>
      <c r="CU20">
        <v>1255.47677419355</v>
      </c>
      <c r="CV20">
        <v>139.49774193548399</v>
      </c>
      <c r="CW20">
        <v>0</v>
      </c>
      <c r="CX20">
        <v>105.799999952316</v>
      </c>
      <c r="CY20">
        <v>0</v>
      </c>
      <c r="CZ20">
        <v>849.89184</v>
      </c>
      <c r="DA20">
        <v>-0.40492307830673002</v>
      </c>
      <c r="DB20">
        <v>11.1384615101233</v>
      </c>
      <c r="DC20">
        <v>11822.812</v>
      </c>
      <c r="DD20">
        <v>15</v>
      </c>
      <c r="DE20">
        <v>0</v>
      </c>
      <c r="DF20" t="s">
        <v>291</v>
      </c>
      <c r="DG20">
        <v>1607718527.5999999</v>
      </c>
      <c r="DH20">
        <v>1607718513.0999999</v>
      </c>
      <c r="DI20">
        <v>0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3.56370486192142</v>
      </c>
      <c r="DS20">
        <v>-1.5553077008452199E-2</v>
      </c>
      <c r="DT20">
        <v>2.0351033700901501E-2</v>
      </c>
      <c r="DU20">
        <v>1</v>
      </c>
      <c r="DV20">
        <v>-5.0899045161290299</v>
      </c>
      <c r="DW20">
        <v>-6.9790161290300398E-2</v>
      </c>
      <c r="DX20">
        <v>2.2871876636928998E-2</v>
      </c>
      <c r="DY20">
        <v>1</v>
      </c>
      <c r="DZ20">
        <v>3.9983554838709701</v>
      </c>
      <c r="EA20">
        <v>0.19439903225806801</v>
      </c>
      <c r="EB20">
        <v>1.4918351512906601E-2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4.1980000000000004</v>
      </c>
      <c r="EJ20">
        <v>0.214</v>
      </c>
      <c r="EK20">
        <v>4.1980000000000004</v>
      </c>
      <c r="EL20">
        <v>0</v>
      </c>
      <c r="EM20">
        <v>0</v>
      </c>
      <c r="EN20">
        <v>0</v>
      </c>
      <c r="EO20">
        <v>0.214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4168.7</v>
      </c>
      <c r="EX20">
        <v>4168.8999999999996</v>
      </c>
      <c r="EY20">
        <v>2</v>
      </c>
      <c r="EZ20">
        <v>497.75099999999998</v>
      </c>
      <c r="FA20">
        <v>494.37900000000002</v>
      </c>
      <c r="FB20">
        <v>24.0931</v>
      </c>
      <c r="FC20">
        <v>34.340400000000002</v>
      </c>
      <c r="FD20">
        <v>30</v>
      </c>
      <c r="FE20">
        <v>34.241700000000002</v>
      </c>
      <c r="FF20">
        <v>34.201099999999997</v>
      </c>
      <c r="FG20">
        <v>11.6419</v>
      </c>
      <c r="FH20">
        <v>41.4191</v>
      </c>
      <c r="FI20">
        <v>34.760800000000003</v>
      </c>
      <c r="FJ20">
        <v>24.099499999999999</v>
      </c>
      <c r="FK20">
        <v>205.12799999999999</v>
      </c>
      <c r="FL20">
        <v>16.368600000000001</v>
      </c>
      <c r="FM20">
        <v>101.04300000000001</v>
      </c>
      <c r="FN20">
        <v>100.367</v>
      </c>
    </row>
    <row r="21" spans="1:170" x14ac:dyDescent="0.2">
      <c r="A21">
        <v>7</v>
      </c>
      <c r="B21">
        <v>1607968716.5999999</v>
      </c>
      <c r="C21">
        <v>647.5</v>
      </c>
      <c r="D21" t="s">
        <v>307</v>
      </c>
      <c r="E21" t="s">
        <v>308</v>
      </c>
      <c r="F21" t="s">
        <v>285</v>
      </c>
      <c r="G21" t="s">
        <v>286</v>
      </c>
      <c r="H21">
        <v>1607968708.8499999</v>
      </c>
      <c r="I21">
        <f t="shared" si="0"/>
        <v>3.6317254482476388E-3</v>
      </c>
      <c r="J21">
        <f t="shared" si="1"/>
        <v>6.5389746970134119</v>
      </c>
      <c r="K21">
        <f t="shared" si="2"/>
        <v>248.530566666667</v>
      </c>
      <c r="L21">
        <f t="shared" si="3"/>
        <v>190.34132132902309</v>
      </c>
      <c r="M21">
        <f t="shared" si="4"/>
        <v>19.542660306186576</v>
      </c>
      <c r="N21">
        <f t="shared" si="5"/>
        <v>25.517046987790067</v>
      </c>
      <c r="O21">
        <f t="shared" si="6"/>
        <v>0.20841797129471495</v>
      </c>
      <c r="P21">
        <f t="shared" si="7"/>
        <v>2.9742743985765872</v>
      </c>
      <c r="Q21">
        <f t="shared" si="8"/>
        <v>0.20063104489614414</v>
      </c>
      <c r="R21">
        <f t="shared" si="9"/>
        <v>0.12606978757885465</v>
      </c>
      <c r="S21">
        <f t="shared" si="10"/>
        <v>231.28949784956021</v>
      </c>
      <c r="T21">
        <f t="shared" si="11"/>
        <v>28.408355053603831</v>
      </c>
      <c r="U21">
        <f t="shared" si="12"/>
        <v>28.308126666666698</v>
      </c>
      <c r="V21">
        <f t="shared" si="13"/>
        <v>3.8635418367874479</v>
      </c>
      <c r="W21">
        <f t="shared" si="14"/>
        <v>54.263795854413011</v>
      </c>
      <c r="X21">
        <f t="shared" si="15"/>
        <v>2.0586295052795758</v>
      </c>
      <c r="Y21">
        <f t="shared" si="16"/>
        <v>3.7937440108369369</v>
      </c>
      <c r="Z21">
        <f t="shared" si="17"/>
        <v>1.8049123315078721</v>
      </c>
      <c r="AA21">
        <f t="shared" si="18"/>
        <v>-160.15909226772087</v>
      </c>
      <c r="AB21">
        <f t="shared" si="19"/>
        <v>-50.20209039721707</v>
      </c>
      <c r="AC21">
        <f t="shared" si="20"/>
        <v>-3.6847460388971101</v>
      </c>
      <c r="AD21">
        <f t="shared" si="21"/>
        <v>17.243569145725154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54057.892968097869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855.27376000000004</v>
      </c>
      <c r="AR21">
        <v>1004.66</v>
      </c>
      <c r="AS21">
        <f t="shared" si="27"/>
        <v>0.14869332908645705</v>
      </c>
      <c r="AT21">
        <v>0.5</v>
      </c>
      <c r="AU21">
        <f t="shared" si="28"/>
        <v>1180.1774207473229</v>
      </c>
      <c r="AV21">
        <f t="shared" si="29"/>
        <v>6.5389746970134119</v>
      </c>
      <c r="AW21">
        <f t="shared" si="30"/>
        <v>87.742254801793891</v>
      </c>
      <c r="AX21">
        <f t="shared" si="31"/>
        <v>0.35909660979833974</v>
      </c>
      <c r="AY21">
        <f t="shared" si="32"/>
        <v>6.0302138066013139E-3</v>
      </c>
      <c r="AZ21">
        <f t="shared" si="33"/>
        <v>2.246949216650409</v>
      </c>
      <c r="BA21" t="s">
        <v>310</v>
      </c>
      <c r="BB21">
        <v>643.89</v>
      </c>
      <c r="BC21">
        <f t="shared" si="34"/>
        <v>360.77</v>
      </c>
      <c r="BD21">
        <f t="shared" si="35"/>
        <v>0.41407611497630054</v>
      </c>
      <c r="BE21">
        <f t="shared" si="36"/>
        <v>0.86220633338298591</v>
      </c>
      <c r="BF21">
        <f t="shared" si="37"/>
        <v>0.51658015949438429</v>
      </c>
      <c r="BG21">
        <f t="shared" si="38"/>
        <v>0.8864436002832129</v>
      </c>
      <c r="BH21">
        <f t="shared" si="39"/>
        <v>1399.991</v>
      </c>
      <c r="BI21">
        <f t="shared" si="40"/>
        <v>1180.1774207473229</v>
      </c>
      <c r="BJ21">
        <f t="shared" si="41"/>
        <v>0.84298929117924537</v>
      </c>
      <c r="BK21">
        <f t="shared" si="42"/>
        <v>0.19597858235849058</v>
      </c>
      <c r="BL21">
        <v>6</v>
      </c>
      <c r="BM21">
        <v>0.5</v>
      </c>
      <c r="BN21" t="s">
        <v>290</v>
      </c>
      <c r="BO21">
        <v>2</v>
      </c>
      <c r="BP21">
        <v>1607968708.8499999</v>
      </c>
      <c r="BQ21">
        <v>248.530566666667</v>
      </c>
      <c r="BR21">
        <v>257.45999999999998</v>
      </c>
      <c r="BS21">
        <v>20.050609999999999</v>
      </c>
      <c r="BT21">
        <v>15.780136666666699</v>
      </c>
      <c r="BU21">
        <v>244.33256666666699</v>
      </c>
      <c r="BV21">
        <v>19.83661</v>
      </c>
      <c r="BW21">
        <v>500.02519999999998</v>
      </c>
      <c r="BX21">
        <v>102.571633333333</v>
      </c>
      <c r="BY21">
        <v>0.100031283333333</v>
      </c>
      <c r="BZ21">
        <v>27.995046666666699</v>
      </c>
      <c r="CA21">
        <v>28.308126666666698</v>
      </c>
      <c r="CB21">
        <v>999.9</v>
      </c>
      <c r="CC21">
        <v>0</v>
      </c>
      <c r="CD21">
        <v>0</v>
      </c>
      <c r="CE21">
        <v>10000.0413333333</v>
      </c>
      <c r="CF21">
        <v>0</v>
      </c>
      <c r="CG21">
        <v>480.05566666666698</v>
      </c>
      <c r="CH21">
        <v>1399.991</v>
      </c>
      <c r="CI21">
        <v>0.89999830000000003</v>
      </c>
      <c r="CJ21">
        <v>0.1000017</v>
      </c>
      <c r="CK21">
        <v>0</v>
      </c>
      <c r="CL21">
        <v>855.25329999999997</v>
      </c>
      <c r="CM21">
        <v>4.9997499999999997</v>
      </c>
      <c r="CN21">
        <v>11904.313333333301</v>
      </c>
      <c r="CO21">
        <v>12177.9633333333</v>
      </c>
      <c r="CP21">
        <v>48.549666666666603</v>
      </c>
      <c r="CQ21">
        <v>50.311999999999998</v>
      </c>
      <c r="CR21">
        <v>49.520666666666699</v>
      </c>
      <c r="CS21">
        <v>49.783066666666699</v>
      </c>
      <c r="CT21">
        <v>49.645533333333297</v>
      </c>
      <c r="CU21">
        <v>1255.49166666667</v>
      </c>
      <c r="CV21">
        <v>139.499333333333</v>
      </c>
      <c r="CW21">
        <v>0</v>
      </c>
      <c r="CX21">
        <v>67.400000095367403</v>
      </c>
      <c r="CY21">
        <v>0</v>
      </c>
      <c r="CZ21">
        <v>855.27376000000004</v>
      </c>
      <c r="DA21">
        <v>6.6113076668434196</v>
      </c>
      <c r="DB21">
        <v>72.276923060219801</v>
      </c>
      <c r="DC21">
        <v>11905.004000000001</v>
      </c>
      <c r="DD21">
        <v>15</v>
      </c>
      <c r="DE21">
        <v>0</v>
      </c>
      <c r="DF21" t="s">
        <v>291</v>
      </c>
      <c r="DG21">
        <v>1607718527.5999999</v>
      </c>
      <c r="DH21">
        <v>1607718513.0999999</v>
      </c>
      <c r="DI21">
        <v>0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6.5466405522326898</v>
      </c>
      <c r="DS21">
        <v>-8.5032584451803103E-2</v>
      </c>
      <c r="DT21">
        <v>3.91908681458326E-2</v>
      </c>
      <c r="DU21">
        <v>1</v>
      </c>
      <c r="DV21">
        <v>-8.9379290322580598</v>
      </c>
      <c r="DW21">
        <v>0.120100161290342</v>
      </c>
      <c r="DX21">
        <v>4.6253385323694898E-2</v>
      </c>
      <c r="DY21">
        <v>1</v>
      </c>
      <c r="DZ21">
        <v>4.2719877419354804</v>
      </c>
      <c r="EA21">
        <v>-8.6729999999996005E-2</v>
      </c>
      <c r="EB21">
        <v>1.2112351389861E-2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4.1980000000000004</v>
      </c>
      <c r="EJ21">
        <v>0.214</v>
      </c>
      <c r="EK21">
        <v>4.1980000000000004</v>
      </c>
      <c r="EL21">
        <v>0</v>
      </c>
      <c r="EM21">
        <v>0</v>
      </c>
      <c r="EN21">
        <v>0</v>
      </c>
      <c r="EO21">
        <v>0.214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4169.8</v>
      </c>
      <c r="EX21">
        <v>4170.1000000000004</v>
      </c>
      <c r="EY21">
        <v>2</v>
      </c>
      <c r="EZ21">
        <v>497.995</v>
      </c>
      <c r="FA21">
        <v>493.05799999999999</v>
      </c>
      <c r="FB21">
        <v>23.893699999999999</v>
      </c>
      <c r="FC21">
        <v>34.352800000000002</v>
      </c>
      <c r="FD21">
        <v>30.0001</v>
      </c>
      <c r="FE21">
        <v>34.266300000000001</v>
      </c>
      <c r="FF21">
        <v>34.228000000000002</v>
      </c>
      <c r="FG21">
        <v>14.0488</v>
      </c>
      <c r="FH21">
        <v>41.787799999999997</v>
      </c>
      <c r="FI21">
        <v>29.667300000000001</v>
      </c>
      <c r="FJ21">
        <v>23.895199999999999</v>
      </c>
      <c r="FK21">
        <v>258.38499999999999</v>
      </c>
      <c r="FL21">
        <v>15.919700000000001</v>
      </c>
      <c r="FM21">
        <v>101.047</v>
      </c>
      <c r="FN21">
        <v>100.37</v>
      </c>
    </row>
    <row r="22" spans="1:170" x14ac:dyDescent="0.2">
      <c r="A22">
        <v>8</v>
      </c>
      <c r="B22">
        <v>1607968826.5999999</v>
      </c>
      <c r="C22">
        <v>757.5</v>
      </c>
      <c r="D22" t="s">
        <v>311</v>
      </c>
      <c r="E22" t="s">
        <v>312</v>
      </c>
      <c r="F22" t="s">
        <v>285</v>
      </c>
      <c r="G22" t="s">
        <v>286</v>
      </c>
      <c r="H22">
        <v>1607968818.8499999</v>
      </c>
      <c r="I22">
        <f t="shared" si="0"/>
        <v>3.5545562244782103E-3</v>
      </c>
      <c r="J22">
        <f t="shared" si="1"/>
        <v>13.027012552789984</v>
      </c>
      <c r="K22">
        <f t="shared" si="2"/>
        <v>399.47436666666698</v>
      </c>
      <c r="L22">
        <f t="shared" si="3"/>
        <v>283.60765512946369</v>
      </c>
      <c r="M22">
        <f t="shared" si="4"/>
        <v>29.118202001232298</v>
      </c>
      <c r="N22">
        <f t="shared" si="5"/>
        <v>41.014320638152313</v>
      </c>
      <c r="O22">
        <f t="shared" si="6"/>
        <v>0.20302241352216338</v>
      </c>
      <c r="P22">
        <f t="shared" si="7"/>
        <v>2.9747412788542587</v>
      </c>
      <c r="Q22">
        <f t="shared" si="8"/>
        <v>0.19562686588570199</v>
      </c>
      <c r="R22">
        <f t="shared" si="9"/>
        <v>0.12290880693908077</v>
      </c>
      <c r="S22">
        <f t="shared" si="10"/>
        <v>231.29066562235371</v>
      </c>
      <c r="T22">
        <f t="shared" si="11"/>
        <v>28.414783414710641</v>
      </c>
      <c r="U22">
        <f t="shared" si="12"/>
        <v>28.263526666666699</v>
      </c>
      <c r="V22">
        <f t="shared" si="13"/>
        <v>3.8535308324592688</v>
      </c>
      <c r="W22">
        <f t="shared" si="14"/>
        <v>53.855382854495481</v>
      </c>
      <c r="X22">
        <f t="shared" si="15"/>
        <v>2.0415524990764591</v>
      </c>
      <c r="Y22">
        <f t="shared" si="16"/>
        <v>3.7908049128389849</v>
      </c>
      <c r="Z22">
        <f t="shared" si="17"/>
        <v>1.8119783333828097</v>
      </c>
      <c r="AA22">
        <f t="shared" si="18"/>
        <v>-156.75592949948907</v>
      </c>
      <c r="AB22">
        <f t="shared" si="19"/>
        <v>-45.189187517746447</v>
      </c>
      <c r="AC22">
        <f t="shared" si="20"/>
        <v>-3.3153307655587203</v>
      </c>
      <c r="AD22">
        <f t="shared" si="21"/>
        <v>26.030217839559484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54073.955468334665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875.988807692308</v>
      </c>
      <c r="AR22">
        <v>1064.96</v>
      </c>
      <c r="AS22">
        <f t="shared" si="27"/>
        <v>0.17744440383459659</v>
      </c>
      <c r="AT22">
        <v>0.5</v>
      </c>
      <c r="AU22">
        <f t="shared" si="28"/>
        <v>1180.1823207473476</v>
      </c>
      <c r="AV22">
        <f t="shared" si="29"/>
        <v>13.027012552789984</v>
      </c>
      <c r="AW22">
        <f t="shared" si="30"/>
        <v>104.70837416057188</v>
      </c>
      <c r="AX22">
        <f t="shared" si="31"/>
        <v>0.40026855468749994</v>
      </c>
      <c r="AY22">
        <f t="shared" si="32"/>
        <v>1.1527676523734931E-2</v>
      </c>
      <c r="AZ22">
        <f t="shared" si="33"/>
        <v>2.0631009615384612</v>
      </c>
      <c r="BA22" t="s">
        <v>314</v>
      </c>
      <c r="BB22">
        <v>638.69000000000005</v>
      </c>
      <c r="BC22">
        <f t="shared" si="34"/>
        <v>426.27</v>
      </c>
      <c r="BD22">
        <f t="shared" si="35"/>
        <v>0.44331337487435674</v>
      </c>
      <c r="BE22">
        <f t="shared" si="36"/>
        <v>0.83751176912315739</v>
      </c>
      <c r="BF22">
        <f t="shared" si="37"/>
        <v>0.54071628867249988</v>
      </c>
      <c r="BG22">
        <f t="shared" si="38"/>
        <v>0.86276499856218714</v>
      </c>
      <c r="BH22">
        <f t="shared" si="39"/>
        <v>1399.9966666666701</v>
      </c>
      <c r="BI22">
        <f t="shared" si="40"/>
        <v>1180.1823207473476</v>
      </c>
      <c r="BJ22">
        <f t="shared" si="41"/>
        <v>0.8429893790799583</v>
      </c>
      <c r="BK22">
        <f t="shared" si="42"/>
        <v>0.19597875815991672</v>
      </c>
      <c r="BL22">
        <v>6</v>
      </c>
      <c r="BM22">
        <v>0.5</v>
      </c>
      <c r="BN22" t="s">
        <v>290</v>
      </c>
      <c r="BO22">
        <v>2</v>
      </c>
      <c r="BP22">
        <v>1607968818.8499999</v>
      </c>
      <c r="BQ22">
        <v>399.47436666666698</v>
      </c>
      <c r="BR22">
        <v>416.81026666666702</v>
      </c>
      <c r="BS22">
        <v>19.8844666666667</v>
      </c>
      <c r="BT22">
        <v>15.7039266666667</v>
      </c>
      <c r="BU22">
        <v>395.276366666667</v>
      </c>
      <c r="BV22">
        <v>19.670466666666702</v>
      </c>
      <c r="BW22">
        <v>500.01326666666699</v>
      </c>
      <c r="BX22">
        <v>102.570733333333</v>
      </c>
      <c r="BY22">
        <v>9.9986143333333305E-2</v>
      </c>
      <c r="BZ22">
        <v>27.981753333333302</v>
      </c>
      <c r="CA22">
        <v>28.263526666666699</v>
      </c>
      <c r="CB22">
        <v>999.9</v>
      </c>
      <c r="CC22">
        <v>0</v>
      </c>
      <c r="CD22">
        <v>0</v>
      </c>
      <c r="CE22">
        <v>10002.770333333299</v>
      </c>
      <c r="CF22">
        <v>0</v>
      </c>
      <c r="CG22">
        <v>525.22053333333304</v>
      </c>
      <c r="CH22">
        <v>1399.9966666666701</v>
      </c>
      <c r="CI22">
        <v>0.89999633333333295</v>
      </c>
      <c r="CJ22">
        <v>0.1000037</v>
      </c>
      <c r="CK22">
        <v>0</v>
      </c>
      <c r="CL22">
        <v>875.97036666666702</v>
      </c>
      <c r="CM22">
        <v>4.9997499999999997</v>
      </c>
      <c r="CN22">
        <v>12197.563333333301</v>
      </c>
      <c r="CO22">
        <v>12178.006666666701</v>
      </c>
      <c r="CP22">
        <v>48.737400000000001</v>
      </c>
      <c r="CQ22">
        <v>50.537199999999999</v>
      </c>
      <c r="CR22">
        <v>49.741599999999998</v>
      </c>
      <c r="CS22">
        <v>49.953933333333303</v>
      </c>
      <c r="CT22">
        <v>49.8414</v>
      </c>
      <c r="CU22">
        <v>1255.4926666666699</v>
      </c>
      <c r="CV22">
        <v>139.50399999999999</v>
      </c>
      <c r="CW22">
        <v>0</v>
      </c>
      <c r="CX22">
        <v>109.299999952316</v>
      </c>
      <c r="CY22">
        <v>0</v>
      </c>
      <c r="CZ22">
        <v>875.988807692308</v>
      </c>
      <c r="DA22">
        <v>5.6310085530407203</v>
      </c>
      <c r="DB22">
        <v>69.617094021927201</v>
      </c>
      <c r="DC22">
        <v>12197.788461538499</v>
      </c>
      <c r="DD22">
        <v>15</v>
      </c>
      <c r="DE22">
        <v>0</v>
      </c>
      <c r="DF22" t="s">
        <v>291</v>
      </c>
      <c r="DG22">
        <v>1607718527.5999999</v>
      </c>
      <c r="DH22">
        <v>1607718513.0999999</v>
      </c>
      <c r="DI22">
        <v>0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13.032281624188601</v>
      </c>
      <c r="DS22">
        <v>0.181634770723407</v>
      </c>
      <c r="DT22">
        <v>3.2632300140578697E-2</v>
      </c>
      <c r="DU22">
        <v>1</v>
      </c>
      <c r="DV22">
        <v>-17.338670967741901</v>
      </c>
      <c r="DW22">
        <v>-0.141261290322581</v>
      </c>
      <c r="DX22">
        <v>4.3556305373311302E-2</v>
      </c>
      <c r="DY22">
        <v>1</v>
      </c>
      <c r="DZ22">
        <v>4.1817235483871</v>
      </c>
      <c r="EA22">
        <v>5.7374032258059302E-2</v>
      </c>
      <c r="EB22">
        <v>1.3808397993644399E-2</v>
      </c>
      <c r="EC22">
        <v>1</v>
      </c>
      <c r="ED22">
        <v>3</v>
      </c>
      <c r="EE22">
        <v>3</v>
      </c>
      <c r="EF22" t="s">
        <v>293</v>
      </c>
      <c r="EG22">
        <v>100</v>
      </c>
      <c r="EH22">
        <v>100</v>
      </c>
      <c r="EI22">
        <v>4.1980000000000004</v>
      </c>
      <c r="EJ22">
        <v>0.214</v>
      </c>
      <c r="EK22">
        <v>4.1980000000000004</v>
      </c>
      <c r="EL22">
        <v>0</v>
      </c>
      <c r="EM22">
        <v>0</v>
      </c>
      <c r="EN22">
        <v>0</v>
      </c>
      <c r="EO22">
        <v>0.214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4171.6000000000004</v>
      </c>
      <c r="EX22">
        <v>4171.8999999999996</v>
      </c>
      <c r="EY22">
        <v>2</v>
      </c>
      <c r="EZ22">
        <v>498.30799999999999</v>
      </c>
      <c r="FA22">
        <v>491.70499999999998</v>
      </c>
      <c r="FB22">
        <v>23.987400000000001</v>
      </c>
      <c r="FC22">
        <v>34.344299999999997</v>
      </c>
      <c r="FD22">
        <v>29.9998</v>
      </c>
      <c r="FE22">
        <v>34.280999999999999</v>
      </c>
      <c r="FF22">
        <v>34.245899999999999</v>
      </c>
      <c r="FG22">
        <v>20.8718</v>
      </c>
      <c r="FH22">
        <v>40.283499999999997</v>
      </c>
      <c r="FI22">
        <v>21.911999999999999</v>
      </c>
      <c r="FJ22">
        <v>23.991</v>
      </c>
      <c r="FK22">
        <v>417.02300000000002</v>
      </c>
      <c r="FL22">
        <v>15.771000000000001</v>
      </c>
      <c r="FM22">
        <v>101.05800000000001</v>
      </c>
      <c r="FN22">
        <v>100.38200000000001</v>
      </c>
    </row>
    <row r="23" spans="1:170" x14ac:dyDescent="0.2">
      <c r="A23">
        <v>9</v>
      </c>
      <c r="B23">
        <v>1607968947.0999999</v>
      </c>
      <c r="C23">
        <v>878</v>
      </c>
      <c r="D23" t="s">
        <v>315</v>
      </c>
      <c r="E23" t="s">
        <v>316</v>
      </c>
      <c r="F23" t="s">
        <v>285</v>
      </c>
      <c r="G23" t="s">
        <v>286</v>
      </c>
      <c r="H23">
        <v>1607968939.3499999</v>
      </c>
      <c r="I23">
        <f t="shared" si="0"/>
        <v>2.8499472570542033E-3</v>
      </c>
      <c r="J23">
        <f t="shared" si="1"/>
        <v>17.22836737925552</v>
      </c>
      <c r="K23">
        <f t="shared" si="2"/>
        <v>498.975666666667</v>
      </c>
      <c r="L23">
        <f t="shared" si="3"/>
        <v>310.70747179063204</v>
      </c>
      <c r="M23">
        <f t="shared" si="4"/>
        <v>31.899266572128617</v>
      </c>
      <c r="N23">
        <f t="shared" si="5"/>
        <v>51.228114059423483</v>
      </c>
      <c r="O23">
        <f t="shared" si="6"/>
        <v>0.16021601993798268</v>
      </c>
      <c r="P23">
        <f t="shared" si="7"/>
        <v>2.9742167713361418</v>
      </c>
      <c r="Q23">
        <f t="shared" si="8"/>
        <v>0.15557115334921759</v>
      </c>
      <c r="R23">
        <f t="shared" si="9"/>
        <v>9.7638076952530059E-2</v>
      </c>
      <c r="S23">
        <f t="shared" si="10"/>
        <v>231.29071228701443</v>
      </c>
      <c r="T23">
        <f t="shared" si="11"/>
        <v>28.617437269632795</v>
      </c>
      <c r="U23">
        <f t="shared" si="12"/>
        <v>28.295123333333301</v>
      </c>
      <c r="V23">
        <f t="shared" si="13"/>
        <v>3.8606207426004246</v>
      </c>
      <c r="W23">
        <f t="shared" si="14"/>
        <v>53.582981849984989</v>
      </c>
      <c r="X23">
        <f t="shared" si="15"/>
        <v>2.0338371697175166</v>
      </c>
      <c r="Y23">
        <f t="shared" si="16"/>
        <v>3.7956774697824818</v>
      </c>
      <c r="Z23">
        <f t="shared" si="17"/>
        <v>1.826783572882908</v>
      </c>
      <c r="AA23">
        <f t="shared" si="18"/>
        <v>-125.68267403609036</v>
      </c>
      <c r="AB23">
        <f t="shared" si="19"/>
        <v>-46.714661746459427</v>
      </c>
      <c r="AC23">
        <f t="shared" si="20"/>
        <v>-3.4287683460781371</v>
      </c>
      <c r="AD23">
        <f t="shared" si="21"/>
        <v>55.464608158386511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54054.524125258256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886.75746153846103</v>
      </c>
      <c r="AR23">
        <v>1089.77</v>
      </c>
      <c r="AS23">
        <f t="shared" si="27"/>
        <v>0.18628934404648589</v>
      </c>
      <c r="AT23">
        <v>0.5</v>
      </c>
      <c r="AU23">
        <f t="shared" si="28"/>
        <v>1180.1831007473363</v>
      </c>
      <c r="AV23">
        <f t="shared" si="29"/>
        <v>17.22836737925552</v>
      </c>
      <c r="AW23">
        <f t="shared" si="30"/>
        <v>109.92776784648453</v>
      </c>
      <c r="AX23">
        <f t="shared" si="31"/>
        <v>0.41540875597603161</v>
      </c>
      <c r="AY23">
        <f t="shared" si="32"/>
        <v>1.5087586703958262E-2</v>
      </c>
      <c r="AZ23">
        <f t="shared" si="33"/>
        <v>1.9933655725520063</v>
      </c>
      <c r="BA23" t="s">
        <v>318</v>
      </c>
      <c r="BB23">
        <v>637.07000000000005</v>
      </c>
      <c r="BC23">
        <f t="shared" si="34"/>
        <v>452.69999999999993</v>
      </c>
      <c r="BD23">
        <f t="shared" si="35"/>
        <v>0.44844828465106912</v>
      </c>
      <c r="BE23">
        <f t="shared" si="36"/>
        <v>0.82754351411994631</v>
      </c>
      <c r="BF23">
        <f t="shared" si="37"/>
        <v>0.54238924248994635</v>
      </c>
      <c r="BG23">
        <f t="shared" si="38"/>
        <v>0.85302260869985469</v>
      </c>
      <c r="BH23">
        <f t="shared" si="39"/>
        <v>1399.9976666666701</v>
      </c>
      <c r="BI23">
        <f t="shared" si="40"/>
        <v>1180.1831007473363</v>
      </c>
      <c r="BJ23">
        <f t="shared" si="41"/>
        <v>0.84298933408746168</v>
      </c>
      <c r="BK23">
        <f t="shared" si="42"/>
        <v>0.1959786681749234</v>
      </c>
      <c r="BL23">
        <v>6</v>
      </c>
      <c r="BM23">
        <v>0.5</v>
      </c>
      <c r="BN23" t="s">
        <v>290</v>
      </c>
      <c r="BO23">
        <v>2</v>
      </c>
      <c r="BP23">
        <v>1607968939.3499999</v>
      </c>
      <c r="BQ23">
        <v>498.975666666667</v>
      </c>
      <c r="BR23">
        <v>521.35509999999999</v>
      </c>
      <c r="BS23">
        <v>19.810123333333301</v>
      </c>
      <c r="BT23">
        <v>16.458096666666702</v>
      </c>
      <c r="BU23">
        <v>496.24759999999998</v>
      </c>
      <c r="BV23">
        <v>19.746506666666701</v>
      </c>
      <c r="BW23">
        <v>500.02396666666698</v>
      </c>
      <c r="BX23">
        <v>102.566566666667</v>
      </c>
      <c r="BY23">
        <v>9.9991006666666701E-2</v>
      </c>
      <c r="BZ23">
        <v>28.003786666666699</v>
      </c>
      <c r="CA23">
        <v>28.295123333333301</v>
      </c>
      <c r="CB23">
        <v>999.9</v>
      </c>
      <c r="CC23">
        <v>0</v>
      </c>
      <c r="CD23">
        <v>0</v>
      </c>
      <c r="CE23">
        <v>10000.2093333333</v>
      </c>
      <c r="CF23">
        <v>0</v>
      </c>
      <c r="CG23">
        <v>540.43470000000002</v>
      </c>
      <c r="CH23">
        <v>1399.9976666666701</v>
      </c>
      <c r="CI23">
        <v>0.89999759999999995</v>
      </c>
      <c r="CJ23">
        <v>0.10000240000000001</v>
      </c>
      <c r="CK23">
        <v>0</v>
      </c>
      <c r="CL23">
        <v>886.75030000000004</v>
      </c>
      <c r="CM23">
        <v>4.9997499999999997</v>
      </c>
      <c r="CN23">
        <v>12355.973333333301</v>
      </c>
      <c r="CO23">
        <v>12178.0233333333</v>
      </c>
      <c r="CP23">
        <v>48.862400000000001</v>
      </c>
      <c r="CQ23">
        <v>50.682866666666598</v>
      </c>
      <c r="CR23">
        <v>49.903933333333299</v>
      </c>
      <c r="CS23">
        <v>50.095599999999997</v>
      </c>
      <c r="CT23">
        <v>49.9412666666666</v>
      </c>
      <c r="CU23">
        <v>1255.4956666666701</v>
      </c>
      <c r="CV23">
        <v>139.50200000000001</v>
      </c>
      <c r="CW23">
        <v>0</v>
      </c>
      <c r="CX23">
        <v>119.59999990463299</v>
      </c>
      <c r="CY23">
        <v>0</v>
      </c>
      <c r="CZ23">
        <v>886.75746153846103</v>
      </c>
      <c r="DA23">
        <v>-0.185572640852537</v>
      </c>
      <c r="DB23">
        <v>37.104273466230403</v>
      </c>
      <c r="DC23">
        <v>12355.9038461538</v>
      </c>
      <c r="DD23">
        <v>15</v>
      </c>
      <c r="DE23">
        <v>1607968886.0999999</v>
      </c>
      <c r="DF23" t="s">
        <v>319</v>
      </c>
      <c r="DG23">
        <v>1607968881.5999999</v>
      </c>
      <c r="DH23">
        <v>1607968886.0999999</v>
      </c>
      <c r="DI23">
        <v>1</v>
      </c>
      <c r="DJ23">
        <v>-1.47</v>
      </c>
      <c r="DK23">
        <v>-0.15</v>
      </c>
      <c r="DL23">
        <v>2.7280000000000002</v>
      </c>
      <c r="DM23">
        <v>6.4000000000000001E-2</v>
      </c>
      <c r="DN23">
        <v>516</v>
      </c>
      <c r="DO23">
        <v>16</v>
      </c>
      <c r="DP23">
        <v>0.06</v>
      </c>
      <c r="DQ23">
        <v>0.02</v>
      </c>
      <c r="DR23">
        <v>17.233195319455099</v>
      </c>
      <c r="DS23">
        <v>-4.7759077334349502E-3</v>
      </c>
      <c r="DT23">
        <v>9.4378462240385694E-2</v>
      </c>
      <c r="DU23">
        <v>1</v>
      </c>
      <c r="DV23">
        <v>-22.380493548387101</v>
      </c>
      <c r="DW23">
        <v>0.53671935483877098</v>
      </c>
      <c r="DX23">
        <v>0.118388125863507</v>
      </c>
      <c r="DY23">
        <v>0</v>
      </c>
      <c r="DZ23">
        <v>3.35690483870968</v>
      </c>
      <c r="EA23">
        <v>-0.87930967741936705</v>
      </c>
      <c r="EB23">
        <v>6.8524179573814001E-2</v>
      </c>
      <c r="EC23">
        <v>0</v>
      </c>
      <c r="ED23">
        <v>1</v>
      </c>
      <c r="EE23">
        <v>3</v>
      </c>
      <c r="EF23" t="s">
        <v>294</v>
      </c>
      <c r="EG23">
        <v>100</v>
      </c>
      <c r="EH23">
        <v>100</v>
      </c>
      <c r="EI23">
        <v>2.7280000000000002</v>
      </c>
      <c r="EJ23">
        <v>6.3600000000000004E-2</v>
      </c>
      <c r="EK23">
        <v>2.7280476190476302</v>
      </c>
      <c r="EL23">
        <v>0</v>
      </c>
      <c r="EM23">
        <v>0</v>
      </c>
      <c r="EN23">
        <v>0</v>
      </c>
      <c r="EO23">
        <v>6.3620000000003799E-2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1.1000000000000001</v>
      </c>
      <c r="EX23">
        <v>1</v>
      </c>
      <c r="EY23">
        <v>2</v>
      </c>
      <c r="EZ23">
        <v>497.61099999999999</v>
      </c>
      <c r="FA23">
        <v>492.053</v>
      </c>
      <c r="FB23">
        <v>23.977399999999999</v>
      </c>
      <c r="FC23">
        <v>34.253999999999998</v>
      </c>
      <c r="FD23">
        <v>29.999600000000001</v>
      </c>
      <c r="FE23">
        <v>34.225900000000003</v>
      </c>
      <c r="FF23">
        <v>34.195700000000002</v>
      </c>
      <c r="FG23">
        <v>25.246099999999998</v>
      </c>
      <c r="FH23">
        <v>35.222700000000003</v>
      </c>
      <c r="FI23">
        <v>16.977799999999998</v>
      </c>
      <c r="FJ23">
        <v>23.973600000000001</v>
      </c>
      <c r="FK23">
        <v>521.78800000000001</v>
      </c>
      <c r="FL23">
        <v>16.706199999999999</v>
      </c>
      <c r="FM23">
        <v>101.081</v>
      </c>
      <c r="FN23">
        <v>100.405</v>
      </c>
    </row>
    <row r="24" spans="1:170" x14ac:dyDescent="0.2">
      <c r="A24">
        <v>10</v>
      </c>
      <c r="B24">
        <v>1607969054.5999999</v>
      </c>
      <c r="C24">
        <v>985.5</v>
      </c>
      <c r="D24" t="s">
        <v>320</v>
      </c>
      <c r="E24" t="s">
        <v>321</v>
      </c>
      <c r="F24" t="s">
        <v>285</v>
      </c>
      <c r="G24" t="s">
        <v>286</v>
      </c>
      <c r="H24">
        <v>1607969046.5999999</v>
      </c>
      <c r="I24">
        <f t="shared" si="0"/>
        <v>2.3022907849938579E-3</v>
      </c>
      <c r="J24">
        <f t="shared" si="1"/>
        <v>18.648416758924938</v>
      </c>
      <c r="K24">
        <f t="shared" si="2"/>
        <v>599.77477419354796</v>
      </c>
      <c r="L24">
        <f t="shared" si="3"/>
        <v>350.64263713789006</v>
      </c>
      <c r="M24">
        <f t="shared" si="4"/>
        <v>35.999565585684806</v>
      </c>
      <c r="N24">
        <f t="shared" si="5"/>
        <v>61.577312720611964</v>
      </c>
      <c r="O24">
        <f t="shared" si="6"/>
        <v>0.12941252725959979</v>
      </c>
      <c r="P24">
        <f t="shared" si="7"/>
        <v>2.973784210903708</v>
      </c>
      <c r="Q24">
        <f t="shared" si="8"/>
        <v>0.12636329517829767</v>
      </c>
      <c r="R24">
        <f t="shared" si="9"/>
        <v>7.924503685575246E-2</v>
      </c>
      <c r="S24">
        <f t="shared" si="10"/>
        <v>231.29086561227521</v>
      </c>
      <c r="T24">
        <f t="shared" si="11"/>
        <v>28.754408204820425</v>
      </c>
      <c r="U24">
        <f t="shared" si="12"/>
        <v>28.4290548387097</v>
      </c>
      <c r="V24">
        <f t="shared" si="13"/>
        <v>3.8907998469689815</v>
      </c>
      <c r="W24">
        <f t="shared" si="14"/>
        <v>54.667515371672607</v>
      </c>
      <c r="X24">
        <f t="shared" si="15"/>
        <v>2.074582797719092</v>
      </c>
      <c r="Y24">
        <f t="shared" si="16"/>
        <v>3.7949096160936762</v>
      </c>
      <c r="Z24">
        <f t="shared" si="17"/>
        <v>1.8162170492498895</v>
      </c>
      <c r="AA24">
        <f t="shared" si="18"/>
        <v>-101.53102361822913</v>
      </c>
      <c r="AB24">
        <f t="shared" si="19"/>
        <v>-68.736527970182763</v>
      </c>
      <c r="AC24">
        <f t="shared" si="20"/>
        <v>-5.0491467447733251</v>
      </c>
      <c r="AD24">
        <f t="shared" si="21"/>
        <v>55.974167279089983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54042.47910265805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893.35184000000004</v>
      </c>
      <c r="AR24">
        <v>1106.31</v>
      </c>
      <c r="AS24">
        <f t="shared" si="27"/>
        <v>0.19249411105386371</v>
      </c>
      <c r="AT24">
        <v>0.5</v>
      </c>
      <c r="AU24">
        <f t="shared" si="28"/>
        <v>1180.1847007473125</v>
      </c>
      <c r="AV24">
        <f t="shared" si="29"/>
        <v>18.648416758924938</v>
      </c>
      <c r="AW24">
        <f t="shared" si="30"/>
        <v>113.58930242486204</v>
      </c>
      <c r="AX24">
        <f t="shared" si="31"/>
        <v>0.42123817013314535</v>
      </c>
      <c r="AY24">
        <f t="shared" si="32"/>
        <v>1.6290809588166019E-2</v>
      </c>
      <c r="AZ24">
        <f t="shared" si="33"/>
        <v>1.9486129565854056</v>
      </c>
      <c r="BA24" t="s">
        <v>323</v>
      </c>
      <c r="BB24">
        <v>640.29</v>
      </c>
      <c r="BC24">
        <f t="shared" si="34"/>
        <v>466.02</v>
      </c>
      <c r="BD24">
        <f t="shared" si="35"/>
        <v>0.45697214711814926</v>
      </c>
      <c r="BE24">
        <f t="shared" si="36"/>
        <v>0.82225121005114832</v>
      </c>
      <c r="BF24">
        <f t="shared" si="37"/>
        <v>0.54488264319018709</v>
      </c>
      <c r="BG24">
        <f t="shared" si="38"/>
        <v>0.84652768212496643</v>
      </c>
      <c r="BH24">
        <f t="shared" si="39"/>
        <v>1399.9996774193501</v>
      </c>
      <c r="BI24">
        <f t="shared" si="40"/>
        <v>1180.1847007473125</v>
      </c>
      <c r="BJ24">
        <f t="shared" si="41"/>
        <v>0.84298926619952708</v>
      </c>
      <c r="BK24">
        <f t="shared" si="42"/>
        <v>0.19597853239905416</v>
      </c>
      <c r="BL24">
        <v>6</v>
      </c>
      <c r="BM24">
        <v>0.5</v>
      </c>
      <c r="BN24" t="s">
        <v>290</v>
      </c>
      <c r="BO24">
        <v>2</v>
      </c>
      <c r="BP24">
        <v>1607969046.5999999</v>
      </c>
      <c r="BQ24">
        <v>599.77477419354796</v>
      </c>
      <c r="BR24">
        <v>623.80861290322605</v>
      </c>
      <c r="BS24">
        <v>20.206832258064502</v>
      </c>
      <c r="BT24">
        <v>17.500054838709701</v>
      </c>
      <c r="BU24">
        <v>597.04674193548396</v>
      </c>
      <c r="BV24">
        <v>20.143222580645201</v>
      </c>
      <c r="BW24">
        <v>500.02680645161303</v>
      </c>
      <c r="BX24">
        <v>102.56735483871</v>
      </c>
      <c r="BY24">
        <v>0.100038606451613</v>
      </c>
      <c r="BZ24">
        <v>28.000316129032299</v>
      </c>
      <c r="CA24">
        <v>28.4290548387097</v>
      </c>
      <c r="CB24">
        <v>999.9</v>
      </c>
      <c r="CC24">
        <v>0</v>
      </c>
      <c r="CD24">
        <v>0</v>
      </c>
      <c r="CE24">
        <v>9997.6858064516091</v>
      </c>
      <c r="CF24">
        <v>0</v>
      </c>
      <c r="CG24">
        <v>648.58709677419301</v>
      </c>
      <c r="CH24">
        <v>1399.9996774193501</v>
      </c>
      <c r="CI24">
        <v>0.900000258064516</v>
      </c>
      <c r="CJ24">
        <v>9.9999741935483902E-2</v>
      </c>
      <c r="CK24">
        <v>0</v>
      </c>
      <c r="CL24">
        <v>893.35683870967796</v>
      </c>
      <c r="CM24">
        <v>4.9997499999999997</v>
      </c>
      <c r="CN24">
        <v>12463.396774193499</v>
      </c>
      <c r="CO24">
        <v>12178.0516129032</v>
      </c>
      <c r="CP24">
        <v>49.045999999999999</v>
      </c>
      <c r="CQ24">
        <v>50.945129032258102</v>
      </c>
      <c r="CR24">
        <v>50.0986451612903</v>
      </c>
      <c r="CS24">
        <v>50.302</v>
      </c>
      <c r="CT24">
        <v>50.120870967741901</v>
      </c>
      <c r="CU24">
        <v>1255.5006451612901</v>
      </c>
      <c r="CV24">
        <v>139.499032258065</v>
      </c>
      <c r="CW24">
        <v>0</v>
      </c>
      <c r="CX24">
        <v>107</v>
      </c>
      <c r="CY24">
        <v>0</v>
      </c>
      <c r="CZ24">
        <v>893.35184000000004</v>
      </c>
      <c r="DA24">
        <v>-0.79123078035132599</v>
      </c>
      <c r="DB24">
        <v>-0.68461535322148404</v>
      </c>
      <c r="DC24">
        <v>12463.46</v>
      </c>
      <c r="DD24">
        <v>15</v>
      </c>
      <c r="DE24">
        <v>1607968886.0999999</v>
      </c>
      <c r="DF24" t="s">
        <v>319</v>
      </c>
      <c r="DG24">
        <v>1607968881.5999999</v>
      </c>
      <c r="DH24">
        <v>1607968886.0999999</v>
      </c>
      <c r="DI24">
        <v>1</v>
      </c>
      <c r="DJ24">
        <v>-1.47</v>
      </c>
      <c r="DK24">
        <v>-0.15</v>
      </c>
      <c r="DL24">
        <v>2.7280000000000002</v>
      </c>
      <c r="DM24">
        <v>6.4000000000000001E-2</v>
      </c>
      <c r="DN24">
        <v>516</v>
      </c>
      <c r="DO24">
        <v>16</v>
      </c>
      <c r="DP24">
        <v>0.06</v>
      </c>
      <c r="DQ24">
        <v>0.02</v>
      </c>
      <c r="DR24">
        <v>18.653872340158699</v>
      </c>
      <c r="DS24">
        <v>-0.32161828745015503</v>
      </c>
      <c r="DT24">
        <v>0.18418813771918199</v>
      </c>
      <c r="DU24">
        <v>1</v>
      </c>
      <c r="DV24">
        <v>-24.037493548387101</v>
      </c>
      <c r="DW24">
        <v>0.15530806451614501</v>
      </c>
      <c r="DX24">
        <v>0.211708957153498</v>
      </c>
      <c r="DY24">
        <v>1</v>
      </c>
      <c r="DZ24">
        <v>2.7053283870967699</v>
      </c>
      <c r="EA24">
        <v>0.12978096774193501</v>
      </c>
      <c r="EB24">
        <v>1.6855295730800302E-2</v>
      </c>
      <c r="EC24">
        <v>1</v>
      </c>
      <c r="ED24">
        <v>3</v>
      </c>
      <c r="EE24">
        <v>3</v>
      </c>
      <c r="EF24" t="s">
        <v>293</v>
      </c>
      <c r="EG24">
        <v>100</v>
      </c>
      <c r="EH24">
        <v>100</v>
      </c>
      <c r="EI24">
        <v>2.7280000000000002</v>
      </c>
      <c r="EJ24">
        <v>6.3700000000000007E-2</v>
      </c>
      <c r="EK24">
        <v>2.7280476190476302</v>
      </c>
      <c r="EL24">
        <v>0</v>
      </c>
      <c r="EM24">
        <v>0</v>
      </c>
      <c r="EN24">
        <v>0</v>
      </c>
      <c r="EO24">
        <v>6.3620000000003799E-2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2.9</v>
      </c>
      <c r="EX24">
        <v>2.8</v>
      </c>
      <c r="EY24">
        <v>2</v>
      </c>
      <c r="EZ24">
        <v>497.93099999999998</v>
      </c>
      <c r="FA24">
        <v>492.18099999999998</v>
      </c>
      <c r="FB24">
        <v>23.746700000000001</v>
      </c>
      <c r="FC24">
        <v>34.213200000000001</v>
      </c>
      <c r="FD24">
        <v>30.000699999999998</v>
      </c>
      <c r="FE24">
        <v>34.188400000000001</v>
      </c>
      <c r="FF24">
        <v>34.165900000000001</v>
      </c>
      <c r="FG24">
        <v>29.409400000000002</v>
      </c>
      <c r="FH24">
        <v>30.454799999999999</v>
      </c>
      <c r="FI24">
        <v>12.400600000000001</v>
      </c>
      <c r="FJ24">
        <v>23.736799999999999</v>
      </c>
      <c r="FK24">
        <v>624.03700000000003</v>
      </c>
      <c r="FL24">
        <v>17.565100000000001</v>
      </c>
      <c r="FM24">
        <v>101.104</v>
      </c>
      <c r="FN24">
        <v>100.42</v>
      </c>
    </row>
    <row r="25" spans="1:170" x14ac:dyDescent="0.2">
      <c r="A25">
        <v>11</v>
      </c>
      <c r="B25">
        <v>1607969175.0999999</v>
      </c>
      <c r="C25">
        <v>1106</v>
      </c>
      <c r="D25" t="s">
        <v>324</v>
      </c>
      <c r="E25" t="s">
        <v>325</v>
      </c>
      <c r="F25" t="s">
        <v>285</v>
      </c>
      <c r="G25" t="s">
        <v>286</v>
      </c>
      <c r="H25">
        <v>1607969167.0999999</v>
      </c>
      <c r="I25">
        <f t="shared" si="0"/>
        <v>1.8084870719457565E-3</v>
      </c>
      <c r="J25">
        <f t="shared" si="1"/>
        <v>19.989011564019311</v>
      </c>
      <c r="K25">
        <f t="shared" si="2"/>
        <v>699.96522580645205</v>
      </c>
      <c r="L25">
        <f t="shared" si="3"/>
        <v>361.14667543346019</v>
      </c>
      <c r="M25">
        <f t="shared" si="4"/>
        <v>37.079529177004972</v>
      </c>
      <c r="N25">
        <f t="shared" si="5"/>
        <v>71.866592658032644</v>
      </c>
      <c r="O25">
        <f t="shared" si="6"/>
        <v>0.10051341556431137</v>
      </c>
      <c r="P25">
        <f t="shared" si="7"/>
        <v>2.9740035749166429</v>
      </c>
      <c r="Q25">
        <f t="shared" si="8"/>
        <v>9.8663619270994693E-2</v>
      </c>
      <c r="R25">
        <f t="shared" si="9"/>
        <v>6.1828123397015905E-2</v>
      </c>
      <c r="S25">
        <f t="shared" si="10"/>
        <v>231.28666577949019</v>
      </c>
      <c r="T25">
        <f t="shared" si="11"/>
        <v>28.906297847174915</v>
      </c>
      <c r="U25">
        <f t="shared" si="12"/>
        <v>28.5704064516129</v>
      </c>
      <c r="V25">
        <f t="shared" si="13"/>
        <v>3.9228739352050233</v>
      </c>
      <c r="W25">
        <f t="shared" si="14"/>
        <v>55.152246240899871</v>
      </c>
      <c r="X25">
        <f t="shared" si="15"/>
        <v>2.0960833674103325</v>
      </c>
      <c r="Y25">
        <f t="shared" si="16"/>
        <v>3.8005403411038521</v>
      </c>
      <c r="Z25">
        <f t="shared" si="17"/>
        <v>1.8267905677946907</v>
      </c>
      <c r="AA25">
        <f t="shared" si="18"/>
        <v>-79.754279872807857</v>
      </c>
      <c r="AB25">
        <f t="shared" si="19"/>
        <v>-87.326950742095192</v>
      </c>
      <c r="AC25">
        <f t="shared" si="20"/>
        <v>-6.4195924934753013</v>
      </c>
      <c r="AD25">
        <f t="shared" si="21"/>
        <v>57.785842671111851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54044.438103093067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896.724961538461</v>
      </c>
      <c r="AR25">
        <v>1116.83</v>
      </c>
      <c r="AS25">
        <f t="shared" si="27"/>
        <v>0.1970801630163399</v>
      </c>
      <c r="AT25">
        <v>0.5</v>
      </c>
      <c r="AU25">
        <f t="shared" si="28"/>
        <v>1180.1622491344374</v>
      </c>
      <c r="AV25">
        <f t="shared" si="29"/>
        <v>19.989011564019311</v>
      </c>
      <c r="AW25">
        <f t="shared" si="30"/>
        <v>116.29328422257264</v>
      </c>
      <c r="AX25">
        <f t="shared" si="31"/>
        <v>0.42351118791579734</v>
      </c>
      <c r="AY25">
        <f t="shared" si="32"/>
        <v>1.7427060608759301E-2</v>
      </c>
      <c r="AZ25">
        <f t="shared" si="33"/>
        <v>1.9208384445260247</v>
      </c>
      <c r="BA25" t="s">
        <v>327</v>
      </c>
      <c r="BB25">
        <v>643.84</v>
      </c>
      <c r="BC25">
        <f t="shared" si="34"/>
        <v>472.9899999999999</v>
      </c>
      <c r="BD25">
        <f t="shared" si="35"/>
        <v>0.46534818592684618</v>
      </c>
      <c r="BE25">
        <f t="shared" si="36"/>
        <v>0.81934811170862876</v>
      </c>
      <c r="BF25">
        <f t="shared" si="37"/>
        <v>0.54840750231428792</v>
      </c>
      <c r="BG25">
        <f t="shared" si="38"/>
        <v>0.8423966889225587</v>
      </c>
      <c r="BH25">
        <f t="shared" si="39"/>
        <v>1399.9729032258099</v>
      </c>
      <c r="BI25">
        <f t="shared" si="40"/>
        <v>1180.1622491344374</v>
      </c>
      <c r="BJ25">
        <f t="shared" si="41"/>
        <v>0.84298935101894756</v>
      </c>
      <c r="BK25">
        <f t="shared" si="42"/>
        <v>0.19597870203789525</v>
      </c>
      <c r="BL25">
        <v>6</v>
      </c>
      <c r="BM25">
        <v>0.5</v>
      </c>
      <c r="BN25" t="s">
        <v>290</v>
      </c>
      <c r="BO25">
        <v>2</v>
      </c>
      <c r="BP25">
        <v>1607969167.0999999</v>
      </c>
      <c r="BQ25">
        <v>699.96522580645205</v>
      </c>
      <c r="BR25">
        <v>725.47045161290305</v>
      </c>
      <c r="BS25">
        <v>20.4154032258065</v>
      </c>
      <c r="BT25">
        <v>18.289577419354799</v>
      </c>
      <c r="BU25">
        <v>697.23719354838704</v>
      </c>
      <c r="BV25">
        <v>20.351780645161298</v>
      </c>
      <c r="BW25">
        <v>500.01258064516099</v>
      </c>
      <c r="BX25">
        <v>102.571677419355</v>
      </c>
      <c r="BY25">
        <v>9.9983983870967699E-2</v>
      </c>
      <c r="BZ25">
        <v>28.0257516129032</v>
      </c>
      <c r="CA25">
        <v>28.5704064516129</v>
      </c>
      <c r="CB25">
        <v>999.9</v>
      </c>
      <c r="CC25">
        <v>0</v>
      </c>
      <c r="CD25">
        <v>0</v>
      </c>
      <c r="CE25">
        <v>9998.5051612903208</v>
      </c>
      <c r="CF25">
        <v>0</v>
      </c>
      <c r="CG25">
        <v>624.99003225806496</v>
      </c>
      <c r="CH25">
        <v>1399.9729032258099</v>
      </c>
      <c r="CI25">
        <v>0.89999629032258099</v>
      </c>
      <c r="CJ25">
        <v>0.100003696774194</v>
      </c>
      <c r="CK25">
        <v>0</v>
      </c>
      <c r="CL25">
        <v>896.72425806451599</v>
      </c>
      <c r="CM25">
        <v>4.9997499999999997</v>
      </c>
      <c r="CN25">
        <v>12516.5741935484</v>
      </c>
      <c r="CO25">
        <v>12177.796774193501</v>
      </c>
      <c r="CP25">
        <v>49.253999999999998</v>
      </c>
      <c r="CQ25">
        <v>51.265999999999998</v>
      </c>
      <c r="CR25">
        <v>50.354741935483901</v>
      </c>
      <c r="CS25">
        <v>50.545999999999999</v>
      </c>
      <c r="CT25">
        <v>50.3241935483871</v>
      </c>
      <c r="CU25">
        <v>1255.47258064516</v>
      </c>
      <c r="CV25">
        <v>139.50032258064499</v>
      </c>
      <c r="CW25">
        <v>0</v>
      </c>
      <c r="CX25">
        <v>120</v>
      </c>
      <c r="CY25">
        <v>0</v>
      </c>
      <c r="CZ25">
        <v>896.724961538461</v>
      </c>
      <c r="DA25">
        <v>0.702871776885998</v>
      </c>
      <c r="DB25">
        <v>-54.112820423893702</v>
      </c>
      <c r="DC25">
        <v>12516.092307692301</v>
      </c>
      <c r="DD25">
        <v>15</v>
      </c>
      <c r="DE25">
        <v>1607968886.0999999</v>
      </c>
      <c r="DF25" t="s">
        <v>319</v>
      </c>
      <c r="DG25">
        <v>1607968881.5999999</v>
      </c>
      <c r="DH25">
        <v>1607968886.0999999</v>
      </c>
      <c r="DI25">
        <v>1</v>
      </c>
      <c r="DJ25">
        <v>-1.47</v>
      </c>
      <c r="DK25">
        <v>-0.15</v>
      </c>
      <c r="DL25">
        <v>2.7280000000000002</v>
      </c>
      <c r="DM25">
        <v>6.4000000000000001E-2</v>
      </c>
      <c r="DN25">
        <v>516</v>
      </c>
      <c r="DO25">
        <v>16</v>
      </c>
      <c r="DP25">
        <v>0.06</v>
      </c>
      <c r="DQ25">
        <v>0.02</v>
      </c>
      <c r="DR25">
        <v>19.980726094380799</v>
      </c>
      <c r="DS25">
        <v>-0.79535065492718504</v>
      </c>
      <c r="DT25">
        <v>0.191509551153629</v>
      </c>
      <c r="DU25">
        <v>0</v>
      </c>
      <c r="DV25">
        <v>-25.505103225806401</v>
      </c>
      <c r="DW25">
        <v>0.82368387096777995</v>
      </c>
      <c r="DX25">
        <v>0.22888421003314599</v>
      </c>
      <c r="DY25">
        <v>0</v>
      </c>
      <c r="DZ25">
        <v>2.1258332258064501</v>
      </c>
      <c r="EA25">
        <v>-0.26045274193548601</v>
      </c>
      <c r="EB25">
        <v>2.3570548789524099E-2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2.7280000000000002</v>
      </c>
      <c r="EJ25">
        <v>6.3600000000000004E-2</v>
      </c>
      <c r="EK25">
        <v>2.7280476190476302</v>
      </c>
      <c r="EL25">
        <v>0</v>
      </c>
      <c r="EM25">
        <v>0</v>
      </c>
      <c r="EN25">
        <v>0</v>
      </c>
      <c r="EO25">
        <v>6.3620000000003799E-2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4.9000000000000004</v>
      </c>
      <c r="EX25">
        <v>4.8</v>
      </c>
      <c r="EY25">
        <v>2</v>
      </c>
      <c r="EZ25">
        <v>497.75</v>
      </c>
      <c r="FA25">
        <v>491.83</v>
      </c>
      <c r="FB25">
        <v>23.600200000000001</v>
      </c>
      <c r="FC25">
        <v>34.244199999999999</v>
      </c>
      <c r="FD25">
        <v>30.000699999999998</v>
      </c>
      <c r="FE25">
        <v>34.208799999999997</v>
      </c>
      <c r="FF25">
        <v>34.188299999999998</v>
      </c>
      <c r="FG25">
        <v>33.410499999999999</v>
      </c>
      <c r="FH25">
        <v>25.868200000000002</v>
      </c>
      <c r="FI25">
        <v>9.0020900000000008</v>
      </c>
      <c r="FJ25">
        <v>23.581800000000001</v>
      </c>
      <c r="FK25">
        <v>725.601</v>
      </c>
      <c r="FL25">
        <v>18.424399999999999</v>
      </c>
      <c r="FM25">
        <v>101.1</v>
      </c>
      <c r="FN25">
        <v>100.416</v>
      </c>
    </row>
    <row r="26" spans="1:170" x14ac:dyDescent="0.2">
      <c r="A26">
        <v>12</v>
      </c>
      <c r="B26">
        <v>1607969295.5999999</v>
      </c>
      <c r="C26">
        <v>1226.5</v>
      </c>
      <c r="D26" t="s">
        <v>328</v>
      </c>
      <c r="E26" t="s">
        <v>329</v>
      </c>
      <c r="F26" t="s">
        <v>285</v>
      </c>
      <c r="G26" t="s">
        <v>286</v>
      </c>
      <c r="H26">
        <v>1607969287.5999999</v>
      </c>
      <c r="I26">
        <f t="shared" si="0"/>
        <v>1.6505355089249459E-3</v>
      </c>
      <c r="J26">
        <f t="shared" si="1"/>
        <v>21.03529297621078</v>
      </c>
      <c r="K26">
        <f t="shared" si="2"/>
        <v>799.94445161290298</v>
      </c>
      <c r="L26">
        <f t="shared" si="3"/>
        <v>412.18106653611591</v>
      </c>
      <c r="M26">
        <f t="shared" si="4"/>
        <v>42.318656942228337</v>
      </c>
      <c r="N26">
        <f t="shared" si="5"/>
        <v>82.130348938963692</v>
      </c>
      <c r="O26">
        <f t="shared" si="6"/>
        <v>9.2263985674658586E-2</v>
      </c>
      <c r="P26">
        <f t="shared" si="7"/>
        <v>2.9745966002030553</v>
      </c>
      <c r="Q26">
        <f t="shared" si="8"/>
        <v>9.0703129295425011E-2</v>
      </c>
      <c r="R26">
        <f t="shared" si="9"/>
        <v>5.6827493076316807E-2</v>
      </c>
      <c r="S26">
        <f t="shared" si="10"/>
        <v>231.29285876539274</v>
      </c>
      <c r="T26">
        <f t="shared" si="11"/>
        <v>28.863595129061725</v>
      </c>
      <c r="U26">
        <f t="shared" si="12"/>
        <v>28.511770967741899</v>
      </c>
      <c r="V26">
        <f t="shared" si="13"/>
        <v>3.9095410796223384</v>
      </c>
      <c r="W26">
        <f t="shared" si="14"/>
        <v>55.414787535944775</v>
      </c>
      <c r="X26">
        <f t="shared" si="15"/>
        <v>2.0958825322021486</v>
      </c>
      <c r="Y26">
        <f t="shared" si="16"/>
        <v>3.7821719172750692</v>
      </c>
      <c r="Z26">
        <f t="shared" si="17"/>
        <v>1.8136585474201898</v>
      </c>
      <c r="AA26">
        <f t="shared" si="18"/>
        <v>-72.788615943590116</v>
      </c>
      <c r="AB26">
        <f t="shared" si="19"/>
        <v>-91.267134337731278</v>
      </c>
      <c r="AC26">
        <f t="shared" si="20"/>
        <v>-6.7031747762987317</v>
      </c>
      <c r="AD26">
        <f t="shared" si="21"/>
        <v>60.533933707772604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54076.72266089412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896.29369230769203</v>
      </c>
      <c r="AR26">
        <v>1119.1400000000001</v>
      </c>
      <c r="AS26">
        <f t="shared" si="27"/>
        <v>0.19912281545857358</v>
      </c>
      <c r="AT26">
        <v>0.5</v>
      </c>
      <c r="AU26">
        <f t="shared" si="28"/>
        <v>1180.1879523603623</v>
      </c>
      <c r="AV26">
        <f t="shared" si="29"/>
        <v>21.03529297621078</v>
      </c>
      <c r="AW26">
        <f t="shared" si="30"/>
        <v>117.50117392214212</v>
      </c>
      <c r="AX26">
        <f t="shared" si="31"/>
        <v>0.42578229712100368</v>
      </c>
      <c r="AY26">
        <f t="shared" si="32"/>
        <v>1.8313219019734251E-2</v>
      </c>
      <c r="AZ26">
        <f t="shared" si="33"/>
        <v>1.9148095859320544</v>
      </c>
      <c r="BA26" t="s">
        <v>331</v>
      </c>
      <c r="BB26">
        <v>642.63</v>
      </c>
      <c r="BC26">
        <f t="shared" si="34"/>
        <v>476.5100000000001</v>
      </c>
      <c r="BD26">
        <f t="shared" si="35"/>
        <v>0.4676634439829343</v>
      </c>
      <c r="BE26">
        <f t="shared" si="36"/>
        <v>0.81808776651587156</v>
      </c>
      <c r="BF26">
        <f t="shared" si="37"/>
        <v>0.55206017203989688</v>
      </c>
      <c r="BG26">
        <f t="shared" si="38"/>
        <v>0.84148959820986247</v>
      </c>
      <c r="BH26">
        <f t="shared" si="39"/>
        <v>1400.0025806451599</v>
      </c>
      <c r="BI26">
        <f t="shared" si="40"/>
        <v>1180.1879523603623</v>
      </c>
      <c r="BJ26">
        <f t="shared" si="41"/>
        <v>0.84298984064479288</v>
      </c>
      <c r="BK26">
        <f t="shared" si="42"/>
        <v>0.19597968128958587</v>
      </c>
      <c r="BL26">
        <v>6</v>
      </c>
      <c r="BM26">
        <v>0.5</v>
      </c>
      <c r="BN26" t="s">
        <v>290</v>
      </c>
      <c r="BO26">
        <v>2</v>
      </c>
      <c r="BP26">
        <v>1607969287.5999999</v>
      </c>
      <c r="BQ26">
        <v>799.94445161290298</v>
      </c>
      <c r="BR26">
        <v>826.77012903225796</v>
      </c>
      <c r="BS26">
        <v>20.413764516129</v>
      </c>
      <c r="BT26">
        <v>18.473632258064502</v>
      </c>
      <c r="BU26">
        <v>797.21638709677404</v>
      </c>
      <c r="BV26">
        <v>20.350138709677399</v>
      </c>
      <c r="BW26">
        <v>500.02009677419397</v>
      </c>
      <c r="BX26">
        <v>102.570096774194</v>
      </c>
      <c r="BY26">
        <v>9.9968345161290301E-2</v>
      </c>
      <c r="BZ26">
        <v>27.9426548387097</v>
      </c>
      <c r="CA26">
        <v>28.511770967741899</v>
      </c>
      <c r="CB26">
        <v>999.9</v>
      </c>
      <c r="CC26">
        <v>0</v>
      </c>
      <c r="CD26">
        <v>0</v>
      </c>
      <c r="CE26">
        <v>10002.013870967699</v>
      </c>
      <c r="CF26">
        <v>0</v>
      </c>
      <c r="CG26">
        <v>266.39980645161302</v>
      </c>
      <c r="CH26">
        <v>1400.0025806451599</v>
      </c>
      <c r="CI26">
        <v>0.899982709677419</v>
      </c>
      <c r="CJ26">
        <v>0.100017283870968</v>
      </c>
      <c r="CK26">
        <v>0</v>
      </c>
      <c r="CL26">
        <v>896.31861290322604</v>
      </c>
      <c r="CM26">
        <v>4.9997499999999997</v>
      </c>
      <c r="CN26">
        <v>12501.0483870968</v>
      </c>
      <c r="CO26">
        <v>12178.0032258064</v>
      </c>
      <c r="CP26">
        <v>49.378999999999998</v>
      </c>
      <c r="CQ26">
        <v>51.308</v>
      </c>
      <c r="CR26">
        <v>50.469580645161301</v>
      </c>
      <c r="CS26">
        <v>50.628999999999998</v>
      </c>
      <c r="CT26">
        <v>50.441064516129003</v>
      </c>
      <c r="CU26">
        <v>1255.4764516129001</v>
      </c>
      <c r="CV26">
        <v>139.52612903225801</v>
      </c>
      <c r="CW26">
        <v>0</v>
      </c>
      <c r="CX26">
        <v>120</v>
      </c>
      <c r="CY26">
        <v>0</v>
      </c>
      <c r="CZ26">
        <v>896.29369230769203</v>
      </c>
      <c r="DA26">
        <v>-2.5922735076657202</v>
      </c>
      <c r="DB26">
        <v>-36.861538409152701</v>
      </c>
      <c r="DC26">
        <v>12500.669230769199</v>
      </c>
      <c r="DD26">
        <v>15</v>
      </c>
      <c r="DE26">
        <v>1607968886.0999999</v>
      </c>
      <c r="DF26" t="s">
        <v>319</v>
      </c>
      <c r="DG26">
        <v>1607968881.5999999</v>
      </c>
      <c r="DH26">
        <v>1607968886.0999999</v>
      </c>
      <c r="DI26">
        <v>1</v>
      </c>
      <c r="DJ26">
        <v>-1.47</v>
      </c>
      <c r="DK26">
        <v>-0.15</v>
      </c>
      <c r="DL26">
        <v>2.7280000000000002</v>
      </c>
      <c r="DM26">
        <v>6.4000000000000001E-2</v>
      </c>
      <c r="DN26">
        <v>516</v>
      </c>
      <c r="DO26">
        <v>16</v>
      </c>
      <c r="DP26">
        <v>0.06</v>
      </c>
      <c r="DQ26">
        <v>0.02</v>
      </c>
      <c r="DR26">
        <v>21.0571995037226</v>
      </c>
      <c r="DS26">
        <v>-1.16405016948929</v>
      </c>
      <c r="DT26">
        <v>0.27541674248866699</v>
      </c>
      <c r="DU26">
        <v>0</v>
      </c>
      <c r="DV26">
        <v>-26.8426193548387</v>
      </c>
      <c r="DW26">
        <v>2.5116483870967401</v>
      </c>
      <c r="DX26">
        <v>0.34387258369771001</v>
      </c>
      <c r="DY26">
        <v>0</v>
      </c>
      <c r="DZ26">
        <v>1.94165096774194</v>
      </c>
      <c r="EA26">
        <v>-0.16265612903225801</v>
      </c>
      <c r="EB26">
        <v>2.1553346922916699E-2</v>
      </c>
      <c r="EC26">
        <v>1</v>
      </c>
      <c r="ED26">
        <v>1</v>
      </c>
      <c r="EE26">
        <v>3</v>
      </c>
      <c r="EF26" t="s">
        <v>294</v>
      </c>
      <c r="EG26">
        <v>100</v>
      </c>
      <c r="EH26">
        <v>100</v>
      </c>
      <c r="EI26">
        <v>2.7280000000000002</v>
      </c>
      <c r="EJ26">
        <v>6.3600000000000004E-2</v>
      </c>
      <c r="EK26">
        <v>2.7280476190476302</v>
      </c>
      <c r="EL26">
        <v>0</v>
      </c>
      <c r="EM26">
        <v>0</v>
      </c>
      <c r="EN26">
        <v>0</v>
      </c>
      <c r="EO26">
        <v>6.3620000000003799E-2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6.9</v>
      </c>
      <c r="EX26">
        <v>6.8</v>
      </c>
      <c r="EY26">
        <v>2</v>
      </c>
      <c r="EZ26">
        <v>497.94799999999998</v>
      </c>
      <c r="FA26">
        <v>490.95100000000002</v>
      </c>
      <c r="FB26">
        <v>24.1858</v>
      </c>
      <c r="FC26">
        <v>34.258200000000002</v>
      </c>
      <c r="FD26">
        <v>29.999700000000001</v>
      </c>
      <c r="FE26">
        <v>34.219299999999997</v>
      </c>
      <c r="FF26">
        <v>34.187600000000003</v>
      </c>
      <c r="FG26">
        <v>37.303199999999997</v>
      </c>
      <c r="FH26">
        <v>23.6416</v>
      </c>
      <c r="FI26">
        <v>6.00143</v>
      </c>
      <c r="FJ26">
        <v>24.1999</v>
      </c>
      <c r="FK26">
        <v>826.65899999999999</v>
      </c>
      <c r="FL26">
        <v>18.560300000000002</v>
      </c>
      <c r="FM26">
        <v>101.104</v>
      </c>
      <c r="FN26">
        <v>100.42</v>
      </c>
    </row>
    <row r="27" spans="1:170" x14ac:dyDescent="0.2">
      <c r="A27">
        <v>13</v>
      </c>
      <c r="B27">
        <v>1607969416.0999999</v>
      </c>
      <c r="C27">
        <v>1347</v>
      </c>
      <c r="D27" t="s">
        <v>332</v>
      </c>
      <c r="E27" t="s">
        <v>333</v>
      </c>
      <c r="F27" t="s">
        <v>285</v>
      </c>
      <c r="G27" t="s">
        <v>286</v>
      </c>
      <c r="H27">
        <v>1607969408.0999999</v>
      </c>
      <c r="I27">
        <f t="shared" si="0"/>
        <v>1.0235892144504419E-3</v>
      </c>
      <c r="J27">
        <f t="shared" si="1"/>
        <v>20.991256358196761</v>
      </c>
      <c r="K27">
        <f t="shared" si="2"/>
        <v>899.858838709677</v>
      </c>
      <c r="L27">
        <f t="shared" si="3"/>
        <v>291.86640064069945</v>
      </c>
      <c r="M27">
        <f t="shared" si="4"/>
        <v>29.965467189192605</v>
      </c>
      <c r="N27">
        <f t="shared" si="5"/>
        <v>92.38710056062439</v>
      </c>
      <c r="O27">
        <f t="shared" si="6"/>
        <v>5.7367148810972546E-2</v>
      </c>
      <c r="P27">
        <f t="shared" si="7"/>
        <v>2.9739406368049197</v>
      </c>
      <c r="Q27">
        <f t="shared" si="8"/>
        <v>5.6759396099225513E-2</v>
      </c>
      <c r="R27">
        <f t="shared" si="9"/>
        <v>3.5528690089628688E-2</v>
      </c>
      <c r="S27">
        <f t="shared" si="10"/>
        <v>231.29014807816702</v>
      </c>
      <c r="T27">
        <f t="shared" si="11"/>
        <v>29.064082350776921</v>
      </c>
      <c r="U27">
        <f t="shared" si="12"/>
        <v>28.6152129032258</v>
      </c>
      <c r="V27">
        <f t="shared" si="13"/>
        <v>3.9330889840515351</v>
      </c>
      <c r="W27">
        <f t="shared" si="14"/>
        <v>56.353212759956087</v>
      </c>
      <c r="X27">
        <f t="shared" si="15"/>
        <v>2.1363112599781746</v>
      </c>
      <c r="Y27">
        <f t="shared" si="16"/>
        <v>3.7909307302106678</v>
      </c>
      <c r="Z27">
        <f t="shared" si="17"/>
        <v>1.7967777240733604</v>
      </c>
      <c r="AA27">
        <f t="shared" si="18"/>
        <v>-45.140284357264484</v>
      </c>
      <c r="AB27">
        <f t="shared" si="19"/>
        <v>-101.47199375809441</v>
      </c>
      <c r="AC27">
        <f t="shared" si="20"/>
        <v>-7.4596362666233365</v>
      </c>
      <c r="AD27">
        <f t="shared" si="21"/>
        <v>77.218233696184797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54050.32028301758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898.39419230769204</v>
      </c>
      <c r="AR27">
        <v>1126.82</v>
      </c>
      <c r="AS27">
        <f t="shared" si="27"/>
        <v>0.20271721099404338</v>
      </c>
      <c r="AT27">
        <v>0.5</v>
      </c>
      <c r="AU27">
        <f t="shared" si="28"/>
        <v>1180.1806652634555</v>
      </c>
      <c r="AV27">
        <f t="shared" si="29"/>
        <v>20.991256358196761</v>
      </c>
      <c r="AW27">
        <f t="shared" si="30"/>
        <v>119.6214664656512</v>
      </c>
      <c r="AX27">
        <f t="shared" si="31"/>
        <v>0.42331517012477582</v>
      </c>
      <c r="AY27">
        <f t="shared" si="32"/>
        <v>1.8276018640923989E-2</v>
      </c>
      <c r="AZ27">
        <f t="shared" si="33"/>
        <v>1.8949432917413609</v>
      </c>
      <c r="BA27" t="s">
        <v>335</v>
      </c>
      <c r="BB27">
        <v>649.82000000000005</v>
      </c>
      <c r="BC27">
        <f t="shared" si="34"/>
        <v>476.99999999999989</v>
      </c>
      <c r="BD27">
        <f t="shared" si="35"/>
        <v>0.4788800999838741</v>
      </c>
      <c r="BE27">
        <f t="shared" si="36"/>
        <v>0.81739949315918037</v>
      </c>
      <c r="BF27">
        <f t="shared" si="37"/>
        <v>0.55531701031891822</v>
      </c>
      <c r="BG27">
        <f t="shared" si="38"/>
        <v>0.83847381610012017</v>
      </c>
      <c r="BH27">
        <f t="shared" si="39"/>
        <v>1399.9948387096799</v>
      </c>
      <c r="BI27">
        <f t="shared" si="40"/>
        <v>1180.1806652634555</v>
      </c>
      <c r="BJ27">
        <f t="shared" si="41"/>
        <v>0.84298929726853955</v>
      </c>
      <c r="BK27">
        <f t="shared" si="42"/>
        <v>0.19597859453707911</v>
      </c>
      <c r="BL27">
        <v>6</v>
      </c>
      <c r="BM27">
        <v>0.5</v>
      </c>
      <c r="BN27" t="s">
        <v>290</v>
      </c>
      <c r="BO27">
        <v>2</v>
      </c>
      <c r="BP27">
        <v>1607969408.0999999</v>
      </c>
      <c r="BQ27">
        <v>899.858838709677</v>
      </c>
      <c r="BR27">
        <v>926.15251612903205</v>
      </c>
      <c r="BS27">
        <v>20.8078677419355</v>
      </c>
      <c r="BT27">
        <v>19.605170967741898</v>
      </c>
      <c r="BU27">
        <v>897.13080645161301</v>
      </c>
      <c r="BV27">
        <v>20.744254838709701</v>
      </c>
      <c r="BW27">
        <v>500.02154838709703</v>
      </c>
      <c r="BX27">
        <v>102.56841935483899</v>
      </c>
      <c r="BY27">
        <v>0.10001772258064499</v>
      </c>
      <c r="BZ27">
        <v>27.982322580645199</v>
      </c>
      <c r="CA27">
        <v>28.6152129032258</v>
      </c>
      <c r="CB27">
        <v>999.9</v>
      </c>
      <c r="CC27">
        <v>0</v>
      </c>
      <c r="CD27">
        <v>0</v>
      </c>
      <c r="CE27">
        <v>9998.46677419355</v>
      </c>
      <c r="CF27">
        <v>0</v>
      </c>
      <c r="CG27">
        <v>638.101870967742</v>
      </c>
      <c r="CH27">
        <v>1399.9948387096799</v>
      </c>
      <c r="CI27">
        <v>0.89999912903225798</v>
      </c>
      <c r="CJ27">
        <v>0.10000085483871</v>
      </c>
      <c r="CK27">
        <v>0</v>
      </c>
      <c r="CL27">
        <v>898.36996774193597</v>
      </c>
      <c r="CM27">
        <v>4.9997499999999997</v>
      </c>
      <c r="CN27">
        <v>12560.703225806499</v>
      </c>
      <c r="CO27">
        <v>12178.0064516129</v>
      </c>
      <c r="CP27">
        <v>49.412999999999997</v>
      </c>
      <c r="CQ27">
        <v>51.3546774193548</v>
      </c>
      <c r="CR27">
        <v>50.529935483871</v>
      </c>
      <c r="CS27">
        <v>50.6208064516129</v>
      </c>
      <c r="CT27">
        <v>50.483741935483899</v>
      </c>
      <c r="CU27">
        <v>1255.4948387096799</v>
      </c>
      <c r="CV27">
        <v>139.5</v>
      </c>
      <c r="CW27">
        <v>0</v>
      </c>
      <c r="CX27">
        <v>120</v>
      </c>
      <c r="CY27">
        <v>0</v>
      </c>
      <c r="CZ27">
        <v>898.39419230769204</v>
      </c>
      <c r="DA27">
        <v>1.65391453744848</v>
      </c>
      <c r="DB27">
        <v>-70.201708961526606</v>
      </c>
      <c r="DC27">
        <v>12560.4692307692</v>
      </c>
      <c r="DD27">
        <v>15</v>
      </c>
      <c r="DE27">
        <v>1607968886.0999999</v>
      </c>
      <c r="DF27" t="s">
        <v>319</v>
      </c>
      <c r="DG27">
        <v>1607968881.5999999</v>
      </c>
      <c r="DH27">
        <v>1607968886.0999999</v>
      </c>
      <c r="DI27">
        <v>1</v>
      </c>
      <c r="DJ27">
        <v>-1.47</v>
      </c>
      <c r="DK27">
        <v>-0.15</v>
      </c>
      <c r="DL27">
        <v>2.7280000000000002</v>
      </c>
      <c r="DM27">
        <v>6.4000000000000001E-2</v>
      </c>
      <c r="DN27">
        <v>516</v>
      </c>
      <c r="DO27">
        <v>16</v>
      </c>
      <c r="DP27">
        <v>0.06</v>
      </c>
      <c r="DQ27">
        <v>0.02</v>
      </c>
      <c r="DR27">
        <v>20.986810644946502</v>
      </c>
      <c r="DS27">
        <v>1.48756133234784</v>
      </c>
      <c r="DT27">
        <v>0.21406015966279801</v>
      </c>
      <c r="DU27">
        <v>0</v>
      </c>
      <c r="DV27">
        <v>-26.293609677419401</v>
      </c>
      <c r="DW27">
        <v>-2.2493758064515701</v>
      </c>
      <c r="DX27">
        <v>0.27295706073139397</v>
      </c>
      <c r="DY27">
        <v>0</v>
      </c>
      <c r="DZ27">
        <v>1.20270612903226</v>
      </c>
      <c r="EA27">
        <v>0.55742419354838502</v>
      </c>
      <c r="EB27">
        <v>4.23906400713739E-2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2.7280000000000002</v>
      </c>
      <c r="EJ27">
        <v>6.3700000000000007E-2</v>
      </c>
      <c r="EK27">
        <v>2.7280476190476302</v>
      </c>
      <c r="EL27">
        <v>0</v>
      </c>
      <c r="EM27">
        <v>0</v>
      </c>
      <c r="EN27">
        <v>0</v>
      </c>
      <c r="EO27">
        <v>6.3620000000003799E-2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8.9</v>
      </c>
      <c r="EX27">
        <v>8.8000000000000007</v>
      </c>
      <c r="EY27">
        <v>2</v>
      </c>
      <c r="EZ27">
        <v>497.52499999999998</v>
      </c>
      <c r="FA27">
        <v>491.75299999999999</v>
      </c>
      <c r="FB27">
        <v>23.642900000000001</v>
      </c>
      <c r="FC27">
        <v>34.155799999999999</v>
      </c>
      <c r="FD27">
        <v>30</v>
      </c>
      <c r="FE27">
        <v>34.141199999999998</v>
      </c>
      <c r="FF27">
        <v>34.116799999999998</v>
      </c>
      <c r="FG27">
        <v>41.041800000000002</v>
      </c>
      <c r="FH27">
        <v>17.520499999999998</v>
      </c>
      <c r="FI27">
        <v>4.8448900000000004</v>
      </c>
      <c r="FJ27">
        <v>23.628599999999999</v>
      </c>
      <c r="FK27">
        <v>926.43700000000001</v>
      </c>
      <c r="FL27">
        <v>19.664200000000001</v>
      </c>
      <c r="FM27">
        <v>101.127</v>
      </c>
      <c r="FN27">
        <v>100.446</v>
      </c>
    </row>
    <row r="28" spans="1:170" x14ac:dyDescent="0.2">
      <c r="A28">
        <v>14</v>
      </c>
      <c r="B28">
        <v>1607969536.5999999</v>
      </c>
      <c r="C28">
        <v>1467.5</v>
      </c>
      <c r="D28" t="s">
        <v>336</v>
      </c>
      <c r="E28" t="s">
        <v>337</v>
      </c>
      <c r="F28" t="s">
        <v>285</v>
      </c>
      <c r="G28" t="s">
        <v>286</v>
      </c>
      <c r="H28">
        <v>1607969528.5999999</v>
      </c>
      <c r="I28">
        <f t="shared" si="0"/>
        <v>7.6552207310979592E-4</v>
      </c>
      <c r="J28">
        <f t="shared" si="1"/>
        <v>21.843451955226975</v>
      </c>
      <c r="K28">
        <f t="shared" si="2"/>
        <v>1201.0015483871</v>
      </c>
      <c r="L28">
        <f t="shared" si="3"/>
        <v>350.86813166836214</v>
      </c>
      <c r="M28">
        <f t="shared" si="4"/>
        <v>36.022239070197131</v>
      </c>
      <c r="N28">
        <f t="shared" si="5"/>
        <v>123.30206420846643</v>
      </c>
      <c r="O28">
        <f t="shared" si="6"/>
        <v>4.2515629819020302E-2</v>
      </c>
      <c r="P28">
        <f t="shared" si="7"/>
        <v>2.9735157535781944</v>
      </c>
      <c r="Q28">
        <f t="shared" si="8"/>
        <v>4.2180782998200231E-2</v>
      </c>
      <c r="R28">
        <f t="shared" si="9"/>
        <v>2.6392854064206762E-2</v>
      </c>
      <c r="S28">
        <f t="shared" si="10"/>
        <v>231.28837040548453</v>
      </c>
      <c r="T28">
        <f t="shared" si="11"/>
        <v>29.186098116272568</v>
      </c>
      <c r="U28">
        <f t="shared" si="12"/>
        <v>28.752641935483901</v>
      </c>
      <c r="V28">
        <f t="shared" si="13"/>
        <v>3.96456512545398</v>
      </c>
      <c r="W28">
        <f t="shared" si="14"/>
        <v>56.710782046367804</v>
      </c>
      <c r="X28">
        <f t="shared" si="15"/>
        <v>2.1568682893160505</v>
      </c>
      <c r="Y28">
        <f t="shared" si="16"/>
        <v>3.8032772807692097</v>
      </c>
      <c r="Z28">
        <f t="shared" si="17"/>
        <v>1.8076968361379295</v>
      </c>
      <c r="AA28">
        <f t="shared" si="18"/>
        <v>-33.759523424142003</v>
      </c>
      <c r="AB28">
        <f t="shared" si="19"/>
        <v>-114.54640102178477</v>
      </c>
      <c r="AC28">
        <f t="shared" si="20"/>
        <v>-8.4301007170961633</v>
      </c>
      <c r="AD28">
        <f t="shared" si="21"/>
        <v>74.552345242461584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54027.796008225181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884.10761538461497</v>
      </c>
      <c r="AR28">
        <v>1106.3699999999999</v>
      </c>
      <c r="AS28">
        <f t="shared" si="27"/>
        <v>0.2008933581129142</v>
      </c>
      <c r="AT28">
        <v>0.5</v>
      </c>
      <c r="AU28">
        <f t="shared" si="28"/>
        <v>1180.1704633348363</v>
      </c>
      <c r="AV28">
        <f t="shared" si="29"/>
        <v>21.843451955226975</v>
      </c>
      <c r="AW28">
        <f t="shared" si="30"/>
        <v>118.54420376250458</v>
      </c>
      <c r="AX28">
        <f t="shared" si="31"/>
        <v>0.42703616330883881</v>
      </c>
      <c r="AY28">
        <f t="shared" si="32"/>
        <v>1.8998271971395617E-2</v>
      </c>
      <c r="AZ28">
        <f t="shared" si="33"/>
        <v>1.9484530491607692</v>
      </c>
      <c r="BA28" t="s">
        <v>339</v>
      </c>
      <c r="BB28">
        <v>633.91</v>
      </c>
      <c r="BC28">
        <f t="shared" si="34"/>
        <v>472.45999999999992</v>
      </c>
      <c r="BD28">
        <f t="shared" si="35"/>
        <v>0.47043640650083596</v>
      </c>
      <c r="BE28">
        <f t="shared" si="36"/>
        <v>0.82023232895893339</v>
      </c>
      <c r="BF28">
        <f t="shared" si="37"/>
        <v>0.56860148653674802</v>
      </c>
      <c r="BG28">
        <f t="shared" si="38"/>
        <v>0.84650412132723407</v>
      </c>
      <c r="BH28">
        <f t="shared" si="39"/>
        <v>1399.9825806451599</v>
      </c>
      <c r="BI28">
        <f t="shared" si="40"/>
        <v>1180.1704633348363</v>
      </c>
      <c r="BJ28">
        <f t="shared" si="41"/>
        <v>0.84298939119011984</v>
      </c>
      <c r="BK28">
        <f t="shared" si="42"/>
        <v>0.19597878238023969</v>
      </c>
      <c r="BL28">
        <v>6</v>
      </c>
      <c r="BM28">
        <v>0.5</v>
      </c>
      <c r="BN28" t="s">
        <v>290</v>
      </c>
      <c r="BO28">
        <v>2</v>
      </c>
      <c r="BP28">
        <v>1607969528.5999999</v>
      </c>
      <c r="BQ28">
        <v>1201.0015483871</v>
      </c>
      <c r="BR28">
        <v>1228.3161290322601</v>
      </c>
      <c r="BS28">
        <v>21.0085870967742</v>
      </c>
      <c r="BT28">
        <v>20.109287096774199</v>
      </c>
      <c r="BU28">
        <v>1197.0035483871</v>
      </c>
      <c r="BV28">
        <v>20.829587096774201</v>
      </c>
      <c r="BW28">
        <v>500.01525806451599</v>
      </c>
      <c r="BX28">
        <v>102.566032258064</v>
      </c>
      <c r="BY28">
        <v>0.100000416129032</v>
      </c>
      <c r="BZ28">
        <v>28.038103225806399</v>
      </c>
      <c r="CA28">
        <v>28.752641935483901</v>
      </c>
      <c r="CB28">
        <v>999.9</v>
      </c>
      <c r="CC28">
        <v>0</v>
      </c>
      <c r="CD28">
        <v>0</v>
      </c>
      <c r="CE28">
        <v>9996.2964516128995</v>
      </c>
      <c r="CF28">
        <v>0</v>
      </c>
      <c r="CG28">
        <v>754.43541935483904</v>
      </c>
      <c r="CH28">
        <v>1399.9825806451599</v>
      </c>
      <c r="CI28">
        <v>0.89999651612903198</v>
      </c>
      <c r="CJ28">
        <v>0.10000350322580601</v>
      </c>
      <c r="CK28">
        <v>0</v>
      </c>
      <c r="CL28">
        <v>884.23432258064497</v>
      </c>
      <c r="CM28">
        <v>4.9997499999999997</v>
      </c>
      <c r="CN28">
        <v>12391.8322580645</v>
      </c>
      <c r="CO28">
        <v>12177.9</v>
      </c>
      <c r="CP28">
        <v>49.562129032257999</v>
      </c>
      <c r="CQ28">
        <v>51.495935483871001</v>
      </c>
      <c r="CR28">
        <v>50.663064516128998</v>
      </c>
      <c r="CS28">
        <v>50.7134838709677</v>
      </c>
      <c r="CT28">
        <v>50.596548387096803</v>
      </c>
      <c r="CU28">
        <v>1255.48</v>
      </c>
      <c r="CV28">
        <v>139.50322580645201</v>
      </c>
      <c r="CW28">
        <v>0</v>
      </c>
      <c r="CX28">
        <v>120.09999990463299</v>
      </c>
      <c r="CY28">
        <v>0</v>
      </c>
      <c r="CZ28">
        <v>884.10761538461497</v>
      </c>
      <c r="DA28">
        <v>-10.8832136572236</v>
      </c>
      <c r="DB28">
        <v>-137.27521349620699</v>
      </c>
      <c r="DC28">
        <v>12390.2038461538</v>
      </c>
      <c r="DD28">
        <v>15</v>
      </c>
      <c r="DE28">
        <v>1607969568.5999999</v>
      </c>
      <c r="DF28" t="s">
        <v>340</v>
      </c>
      <c r="DG28">
        <v>1607969568.5999999</v>
      </c>
      <c r="DH28">
        <v>1607969556.5999999</v>
      </c>
      <c r="DI28">
        <v>2</v>
      </c>
      <c r="DJ28">
        <v>1.2709999999999999</v>
      </c>
      <c r="DK28">
        <v>0.115</v>
      </c>
      <c r="DL28">
        <v>3.9980000000000002</v>
      </c>
      <c r="DM28">
        <v>0.17899999999999999</v>
      </c>
      <c r="DN28">
        <v>1228</v>
      </c>
      <c r="DO28">
        <v>20</v>
      </c>
      <c r="DP28">
        <v>0.09</v>
      </c>
      <c r="DQ28">
        <v>0.1</v>
      </c>
      <c r="DR28">
        <v>23.048794379561802</v>
      </c>
      <c r="DS28">
        <v>-1.52765252604697</v>
      </c>
      <c r="DT28">
        <v>0.122562733660507</v>
      </c>
      <c r="DU28">
        <v>0</v>
      </c>
      <c r="DV28">
        <v>-28.600719354838699</v>
      </c>
      <c r="DW28">
        <v>1.9754419354839501</v>
      </c>
      <c r="DX28">
        <v>0.15820973099095001</v>
      </c>
      <c r="DY28">
        <v>0</v>
      </c>
      <c r="DZ28">
        <v>0.78441487096774198</v>
      </c>
      <c r="EA28">
        <v>-0.146550193548389</v>
      </c>
      <c r="EB28">
        <v>1.4345456564636301E-2</v>
      </c>
      <c r="EC28">
        <v>1</v>
      </c>
      <c r="ED28">
        <v>1</v>
      </c>
      <c r="EE28">
        <v>3</v>
      </c>
      <c r="EF28" t="s">
        <v>294</v>
      </c>
      <c r="EG28">
        <v>100</v>
      </c>
      <c r="EH28">
        <v>100</v>
      </c>
      <c r="EI28">
        <v>3.9980000000000002</v>
      </c>
      <c r="EJ28">
        <v>0.17899999999999999</v>
      </c>
      <c r="EK28">
        <v>2.7280476190476302</v>
      </c>
      <c r="EL28">
        <v>0</v>
      </c>
      <c r="EM28">
        <v>0</v>
      </c>
      <c r="EN28">
        <v>0</v>
      </c>
      <c r="EO28">
        <v>6.3620000000003799E-2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10.9</v>
      </c>
      <c r="EX28">
        <v>10.8</v>
      </c>
      <c r="EY28">
        <v>2</v>
      </c>
      <c r="EZ28">
        <v>497.476</v>
      </c>
      <c r="FA28">
        <v>492.12799999999999</v>
      </c>
      <c r="FB28">
        <v>23.301500000000001</v>
      </c>
      <c r="FC28">
        <v>34.089799999999997</v>
      </c>
      <c r="FD28">
        <v>30.000399999999999</v>
      </c>
      <c r="FE28">
        <v>34.0839</v>
      </c>
      <c r="FF28">
        <v>34.067799999999998</v>
      </c>
      <c r="FG28">
        <v>51.572699999999998</v>
      </c>
      <c r="FH28">
        <v>14.382899999999999</v>
      </c>
      <c r="FI28">
        <v>4.4717500000000001</v>
      </c>
      <c r="FJ28">
        <v>23.2911</v>
      </c>
      <c r="FK28">
        <v>1228.3399999999999</v>
      </c>
      <c r="FL28">
        <v>20.220800000000001</v>
      </c>
      <c r="FM28">
        <v>101.13800000000001</v>
      </c>
      <c r="FN28">
        <v>100.453</v>
      </c>
    </row>
    <row r="29" spans="1:170" x14ac:dyDescent="0.2">
      <c r="A29">
        <v>15</v>
      </c>
      <c r="B29">
        <v>1607969689.5999999</v>
      </c>
      <c r="C29">
        <v>1620.5</v>
      </c>
      <c r="D29" t="s">
        <v>341</v>
      </c>
      <c r="E29" t="s">
        <v>342</v>
      </c>
      <c r="F29" t="s">
        <v>285</v>
      </c>
      <c r="G29" t="s">
        <v>286</v>
      </c>
      <c r="H29">
        <v>1607969681.5999999</v>
      </c>
      <c r="I29">
        <f t="shared" si="0"/>
        <v>6.9685907639045167E-4</v>
      </c>
      <c r="J29">
        <f t="shared" si="1"/>
        <v>21.979120097118361</v>
      </c>
      <c r="K29">
        <f t="shared" si="2"/>
        <v>1399.8270967741901</v>
      </c>
      <c r="L29">
        <f t="shared" si="3"/>
        <v>454.10011822011762</v>
      </c>
      <c r="M29">
        <f t="shared" si="4"/>
        <v>46.620158087849141</v>
      </c>
      <c r="N29">
        <f t="shared" si="5"/>
        <v>143.71315471808322</v>
      </c>
      <c r="O29">
        <f t="shared" si="6"/>
        <v>3.8513286249262632E-2</v>
      </c>
      <c r="P29">
        <f t="shared" si="7"/>
        <v>2.9736169197302003</v>
      </c>
      <c r="Q29">
        <f t="shared" si="8"/>
        <v>3.8238305017334835E-2</v>
      </c>
      <c r="R29">
        <f t="shared" si="9"/>
        <v>2.3923482795296807E-2</v>
      </c>
      <c r="S29">
        <f t="shared" si="10"/>
        <v>231.29103947078906</v>
      </c>
      <c r="T29">
        <f t="shared" si="11"/>
        <v>29.181115481061447</v>
      </c>
      <c r="U29">
        <f t="shared" si="12"/>
        <v>28.815651612903199</v>
      </c>
      <c r="V29">
        <f t="shared" si="13"/>
        <v>3.9790698826395245</v>
      </c>
      <c r="W29">
        <f t="shared" si="14"/>
        <v>56.975049284161258</v>
      </c>
      <c r="X29">
        <f t="shared" si="15"/>
        <v>2.1640694804464444</v>
      </c>
      <c r="Y29">
        <f t="shared" si="16"/>
        <v>3.7982757498869657</v>
      </c>
      <c r="Z29">
        <f t="shared" si="17"/>
        <v>1.8150004021930801</v>
      </c>
      <c r="AA29">
        <f t="shared" si="18"/>
        <v>-30.731485268818918</v>
      </c>
      <c r="AB29">
        <f t="shared" si="19"/>
        <v>-128.27107679080547</v>
      </c>
      <c r="AC29">
        <f t="shared" si="20"/>
        <v>-9.44175708482849</v>
      </c>
      <c r="AD29">
        <f t="shared" si="21"/>
        <v>62.846720326336197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54034.791072807398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870.92819230769203</v>
      </c>
      <c r="AR29">
        <v>1087.9100000000001</v>
      </c>
      <c r="AS29">
        <f t="shared" si="27"/>
        <v>0.19944830702200367</v>
      </c>
      <c r="AT29">
        <v>0.5</v>
      </c>
      <c r="AU29">
        <f t="shared" si="28"/>
        <v>1180.1833314435526</v>
      </c>
      <c r="AV29">
        <f t="shared" si="29"/>
        <v>21.979120097118361</v>
      </c>
      <c r="AW29">
        <f t="shared" si="30"/>
        <v>117.6927837160024</v>
      </c>
      <c r="AX29">
        <f t="shared" si="31"/>
        <v>0.41996121002656478</v>
      </c>
      <c r="AY29">
        <f t="shared" si="32"/>
        <v>1.9113019965587834E-2</v>
      </c>
      <c r="AZ29">
        <f t="shared" si="33"/>
        <v>1.9984833304225533</v>
      </c>
      <c r="BA29" t="s">
        <v>344</v>
      </c>
      <c r="BB29">
        <v>631.03</v>
      </c>
      <c r="BC29">
        <f t="shared" si="34"/>
        <v>456.88000000000011</v>
      </c>
      <c r="BD29">
        <f t="shared" si="35"/>
        <v>0.47492078377759589</v>
      </c>
      <c r="BE29">
        <f t="shared" si="36"/>
        <v>0.82635069648999449</v>
      </c>
      <c r="BF29">
        <f t="shared" si="37"/>
        <v>0.58260616775755336</v>
      </c>
      <c r="BG29">
        <f t="shared" si="38"/>
        <v>0.85375299342955802</v>
      </c>
      <c r="BH29">
        <f t="shared" si="39"/>
        <v>1399.99774193548</v>
      </c>
      <c r="BI29">
        <f t="shared" si="40"/>
        <v>1180.1833314435526</v>
      </c>
      <c r="BJ29">
        <f t="shared" si="41"/>
        <v>0.84298945354866317</v>
      </c>
      <c r="BK29">
        <f t="shared" si="42"/>
        <v>0.19597890709732632</v>
      </c>
      <c r="BL29">
        <v>6</v>
      </c>
      <c r="BM29">
        <v>0.5</v>
      </c>
      <c r="BN29" t="s">
        <v>290</v>
      </c>
      <c r="BO29">
        <v>2</v>
      </c>
      <c r="BP29">
        <v>1607969681.5999999</v>
      </c>
      <c r="BQ29">
        <v>1399.8270967741901</v>
      </c>
      <c r="BR29">
        <v>1427.3712903225801</v>
      </c>
      <c r="BS29">
        <v>21.078954838709699</v>
      </c>
      <c r="BT29">
        <v>20.260390322580601</v>
      </c>
      <c r="BU29">
        <v>1395.83</v>
      </c>
      <c r="BV29">
        <v>20.899945161290301</v>
      </c>
      <c r="BW29">
        <v>500.02412903225797</v>
      </c>
      <c r="BX29">
        <v>102.564935483871</v>
      </c>
      <c r="BY29">
        <v>9.9997241935483899E-2</v>
      </c>
      <c r="BZ29">
        <v>28.015525806451599</v>
      </c>
      <c r="CA29">
        <v>28.815651612903199</v>
      </c>
      <c r="CB29">
        <v>999.9</v>
      </c>
      <c r="CC29">
        <v>0</v>
      </c>
      <c r="CD29">
        <v>0</v>
      </c>
      <c r="CE29">
        <v>9996.9754838709705</v>
      </c>
      <c r="CF29">
        <v>0</v>
      </c>
      <c r="CG29">
        <v>770.65367741935495</v>
      </c>
      <c r="CH29">
        <v>1399.99774193548</v>
      </c>
      <c r="CI29">
        <v>0.899994870967742</v>
      </c>
      <c r="CJ29">
        <v>0.100005129032258</v>
      </c>
      <c r="CK29">
        <v>0</v>
      </c>
      <c r="CL29">
        <v>870.96509677419397</v>
      </c>
      <c r="CM29">
        <v>4.9997499999999997</v>
      </c>
      <c r="CN29">
        <v>12219.6161290323</v>
      </c>
      <c r="CO29">
        <v>12178.0193548387</v>
      </c>
      <c r="CP29">
        <v>49.78</v>
      </c>
      <c r="CQ29">
        <v>51.792000000000002</v>
      </c>
      <c r="CR29">
        <v>50.924999999999997</v>
      </c>
      <c r="CS29">
        <v>50.999935483870999</v>
      </c>
      <c r="CT29">
        <v>50.808</v>
      </c>
      <c r="CU29">
        <v>1255.49451612903</v>
      </c>
      <c r="CV29">
        <v>139.508064516129</v>
      </c>
      <c r="CW29">
        <v>0</v>
      </c>
      <c r="CX29">
        <v>152.40000009536701</v>
      </c>
      <c r="CY29">
        <v>0</v>
      </c>
      <c r="CZ29">
        <v>870.92819230769203</v>
      </c>
      <c r="DA29">
        <v>-5.1002735087154996</v>
      </c>
      <c r="DB29">
        <v>-60.495726531017397</v>
      </c>
      <c r="DC29">
        <v>12218.95</v>
      </c>
      <c r="DD29">
        <v>15</v>
      </c>
      <c r="DE29">
        <v>1607969568.5999999</v>
      </c>
      <c r="DF29" t="s">
        <v>340</v>
      </c>
      <c r="DG29">
        <v>1607969568.5999999</v>
      </c>
      <c r="DH29">
        <v>1607969556.5999999</v>
      </c>
      <c r="DI29">
        <v>2</v>
      </c>
      <c r="DJ29">
        <v>1.2709999999999999</v>
      </c>
      <c r="DK29">
        <v>0.115</v>
      </c>
      <c r="DL29">
        <v>3.9980000000000002</v>
      </c>
      <c r="DM29">
        <v>0.17899999999999999</v>
      </c>
      <c r="DN29">
        <v>1228</v>
      </c>
      <c r="DO29">
        <v>20</v>
      </c>
      <c r="DP29">
        <v>0.09</v>
      </c>
      <c r="DQ29">
        <v>0.1</v>
      </c>
      <c r="DR29">
        <v>21.984584780412899</v>
      </c>
      <c r="DS29">
        <v>-1.0017214371398899</v>
      </c>
      <c r="DT29">
        <v>0.125712095732984</v>
      </c>
      <c r="DU29">
        <v>0</v>
      </c>
      <c r="DV29">
        <v>-27.546061290322601</v>
      </c>
      <c r="DW29">
        <v>0.94764677419354904</v>
      </c>
      <c r="DX29">
        <v>0.14031865964117701</v>
      </c>
      <c r="DY29">
        <v>0</v>
      </c>
      <c r="DZ29">
        <v>0.81809712903225795</v>
      </c>
      <c r="EA29">
        <v>3.10239193548397E-2</v>
      </c>
      <c r="EB29">
        <v>6.9535094770818298E-3</v>
      </c>
      <c r="EC29">
        <v>1</v>
      </c>
      <c r="ED29">
        <v>1</v>
      </c>
      <c r="EE29">
        <v>3</v>
      </c>
      <c r="EF29" t="s">
        <v>294</v>
      </c>
      <c r="EG29">
        <v>100</v>
      </c>
      <c r="EH29">
        <v>100</v>
      </c>
      <c r="EI29">
        <v>3.99</v>
      </c>
      <c r="EJ29">
        <v>0.17899999999999999</v>
      </c>
      <c r="EK29">
        <v>3.99800000000005</v>
      </c>
      <c r="EL29">
        <v>0</v>
      </c>
      <c r="EM29">
        <v>0</v>
      </c>
      <c r="EN29">
        <v>0</v>
      </c>
      <c r="EO29">
        <v>0.17900500000000399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</v>
      </c>
      <c r="EX29">
        <v>2.2000000000000002</v>
      </c>
      <c r="EY29">
        <v>2</v>
      </c>
      <c r="EZ29">
        <v>497.60599999999999</v>
      </c>
      <c r="FA29">
        <v>490.91199999999998</v>
      </c>
      <c r="FB29">
        <v>23.266200000000001</v>
      </c>
      <c r="FC29">
        <v>34.155999999999999</v>
      </c>
      <c r="FD29">
        <v>30.000299999999999</v>
      </c>
      <c r="FE29">
        <v>34.120800000000003</v>
      </c>
      <c r="FF29">
        <v>34.102800000000002</v>
      </c>
      <c r="FG29">
        <v>58.284999999999997</v>
      </c>
      <c r="FH29">
        <v>12.534800000000001</v>
      </c>
      <c r="FI29">
        <v>4.4717500000000001</v>
      </c>
      <c r="FJ29">
        <v>23.258199999999999</v>
      </c>
      <c r="FK29">
        <v>1427.47</v>
      </c>
      <c r="FL29">
        <v>20.366099999999999</v>
      </c>
      <c r="FM29">
        <v>101.131</v>
      </c>
      <c r="FN29">
        <v>100.453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2020-12-14T10:23:30Z</dcterms:created>
  <dcterms:modified xsi:type="dcterms:W3CDTF">2023-08-16T11:28:52Z</dcterms:modified>
</cp:coreProperties>
</file>