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CC12C94B-4010-4CFA-965E-F7C2A1E5935E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1" i="1" l="1"/>
  <c r="BJ31" i="1"/>
  <c r="BI31" i="1"/>
  <c r="BH31" i="1"/>
  <c r="BG31" i="1"/>
  <c r="BF31" i="1"/>
  <c r="BE31" i="1"/>
  <c r="BD31" i="1"/>
  <c r="BC31" i="1"/>
  <c r="AX31" i="1" s="1"/>
  <c r="AZ31" i="1"/>
  <c r="AU31" i="1"/>
  <c r="AS31" i="1"/>
  <c r="AW31" i="1" s="1"/>
  <c r="AM31" i="1"/>
  <c r="AN31" i="1" s="1"/>
  <c r="AI31" i="1"/>
  <c r="AG31" i="1"/>
  <c r="K31" i="1" s="1"/>
  <c r="Y31" i="1"/>
  <c r="X31" i="1"/>
  <c r="W31" i="1"/>
  <c r="S31" i="1"/>
  <c r="P31" i="1"/>
  <c r="N31" i="1"/>
  <c r="BK30" i="1"/>
  <c r="BJ30" i="1"/>
  <c r="BH30" i="1"/>
  <c r="BI30" i="1" s="1"/>
  <c r="BG30" i="1"/>
  <c r="BF30" i="1"/>
  <c r="BE30" i="1"/>
  <c r="BD30" i="1"/>
  <c r="BC30" i="1"/>
  <c r="AZ30" i="1"/>
  <c r="AX30" i="1"/>
  <c r="AS30" i="1"/>
  <c r="AM30" i="1"/>
  <c r="AN30" i="1" s="1"/>
  <c r="AI30" i="1"/>
  <c r="AG30" i="1"/>
  <c r="AH30" i="1" s="1"/>
  <c r="Y30" i="1"/>
  <c r="X30" i="1"/>
  <c r="W30" i="1" s="1"/>
  <c r="P30" i="1"/>
  <c r="BK29" i="1"/>
  <c r="S29" i="1" s="1"/>
  <c r="BJ29" i="1"/>
  <c r="BH29" i="1"/>
  <c r="BI29" i="1" s="1"/>
  <c r="AU29" i="1" s="1"/>
  <c r="BG29" i="1"/>
  <c r="BF29" i="1"/>
  <c r="BE29" i="1"/>
  <c r="BD29" i="1"/>
  <c r="BC29" i="1"/>
  <c r="AX29" i="1" s="1"/>
  <c r="AZ29" i="1"/>
  <c r="AS29" i="1"/>
  <c r="AN29" i="1"/>
  <c r="AM29" i="1"/>
  <c r="AI29" i="1"/>
  <c r="AG29" i="1"/>
  <c r="I29" i="1" s="1"/>
  <c r="AA29" i="1"/>
  <c r="Y29" i="1"/>
  <c r="X29" i="1"/>
  <c r="W29" i="1"/>
  <c r="P29" i="1"/>
  <c r="N29" i="1"/>
  <c r="K29" i="1"/>
  <c r="J29" i="1"/>
  <c r="AV29" i="1" s="1"/>
  <c r="AY29" i="1" s="1"/>
  <c r="BK28" i="1"/>
  <c r="BJ28" i="1"/>
  <c r="BH28" i="1"/>
  <c r="BI28" i="1" s="1"/>
  <c r="S28" i="1" s="1"/>
  <c r="BG28" i="1"/>
  <c r="BF28" i="1"/>
  <c r="BE28" i="1"/>
  <c r="BD28" i="1"/>
  <c r="BC28" i="1"/>
  <c r="AZ28" i="1"/>
  <c r="AX28" i="1"/>
  <c r="AU28" i="1"/>
  <c r="AW28" i="1" s="1"/>
  <c r="AS28" i="1"/>
  <c r="AN28" i="1"/>
  <c r="AM28" i="1"/>
  <c r="AI28" i="1"/>
  <c r="AG28" i="1"/>
  <c r="Y28" i="1"/>
  <c r="X28" i="1"/>
  <c r="W28" i="1"/>
  <c r="P28" i="1"/>
  <c r="N28" i="1"/>
  <c r="BK27" i="1"/>
  <c r="BJ27" i="1"/>
  <c r="BH27" i="1"/>
  <c r="BI27" i="1" s="1"/>
  <c r="BG27" i="1"/>
  <c r="BF27" i="1"/>
  <c r="BE27" i="1"/>
  <c r="BD27" i="1"/>
  <c r="BC27" i="1"/>
  <c r="AZ27" i="1"/>
  <c r="AX27" i="1"/>
  <c r="AS27" i="1"/>
  <c r="AM27" i="1"/>
  <c r="AN27" i="1" s="1"/>
  <c r="AI27" i="1"/>
  <c r="AG27" i="1" s="1"/>
  <c r="AH27" i="1"/>
  <c r="Y27" i="1"/>
  <c r="X27" i="1"/>
  <c r="P27" i="1"/>
  <c r="I27" i="1"/>
  <c r="AA27" i="1" s="1"/>
  <c r="BK26" i="1"/>
  <c r="BJ26" i="1"/>
  <c r="BI26" i="1"/>
  <c r="BH26" i="1"/>
  <c r="BG26" i="1"/>
  <c r="BF26" i="1"/>
  <c r="BE26" i="1"/>
  <c r="BD26" i="1"/>
  <c r="BC26" i="1"/>
  <c r="AX26" i="1" s="1"/>
  <c r="AZ26" i="1"/>
  <c r="AU26" i="1"/>
  <c r="AS26" i="1"/>
  <c r="AW26" i="1" s="1"/>
  <c r="AN26" i="1"/>
  <c r="AM26" i="1"/>
  <c r="AI26" i="1"/>
  <c r="AG26" i="1" s="1"/>
  <c r="Y26" i="1"/>
  <c r="W26" i="1" s="1"/>
  <c r="X26" i="1"/>
  <c r="S26" i="1"/>
  <c r="P26" i="1"/>
  <c r="BK25" i="1"/>
  <c r="BJ25" i="1"/>
  <c r="BH25" i="1"/>
  <c r="BI25" i="1" s="1"/>
  <c r="BG25" i="1"/>
  <c r="BF25" i="1"/>
  <c r="BE25" i="1"/>
  <c r="BD25" i="1"/>
  <c r="BC25" i="1"/>
  <c r="AZ25" i="1"/>
  <c r="AX25" i="1"/>
  <c r="AS25" i="1"/>
  <c r="AM25" i="1"/>
  <c r="AN25" i="1" s="1"/>
  <c r="AI25" i="1"/>
  <c r="AG25" i="1"/>
  <c r="Y25" i="1"/>
  <c r="X25" i="1"/>
  <c r="W25" i="1"/>
  <c r="P25" i="1"/>
  <c r="N25" i="1"/>
  <c r="BK24" i="1"/>
  <c r="BJ24" i="1"/>
  <c r="BI24" i="1"/>
  <c r="AU24" i="1" s="1"/>
  <c r="BH24" i="1"/>
  <c r="BG24" i="1"/>
  <c r="BF24" i="1"/>
  <c r="BE24" i="1"/>
  <c r="BD24" i="1"/>
  <c r="BC24" i="1"/>
  <c r="AX24" i="1" s="1"/>
  <c r="AZ24" i="1"/>
  <c r="AY24" i="1"/>
  <c r="AS24" i="1"/>
  <c r="AW24" i="1" s="1"/>
  <c r="AM24" i="1"/>
  <c r="AN24" i="1" s="1"/>
  <c r="AI24" i="1"/>
  <c r="AG24" i="1" s="1"/>
  <c r="Y24" i="1"/>
  <c r="W24" i="1" s="1"/>
  <c r="X24" i="1"/>
  <c r="S24" i="1"/>
  <c r="P24" i="1"/>
  <c r="K24" i="1"/>
  <c r="J24" i="1"/>
  <c r="AV24" i="1" s="1"/>
  <c r="I24" i="1"/>
  <c r="BK23" i="1"/>
  <c r="BJ23" i="1"/>
  <c r="BH23" i="1"/>
  <c r="BI23" i="1" s="1"/>
  <c r="S23" i="1" s="1"/>
  <c r="BG23" i="1"/>
  <c r="BF23" i="1"/>
  <c r="BE23" i="1"/>
  <c r="BD23" i="1"/>
  <c r="BC23" i="1"/>
  <c r="AZ23" i="1"/>
  <c r="AX23" i="1"/>
  <c r="AU23" i="1"/>
  <c r="AS23" i="1"/>
  <c r="AM23" i="1"/>
  <c r="AN23" i="1" s="1"/>
  <c r="AI23" i="1"/>
  <c r="AG23" i="1"/>
  <c r="K23" i="1" s="1"/>
  <c r="Y23" i="1"/>
  <c r="X23" i="1"/>
  <c r="W23" i="1"/>
  <c r="P23" i="1"/>
  <c r="N23" i="1"/>
  <c r="BK22" i="1"/>
  <c r="BJ22" i="1"/>
  <c r="BH22" i="1"/>
  <c r="BI22" i="1" s="1"/>
  <c r="BG22" i="1"/>
  <c r="BF22" i="1"/>
  <c r="BE22" i="1"/>
  <c r="BD22" i="1"/>
  <c r="BC22" i="1"/>
  <c r="AZ22" i="1"/>
  <c r="AX22" i="1"/>
  <c r="AS22" i="1"/>
  <c r="AM22" i="1"/>
  <c r="AN22" i="1" s="1"/>
  <c r="AI22" i="1"/>
  <c r="AG22" i="1"/>
  <c r="AH22" i="1" s="1"/>
  <c r="Y22" i="1"/>
  <c r="X22" i="1"/>
  <c r="W22" i="1"/>
  <c r="P22" i="1"/>
  <c r="BK21" i="1"/>
  <c r="BJ21" i="1"/>
  <c r="BH21" i="1"/>
  <c r="BI21" i="1" s="1"/>
  <c r="AU21" i="1" s="1"/>
  <c r="BG21" i="1"/>
  <c r="BF21" i="1"/>
  <c r="BE21" i="1"/>
  <c r="BD21" i="1"/>
  <c r="BC21" i="1"/>
  <c r="AX21" i="1" s="1"/>
  <c r="AZ21" i="1"/>
  <c r="AS21" i="1"/>
  <c r="AM21" i="1"/>
  <c r="AN21" i="1" s="1"/>
  <c r="AI21" i="1"/>
  <c r="AG21" i="1"/>
  <c r="I21" i="1" s="1"/>
  <c r="AA21" i="1"/>
  <c r="Y21" i="1"/>
  <c r="X21" i="1"/>
  <c r="W21" i="1"/>
  <c r="P21" i="1"/>
  <c r="K21" i="1"/>
  <c r="J21" i="1"/>
  <c r="AV21" i="1" s="1"/>
  <c r="AY21" i="1" s="1"/>
  <c r="BK20" i="1"/>
  <c r="BJ20" i="1"/>
  <c r="BH20" i="1"/>
  <c r="BI20" i="1" s="1"/>
  <c r="S20" i="1" s="1"/>
  <c r="BG20" i="1"/>
  <c r="BF20" i="1"/>
  <c r="BE20" i="1"/>
  <c r="BD20" i="1"/>
  <c r="BC20" i="1"/>
  <c r="AZ20" i="1"/>
  <c r="AX20" i="1"/>
  <c r="AU20" i="1"/>
  <c r="AW20" i="1" s="1"/>
  <c r="AS20" i="1"/>
  <c r="AM20" i="1"/>
  <c r="AN20" i="1" s="1"/>
  <c r="AI20" i="1"/>
  <c r="AG20" i="1"/>
  <c r="Y20" i="1"/>
  <c r="X20" i="1"/>
  <c r="W20" i="1"/>
  <c r="P20" i="1"/>
  <c r="BK19" i="1"/>
  <c r="BJ19" i="1"/>
  <c r="BH19" i="1"/>
  <c r="BI19" i="1" s="1"/>
  <c r="BG19" i="1"/>
  <c r="BF19" i="1"/>
  <c r="BE19" i="1"/>
  <c r="BD19" i="1"/>
  <c r="BC19" i="1"/>
  <c r="AZ19" i="1"/>
  <c r="AX19" i="1"/>
  <c r="AS19" i="1"/>
  <c r="AM19" i="1"/>
  <c r="AN19" i="1" s="1"/>
  <c r="AI19" i="1"/>
  <c r="AG19" i="1" s="1"/>
  <c r="AH19" i="1" s="1"/>
  <c r="Y19" i="1"/>
  <c r="X19" i="1"/>
  <c r="P19" i="1"/>
  <c r="J19" i="1"/>
  <c r="AV19" i="1" s="1"/>
  <c r="BK18" i="1"/>
  <c r="BJ18" i="1"/>
  <c r="BH18" i="1"/>
  <c r="BI18" i="1" s="1"/>
  <c r="S18" i="1" s="1"/>
  <c r="BG18" i="1"/>
  <c r="BF18" i="1"/>
  <c r="BE18" i="1"/>
  <c r="BD18" i="1"/>
  <c r="BC18" i="1"/>
  <c r="AX18" i="1" s="1"/>
  <c r="AZ18" i="1"/>
  <c r="AU18" i="1"/>
  <c r="AS18" i="1"/>
  <c r="AN18" i="1"/>
  <c r="AM18" i="1"/>
  <c r="AI18" i="1"/>
  <c r="AG18" i="1" s="1"/>
  <c r="Y18" i="1"/>
  <c r="X18" i="1"/>
  <c r="W18" i="1" s="1"/>
  <c r="P18" i="1"/>
  <c r="K18" i="1"/>
  <c r="BK17" i="1"/>
  <c r="BJ17" i="1"/>
  <c r="BH17" i="1"/>
  <c r="BI17" i="1" s="1"/>
  <c r="BG17" i="1"/>
  <c r="BF17" i="1"/>
  <c r="BE17" i="1"/>
  <c r="BD17" i="1"/>
  <c r="BC17" i="1"/>
  <c r="AZ17" i="1"/>
  <c r="AX17" i="1"/>
  <c r="AS17" i="1"/>
  <c r="AN17" i="1"/>
  <c r="AM17" i="1"/>
  <c r="AI17" i="1"/>
  <c r="AG17" i="1"/>
  <c r="AH17" i="1" s="1"/>
  <c r="Y17" i="1"/>
  <c r="X17" i="1"/>
  <c r="W17" i="1" s="1"/>
  <c r="P17" i="1"/>
  <c r="N17" i="1"/>
  <c r="AU30" i="1" l="1"/>
  <c r="AW30" i="1" s="1"/>
  <c r="S30" i="1"/>
  <c r="T18" i="1"/>
  <c r="U18" i="1" s="1"/>
  <c r="T29" i="1"/>
  <c r="U29" i="1" s="1"/>
  <c r="AU19" i="1"/>
  <c r="AY19" i="1" s="1"/>
  <c r="S19" i="1"/>
  <c r="AU22" i="1"/>
  <c r="AW22" i="1" s="1"/>
  <c r="S22" i="1"/>
  <c r="AU27" i="1"/>
  <c r="S27" i="1"/>
  <c r="N27" i="1"/>
  <c r="K27" i="1"/>
  <c r="I30" i="1"/>
  <c r="J26" i="1"/>
  <c r="AV26" i="1" s="1"/>
  <c r="AY26" i="1" s="1"/>
  <c r="I26" i="1"/>
  <c r="AH26" i="1"/>
  <c r="N26" i="1"/>
  <c r="J27" i="1"/>
  <c r="AV27" i="1" s="1"/>
  <c r="AY27" i="1" s="1"/>
  <c r="AW18" i="1"/>
  <c r="W19" i="1"/>
  <c r="AW21" i="1"/>
  <c r="AU25" i="1"/>
  <c r="AW25" i="1" s="1"/>
  <c r="S25" i="1"/>
  <c r="T26" i="1"/>
  <c r="U26" i="1" s="1"/>
  <c r="T28" i="1"/>
  <c r="U28" i="1" s="1"/>
  <c r="I22" i="1"/>
  <c r="AA24" i="1"/>
  <c r="K25" i="1"/>
  <c r="J25" i="1"/>
  <c r="AV25" i="1" s="1"/>
  <c r="AY25" i="1" s="1"/>
  <c r="I25" i="1"/>
  <c r="I19" i="1"/>
  <c r="AW23" i="1"/>
  <c r="AH24" i="1"/>
  <c r="N24" i="1"/>
  <c r="AH25" i="1"/>
  <c r="K26" i="1"/>
  <c r="W27" i="1"/>
  <c r="K20" i="1"/>
  <c r="J20" i="1"/>
  <c r="AV20" i="1" s="1"/>
  <c r="AY20" i="1" s="1"/>
  <c r="AH20" i="1"/>
  <c r="I20" i="1"/>
  <c r="N30" i="1"/>
  <c r="K30" i="1"/>
  <c r="J30" i="1"/>
  <c r="AV30" i="1" s="1"/>
  <c r="AY30" i="1" s="1"/>
  <c r="K17" i="1"/>
  <c r="I17" i="1"/>
  <c r="J17" i="1"/>
  <c r="AV17" i="1" s="1"/>
  <c r="AY17" i="1" s="1"/>
  <c r="N22" i="1"/>
  <c r="K22" i="1"/>
  <c r="J22" i="1"/>
  <c r="AV22" i="1" s="1"/>
  <c r="AY22" i="1" s="1"/>
  <c r="K28" i="1"/>
  <c r="J28" i="1"/>
  <c r="AV28" i="1" s="1"/>
  <c r="AY28" i="1" s="1"/>
  <c r="I28" i="1"/>
  <c r="AH28" i="1"/>
  <c r="Q29" i="1"/>
  <c r="O29" i="1" s="1"/>
  <c r="R29" i="1" s="1"/>
  <c r="L29" i="1" s="1"/>
  <c r="M29" i="1" s="1"/>
  <c r="N19" i="1"/>
  <c r="K19" i="1"/>
  <c r="N20" i="1"/>
  <c r="S21" i="1"/>
  <c r="AU17" i="1"/>
  <c r="AW17" i="1" s="1"/>
  <c r="S17" i="1"/>
  <c r="T24" i="1"/>
  <c r="U24" i="1" s="1"/>
  <c r="AW27" i="1"/>
  <c r="AB28" i="1"/>
  <c r="J18" i="1"/>
  <c r="AV18" i="1" s="1"/>
  <c r="AY18" i="1" s="1"/>
  <c r="I18" i="1"/>
  <c r="N18" i="1"/>
  <c r="AH18" i="1"/>
  <c r="AW29" i="1"/>
  <c r="N21" i="1"/>
  <c r="AH23" i="1"/>
  <c r="AH31" i="1"/>
  <c r="I23" i="1"/>
  <c r="I31" i="1"/>
  <c r="AH21" i="1"/>
  <c r="J23" i="1"/>
  <c r="AV23" i="1" s="1"/>
  <c r="AY23" i="1" s="1"/>
  <c r="AH29" i="1"/>
  <c r="J31" i="1"/>
  <c r="AV31" i="1" s="1"/>
  <c r="AY31" i="1" s="1"/>
  <c r="AA30" i="1" l="1"/>
  <c r="AA28" i="1"/>
  <c r="Q28" i="1"/>
  <c r="O28" i="1" s="1"/>
  <c r="R28" i="1" s="1"/>
  <c r="L28" i="1" s="1"/>
  <c r="M28" i="1" s="1"/>
  <c r="AA25" i="1"/>
  <c r="T27" i="1"/>
  <c r="U27" i="1" s="1"/>
  <c r="AA20" i="1"/>
  <c r="T19" i="1"/>
  <c r="U19" i="1" s="1"/>
  <c r="V28" i="1"/>
  <c r="Z28" i="1" s="1"/>
  <c r="AC28" i="1"/>
  <c r="AD28" i="1" s="1"/>
  <c r="AA19" i="1"/>
  <c r="Q19" i="1"/>
  <c r="O19" i="1" s="1"/>
  <c r="R19" i="1" s="1"/>
  <c r="L19" i="1" s="1"/>
  <c r="M19" i="1" s="1"/>
  <c r="V29" i="1"/>
  <c r="Z29" i="1" s="1"/>
  <c r="AC29" i="1"/>
  <c r="AB29" i="1"/>
  <c r="V24" i="1"/>
  <c r="Z24" i="1" s="1"/>
  <c r="AC24" i="1"/>
  <c r="AB24" i="1"/>
  <c r="T21" i="1"/>
  <c r="U21" i="1" s="1"/>
  <c r="AA17" i="1"/>
  <c r="V26" i="1"/>
  <c r="Z26" i="1" s="1"/>
  <c r="AB26" i="1"/>
  <c r="AC26" i="1"/>
  <c r="AD26" i="1" s="1"/>
  <c r="T20" i="1"/>
  <c r="U20" i="1" s="1"/>
  <c r="T25" i="1"/>
  <c r="U25" i="1" s="1"/>
  <c r="Q25" i="1" s="1"/>
  <c r="O25" i="1" s="1"/>
  <c r="R25" i="1" s="1"/>
  <c r="L25" i="1" s="1"/>
  <c r="M25" i="1" s="1"/>
  <c r="Q26" i="1"/>
  <c r="O26" i="1" s="1"/>
  <c r="R26" i="1" s="1"/>
  <c r="L26" i="1" s="1"/>
  <c r="M26" i="1" s="1"/>
  <c r="AA26" i="1"/>
  <c r="V18" i="1"/>
  <c r="Z18" i="1" s="1"/>
  <c r="AC18" i="1"/>
  <c r="AB18" i="1"/>
  <c r="AA31" i="1"/>
  <c r="T31" i="1"/>
  <c r="U31" i="1" s="1"/>
  <c r="AW19" i="1"/>
  <c r="T22" i="1"/>
  <c r="U22" i="1" s="1"/>
  <c r="AA23" i="1"/>
  <c r="T23" i="1"/>
  <c r="U23" i="1" s="1"/>
  <c r="T17" i="1"/>
  <c r="U17" i="1" s="1"/>
  <c r="Q17" i="1" s="1"/>
  <c r="O17" i="1" s="1"/>
  <c r="R17" i="1" s="1"/>
  <c r="L17" i="1" s="1"/>
  <c r="M17" i="1" s="1"/>
  <c r="T30" i="1"/>
  <c r="U30" i="1" s="1"/>
  <c r="Q18" i="1"/>
  <c r="O18" i="1" s="1"/>
  <c r="R18" i="1" s="1"/>
  <c r="L18" i="1" s="1"/>
  <c r="M18" i="1" s="1"/>
  <c r="AA18" i="1"/>
  <c r="AA22" i="1"/>
  <c r="Q22" i="1"/>
  <c r="O22" i="1" s="1"/>
  <c r="R22" i="1" s="1"/>
  <c r="L22" i="1" s="1"/>
  <c r="M22" i="1" s="1"/>
  <c r="Q24" i="1"/>
  <c r="O24" i="1" s="1"/>
  <c r="R24" i="1" s="1"/>
  <c r="L24" i="1" s="1"/>
  <c r="M24" i="1" s="1"/>
  <c r="AC31" i="1" l="1"/>
  <c r="AD31" i="1" s="1"/>
  <c r="AB31" i="1"/>
  <c r="V31" i="1"/>
  <c r="Z31" i="1" s="1"/>
  <c r="V21" i="1"/>
  <c r="Z21" i="1" s="1"/>
  <c r="AC21" i="1"/>
  <c r="AB21" i="1"/>
  <c r="Q21" i="1"/>
  <c r="O21" i="1" s="1"/>
  <c r="R21" i="1" s="1"/>
  <c r="L21" i="1" s="1"/>
  <c r="M21" i="1" s="1"/>
  <c r="V27" i="1"/>
  <c r="Z27" i="1" s="1"/>
  <c r="AC27" i="1"/>
  <c r="AD27" i="1" s="1"/>
  <c r="Q27" i="1"/>
  <c r="O27" i="1" s="1"/>
  <c r="R27" i="1" s="1"/>
  <c r="L27" i="1" s="1"/>
  <c r="M27" i="1" s="1"/>
  <c r="AB27" i="1"/>
  <c r="AB23" i="1"/>
  <c r="V23" i="1"/>
  <c r="Z23" i="1" s="1"/>
  <c r="AC23" i="1"/>
  <c r="AD23" i="1" s="1"/>
  <c r="AC20" i="1"/>
  <c r="AD20" i="1" s="1"/>
  <c r="V20" i="1"/>
  <c r="Z20" i="1" s="1"/>
  <c r="AB20" i="1"/>
  <c r="Q23" i="1"/>
  <c r="O23" i="1" s="1"/>
  <c r="R23" i="1" s="1"/>
  <c r="L23" i="1" s="1"/>
  <c r="M23" i="1" s="1"/>
  <c r="AD24" i="1"/>
  <c r="V19" i="1"/>
  <c r="Z19" i="1" s="1"/>
  <c r="AC19" i="1"/>
  <c r="AB19" i="1"/>
  <c r="V30" i="1"/>
  <c r="Z30" i="1" s="1"/>
  <c r="AC30" i="1"/>
  <c r="AD30" i="1" s="1"/>
  <c r="AB30" i="1"/>
  <c r="AD29" i="1"/>
  <c r="Q20" i="1"/>
  <c r="O20" i="1" s="1"/>
  <c r="R20" i="1" s="1"/>
  <c r="L20" i="1" s="1"/>
  <c r="M20" i="1" s="1"/>
  <c r="Q30" i="1"/>
  <c r="O30" i="1" s="1"/>
  <c r="R30" i="1" s="1"/>
  <c r="L30" i="1" s="1"/>
  <c r="M30" i="1" s="1"/>
  <c r="AC17" i="1"/>
  <c r="V17" i="1"/>
  <c r="Z17" i="1" s="1"/>
  <c r="AB17" i="1"/>
  <c r="Q31" i="1"/>
  <c r="O31" i="1" s="1"/>
  <c r="R31" i="1" s="1"/>
  <c r="L31" i="1" s="1"/>
  <c r="M31" i="1" s="1"/>
  <c r="AC25" i="1"/>
  <c r="AD25" i="1" s="1"/>
  <c r="V25" i="1"/>
  <c r="Z25" i="1" s="1"/>
  <c r="AB25" i="1"/>
  <c r="AD18" i="1"/>
  <c r="V22" i="1"/>
  <c r="Z22" i="1" s="1"/>
  <c r="AC22" i="1"/>
  <c r="AB22" i="1"/>
  <c r="AD17" i="1" l="1"/>
  <c r="AD19" i="1"/>
  <c r="AD21" i="1"/>
  <c r="AD22" i="1"/>
</calcChain>
</file>

<file path=xl/sharedStrings.xml><?xml version="1.0" encoding="utf-8"?>
<sst xmlns="http://schemas.openxmlformats.org/spreadsheetml/2006/main" count="693" uniqueCount="352">
  <si>
    <t>File opened</t>
  </si>
  <si>
    <t>2020-11-19 11:17:29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</si>
  <si>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</si>
  <si>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</si>
  <si>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</si>
  <si>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</si>
  <si>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</si>
  <si>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</si>
  <si>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</si>
  <si>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</si>
  <si>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</si>
  <si>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</si>
  <si>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</si>
  <si>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{"co2aspan1": "1.00054", "co2aspanconc1": "2500", "h2obspan1": "0.99587", "h2obspan2a": "0.0708892", "h2oaspanconc2": "0", "co2bzero": "0.964262", "co2bspan2b": "0.308367", "flowazero": "0.29042", "tbzero": "0.134552", "ssa_ref": "35809.5", "co2aspan2b": "0.306383", "tazero": "0.0863571", "co2bspan2a": "0.310949", "co2aspanconc2": "299.2", "co2bspanconc1": "2500", "h2obspan2b": "0.0705964", "co2aspan2": "-0.0279682", "h2oaspan2a": "0.0696095", "h2obspanconc1": "12.28", "flowbzero": "0.29097", "h2obzero": "1.1444", "co2bspanconc2": "299.2", "h2oaspanconc1": "12.28", "h2oaspan1": "1.00771", "co2azero": "0.965182", "h2oaspan2b": "0.070146", "h2oazero": "1.13424", "co2bspan1": "1.00108", "ssb_ref": "37377.7", "oxygen": "21", "h2obspan2": "0", "h2obspanconc2": "0", "co2aspan2a": "0.308883", "chamberpressurezero": "2.68126", "flowmeterzero": "1.00299", "h2oaspan2": "0", "co2bspan2": "-0.0301809"}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</si>
  <si>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</si>
  <si>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</si>
  <si>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</si>
  <si>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</si>
  <si>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</si>
  <si>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</si>
  <si>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</si>
  <si>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</si>
  <si>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</si>
  <si>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11:17:29</t>
  </si>
  <si>
    <t>Stability Definition:	A (GasEx): Slp&lt;0.5 Per=15	ΔH2O (Meas2): Slp&lt;0.2 Per=15	ΔCO2 (Meas2): Slp&lt;0.2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</si>
  <si>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</si>
  <si>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</si>
  <si>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</si>
  <si>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</si>
  <si>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</si>
  <si>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</si>
  <si>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</si>
  <si>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</si>
  <si>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</si>
  <si>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</si>
  <si>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</si>
  <si>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</si>
  <si>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</si>
  <si>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</si>
  <si>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</si>
  <si>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</si>
  <si>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</si>
  <si>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</si>
  <si>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</si>
  <si>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</si>
  <si>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</si>
  <si>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</si>
  <si>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</si>
  <si>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</si>
  <si>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</si>
  <si>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</si>
  <si>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</si>
  <si>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</si>
  <si>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</si>
  <si>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</si>
  <si>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</si>
  <si>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</si>
  <si>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</si>
  <si>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</si>
  <si>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</si>
  <si>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</si>
  <si>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</si>
  <si>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</si>
  <si>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</si>
  <si>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</si>
  <si>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</si>
  <si>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</si>
  <si>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</si>
  <si>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</si>
  <si>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</si>
  <si>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</si>
  <si>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</si>
  <si>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</si>
  <si>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</si>
  <si>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</si>
  <si>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</si>
  <si>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</si>
  <si>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1.85274 69.2563 375.897 633.728 894.332 1112.83 1316.68 1499.23</t>
  </si>
  <si>
    <t>Fs_true</t>
  </si>
  <si>
    <t>0.203139 101.392 403.604 601 801.025 1001.45 1201.37 1401.25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</si>
  <si>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</si>
  <si>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</si>
  <si>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</si>
  <si>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</si>
  <si>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</si>
  <si>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</si>
  <si>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</si>
  <si>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</si>
  <si>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</si>
  <si>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</si>
  <si>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</si>
  <si>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</si>
  <si>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</si>
  <si>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</si>
  <si>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</si>
  <si>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</si>
  <si>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</si>
  <si>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</si>
  <si>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</si>
  <si>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</si>
  <si>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</si>
  <si>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</si>
  <si>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</si>
  <si>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</si>
  <si>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</si>
  <si>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</si>
  <si>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</si>
  <si>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</si>
  <si>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</si>
  <si>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</si>
  <si>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</si>
  <si>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</si>
  <si>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</si>
  <si>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</si>
  <si>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</si>
  <si>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</si>
  <si>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</si>
  <si>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</si>
  <si>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</si>
  <si>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</si>
  <si>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</si>
  <si>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</si>
  <si>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</si>
  <si>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</si>
  <si>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</si>
  <si>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</si>
  <si>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</si>
  <si>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</si>
  <si>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</si>
  <si>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</si>
  <si>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</si>
  <si>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</si>
  <si>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</si>
  <si>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</si>
  <si>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</si>
  <si>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</si>
  <si>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</si>
  <si>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</si>
  <si>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</si>
  <si>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</si>
  <si>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</si>
  <si>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</si>
  <si>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</si>
  <si>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</si>
  <si>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</si>
  <si>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</si>
  <si>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</si>
  <si>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</si>
  <si>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</si>
  <si>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</si>
  <si>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</si>
  <si>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</si>
  <si>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</si>
  <si>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</si>
  <si>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</si>
  <si>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</si>
  <si>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</si>
  <si>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</si>
  <si>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</si>
  <si>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</si>
  <si>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</si>
  <si>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</si>
  <si>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</si>
  <si>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</si>
  <si>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</si>
  <si>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</si>
  <si>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</si>
  <si>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</si>
  <si>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</si>
  <si>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</si>
  <si>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</si>
  <si>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</si>
  <si>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</si>
  <si>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</si>
  <si>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</si>
  <si>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</si>
  <si>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</si>
  <si>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</si>
  <si>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</si>
  <si>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</si>
  <si>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</si>
  <si>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</si>
  <si>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</si>
  <si>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</si>
  <si>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</si>
  <si>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</si>
  <si>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</si>
  <si>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</si>
  <si>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</si>
  <si>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</si>
  <si>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</si>
  <si>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</si>
  <si>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</si>
  <si>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</si>
  <si>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</si>
  <si>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</si>
  <si>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</si>
  <si>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</si>
  <si>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</si>
  <si>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</si>
  <si>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</si>
  <si>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</si>
  <si>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</si>
  <si>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</si>
  <si>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</si>
  <si>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</si>
  <si>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</si>
  <si>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</si>
  <si>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</si>
  <si>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</si>
  <si>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</si>
  <si>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</si>
  <si>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</si>
  <si>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</si>
  <si>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</si>
  <si>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</si>
  <si>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</si>
  <si>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</si>
  <si>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</si>
  <si>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</si>
  <si>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</si>
  <si>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</si>
  <si>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</si>
  <si>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</si>
  <si>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</si>
  <si>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</si>
  <si>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</si>
  <si>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</si>
  <si>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</si>
  <si>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</si>
  <si>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</si>
  <si>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</si>
  <si>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</si>
  <si>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</si>
  <si>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</si>
  <si>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</si>
  <si>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</si>
  <si>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</si>
  <si>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</si>
  <si>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</si>
  <si>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</si>
  <si>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</si>
  <si>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</si>
  <si>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</si>
  <si>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</si>
  <si>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</si>
  <si>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</si>
  <si>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</si>
  <si>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</si>
  <si>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</si>
  <si>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</si>
  <si>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</si>
  <si>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</si>
  <si>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</si>
  <si>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</si>
  <si>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</si>
  <si>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</si>
  <si>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</si>
  <si>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</si>
  <si>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</si>
  <si>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</si>
  <si>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</si>
  <si>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</si>
  <si>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</si>
  <si>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</si>
  <si>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</si>
  <si>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</si>
  <si>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</si>
  <si>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</si>
  <si>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</si>
  <si>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</si>
  <si>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</si>
  <si>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</si>
  <si>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</si>
  <si>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</si>
  <si>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</si>
  <si>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</si>
  <si>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</si>
  <si>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</si>
  <si>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</si>
  <si>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</si>
  <si>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</si>
  <si>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</si>
  <si>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20201119 11:24:41</t>
  </si>
  <si>
    <t>11:24:41</t>
  </si>
  <si>
    <t>1149</t>
  </si>
  <si>
    <t>_1</t>
  </si>
  <si>
    <t>RECT-4143-20200907-06_33_50</t>
  </si>
  <si>
    <t>RECT-5325-20201119-11_24_46</t>
  </si>
  <si>
    <t>DARK-5326-20201119-11_24_48</t>
  </si>
  <si>
    <t>0: Broadleaf</t>
  </si>
  <si>
    <t>11:20:18</t>
  </si>
  <si>
    <t>3/3</t>
  </si>
  <si>
    <t>20201119 11:26:42</t>
  </si>
  <si>
    <t>11:26:42</t>
  </si>
  <si>
    <t>RECT-5327-20201119-11_26_46</t>
  </si>
  <si>
    <t>DARK-5328-20201119-11_26_48</t>
  </si>
  <si>
    <t>1/3</t>
  </si>
  <si>
    <t>20201119 11:28:42</t>
  </si>
  <si>
    <t>11:28:42</t>
  </si>
  <si>
    <t>RECT-5329-20201119-11_28_47</t>
  </si>
  <si>
    <t>DARK-5330-20201119-11_28_49</t>
  </si>
  <si>
    <t>20201119 11:30:34</t>
  </si>
  <si>
    <t>11:30:34</t>
  </si>
  <si>
    <t>RECT-5331-20201119-11_30_38</t>
  </si>
  <si>
    <t>DARK-5332-20201119-11_30_40</t>
  </si>
  <si>
    <t>20201119 11:32:04</t>
  </si>
  <si>
    <t>11:32:04</t>
  </si>
  <si>
    <t>RECT-5333-20201119-11_32_08</t>
  </si>
  <si>
    <t>DARK-5334-20201119-11_32_10</t>
  </si>
  <si>
    <t>20201119 11:33:30</t>
  </si>
  <si>
    <t>11:33:30</t>
  </si>
  <si>
    <t>RECT-5335-20201119-11_33_34</t>
  </si>
  <si>
    <t>DARK-5336-20201119-11_33_36</t>
  </si>
  <si>
    <t>20201119 11:34:57</t>
  </si>
  <si>
    <t>11:34:57</t>
  </si>
  <si>
    <t>RECT-5337-20201119-11_35_01</t>
  </si>
  <si>
    <t>DARK-5338-20201119-11_35_03</t>
  </si>
  <si>
    <t>20201119 11:36:58</t>
  </si>
  <si>
    <t>11:36:58</t>
  </si>
  <si>
    <t>RECT-5339-20201119-11_37_02</t>
  </si>
  <si>
    <t>DARK-5340-20201119-11_37_04</t>
  </si>
  <si>
    <t>2/3</t>
  </si>
  <si>
    <t>20201119 11:38:58</t>
  </si>
  <si>
    <t>11:38:58</t>
  </si>
  <si>
    <t>RECT-5341-20201119-11_39_03</t>
  </si>
  <si>
    <t>DARK-5342-20201119-11_39_05</t>
  </si>
  <si>
    <t>0/3</t>
  </si>
  <si>
    <t>20201119 11:40:59</t>
  </si>
  <si>
    <t>11:40:59</t>
  </si>
  <si>
    <t>RECT-5343-20201119-11_41_03</t>
  </si>
  <si>
    <t>DARK-5344-20201119-11_41_05</t>
  </si>
  <si>
    <t>20201119 11:42:59</t>
  </si>
  <si>
    <t>11:42:59</t>
  </si>
  <si>
    <t>RECT-5345-20201119-11_43_04</t>
  </si>
  <si>
    <t>DARK-5346-20201119-11_43_06</t>
  </si>
  <si>
    <t>20201119 11:45:00</t>
  </si>
  <si>
    <t>11:45:00</t>
  </si>
  <si>
    <t>RECT-5347-20201119-11_45_04</t>
  </si>
  <si>
    <t>DARK-5348-20201119-11_45_06</t>
  </si>
  <si>
    <t>20201119 11:46:58</t>
  </si>
  <si>
    <t>11:46:58</t>
  </si>
  <si>
    <t>RECT-5349-20201119-11_47_03</t>
  </si>
  <si>
    <t>DARK-5350-20201119-11_47_05</t>
  </si>
  <si>
    <t>20201119 11:48:59</t>
  </si>
  <si>
    <t>11:48:59</t>
  </si>
  <si>
    <t>RECT-5351-20201119-11_49_03</t>
  </si>
  <si>
    <t>DARK-5352-20201119-11_49_05</t>
  </si>
  <si>
    <t>20201119 11:50:59</t>
  </si>
  <si>
    <t>11:50:59</t>
  </si>
  <si>
    <t>RECT-5353-20201119-11_51_04</t>
  </si>
  <si>
    <t>DARK-5354-20201119-11_51_06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</si>
</sst>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1"/>
  <sheetViews>
    <sheetView tabSelected="1"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28</v>
      </c>
    </row>
    <row r="3" spans="1:170" x14ac:dyDescent="0.25">
      <c r="B3" t="s">
        <v>27</v>
      </c>
      <c r="C3">
        <v>21</v>
      </c>
    </row>
    <row r="4" spans="1:170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5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5">
      <c r="A17">
        <v>1</v>
      </c>
      <c r="B17">
        <v>1605813881.5999999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1605813873.5999999</v>
      </c>
      <c r="I17">
        <f t="shared" ref="I17:I31" si="0">BW17*AG17*(BS17-BT17)/(100*BL17*(1000-AG17*BS17))</f>
        <v>-1.0963683752388009E-3</v>
      </c>
      <c r="J17">
        <f t="shared" ref="J17:J31" si="1">BW17*AG17*(BR17-BQ17*(1000-AG17*BT17)/(1000-AG17*BS17))/(100*BL17)</f>
        <v>1.2404065732831209</v>
      </c>
      <c r="K17">
        <f t="shared" ref="K17:K31" si="2">BQ17 - IF(AG17&gt;1, J17*BL17*100/(AI17*CE17), 0)</f>
        <v>399.89145161290298</v>
      </c>
      <c r="L17">
        <f t="shared" ref="L17:L31" si="3">((R17-I17/2)*K17-J17)/(R17+I17/2)</f>
        <v>433.99899800528817</v>
      </c>
      <c r="M17">
        <f t="shared" ref="M17:M31" si="4">L17*(BX17+BY17)/1000</f>
        <v>44.535792363637981</v>
      </c>
      <c r="N17">
        <f t="shared" ref="N17:N31" si="5">(BQ17 - IF(AG17&gt;1, J17*BL17*100/(AI17*CE17), 0))*(BX17+BY17)/1000</f>
        <v>41.035769066012975</v>
      </c>
      <c r="O17">
        <f t="shared" ref="O17:O31" si="6">2/((1/Q17-1/P17)+SIGN(Q17)*SQRT((1/Q17-1/P17)*(1/Q17-1/P17) + 4*BM17/((BM17+1)*(BM17+1))*(2*1/Q17*1/P17-1/P17*1/P17)))</f>
        <v>-3.6529334895354565E-2</v>
      </c>
      <c r="P17">
        <f t="shared" ref="P17:P31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2.9749820915473411</v>
      </c>
      <c r="Q17">
        <f t="shared" ref="Q17:Q31" si="8">I17*(1000-(1000*0.61365*EXP(17.502*U17/(240.97+U17))/(BX17+BY17)+BS17)/2)/(1000*0.61365*EXP(17.502*U17/(240.97+U17))/(BX17+BY17)-BS17)</f>
        <v>-3.6780372782931461E-2</v>
      </c>
      <c r="R17">
        <f t="shared" ref="R17:R31" si="9">1/((BM17+1)/(O17/1.6)+1/(P17/1.37)) + BM17/((BM17+1)/(O17/1.6) + BM17/(P17/1.37))</f>
        <v>-2.2965035525700291E-2</v>
      </c>
      <c r="S17">
        <f t="shared" ref="S17:S31" si="10">(BI17*BK17)</f>
        <v>231.28873995682534</v>
      </c>
      <c r="T17">
        <f t="shared" ref="T17:T31" si="11">(BZ17+(S17+2*0.95*0.0000000567*(((BZ17+$B$7)+273)^4-(BZ17+273)^4)-44100*I17)/(1.84*29.3*P17+8*0.95*0.0000000567*(BZ17+273)^3))</f>
        <v>38.595464697276149</v>
      </c>
      <c r="U17">
        <f t="shared" ref="U17:U31" si="12">($C$7*CA17+$D$7*CB17+$E$7*T17)</f>
        <v>38.082716129032299</v>
      </c>
      <c r="V17">
        <f t="shared" ref="V17:V31" si="13">0.61365*EXP(17.502*U17/(240.97+U17))</f>
        <v>6.6871781065391032</v>
      </c>
      <c r="W17">
        <f t="shared" ref="W17:W31" si="14">(X17/Y17*100)</f>
        <v>60.084897010242813</v>
      </c>
      <c r="X17">
        <f t="shared" ref="X17:X31" si="15">BS17*(BX17+BY17)/1000</f>
        <v>3.7843802608274828</v>
      </c>
      <c r="Y17">
        <f t="shared" ref="Y17:Y31" si="16">0.61365*EXP(17.502*BZ17/(240.97+BZ17))</f>
        <v>6.2983885287884425</v>
      </c>
      <c r="Z17">
        <f t="shared" ref="Z17:Z31" si="17">(V17-BS17*(BX17+BY17)/1000)</f>
        <v>2.9027978457116204</v>
      </c>
      <c r="AA17">
        <f t="shared" ref="AA17:AA31" si="18">(-I17*44100)</f>
        <v>48.349845348031117</v>
      </c>
      <c r="AB17">
        <f t="shared" ref="AB17:AB31" si="19">2*29.3*P17*0.92*(BZ17-U17)</f>
        <v>-176.67999065581157</v>
      </c>
      <c r="AC17">
        <f t="shared" ref="AC17:AC31" si="20">2*0.95*0.0000000567*(((BZ17+$B$7)+273)^4-(U17+273)^4)</f>
        <v>-14.214590378571495</v>
      </c>
      <c r="AD17">
        <f t="shared" ref="AD17:AD31" si="21">S17+AC17+AA17+AB17</f>
        <v>88.744004270473368</v>
      </c>
      <c r="AE17">
        <v>0</v>
      </c>
      <c r="AF17">
        <v>0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MAX(0,($B$13+$C$13*CE17)/(1+$D$13*CE17)*BX17/(BZ17+273)*$E$13)</f>
        <v>52510.997871655622</v>
      </c>
      <c r="AJ17" t="s">
        <v>287</v>
      </c>
      <c r="AK17">
        <v>715.47692307692296</v>
      </c>
      <c r="AL17">
        <v>3262.08</v>
      </c>
      <c r="AM17">
        <f t="shared" ref="AM17:AM31" si="25">AL17-AK17</f>
        <v>2546.603076923077</v>
      </c>
      <c r="AN17">
        <f t="shared" ref="AN17:AN31" si="26">AM17/AL17</f>
        <v>0.78066849277855754</v>
      </c>
      <c r="AO17">
        <v>-0.57774747981622299</v>
      </c>
      <c r="AP17" t="s">
        <v>288</v>
      </c>
      <c r="AQ17">
        <v>756.36176923076903</v>
      </c>
      <c r="AR17">
        <v>874.94</v>
      </c>
      <c r="AS17">
        <f t="shared" ref="AS17:AS31" si="27">1-AQ17/AR17</f>
        <v>0.13552727132058318</v>
      </c>
      <c r="AT17">
        <v>0.5</v>
      </c>
      <c r="AU17">
        <f t="shared" ref="AU17:AU31" si="28">BI17</f>
        <v>1180.1733394570063</v>
      </c>
      <c r="AV17">
        <f t="shared" ref="AV17:AV31" si="29">J17</f>
        <v>1.2404065732831209</v>
      </c>
      <c r="AW17">
        <f t="shared" ref="AW17:AW31" si="30">AS17*AT17*AU17</f>
        <v>79.972836190954197</v>
      </c>
      <c r="AX17">
        <f t="shared" ref="AX17:AX31" si="31">BC17/AR17</f>
        <v>0.34981827325302312</v>
      </c>
      <c r="AY17">
        <f t="shared" ref="AY17:AY31" si="32">(AV17-AO17)/AU17</f>
        <v>1.5405822113689421E-3</v>
      </c>
      <c r="AZ17">
        <f t="shared" ref="AZ17:AZ31" si="33">(AL17-AR17)/AR17</f>
        <v>2.7283470866573705</v>
      </c>
      <c r="BA17" t="s">
        <v>289</v>
      </c>
      <c r="BB17">
        <v>568.87</v>
      </c>
      <c r="BC17">
        <f t="shared" ref="BC17:BC31" si="34">AR17-BB17</f>
        <v>306.07000000000005</v>
      </c>
      <c r="BD17">
        <f t="shared" ref="BD17:BD31" si="35">(AR17-AQ17)/(AR17-BB17)</f>
        <v>0.38742193213719411</v>
      </c>
      <c r="BE17">
        <f t="shared" ref="BE17:BE31" si="36">(AL17-AR17)/(AL17-BB17)</f>
        <v>0.88635494447146712</v>
      </c>
      <c r="BF17">
        <f t="shared" ref="BF17:BF31" si="37">(AR17-AQ17)/(AR17-AK17)</f>
        <v>0.74360932359552812</v>
      </c>
      <c r="BG17">
        <f t="shared" ref="BG17:BG31" si="38">(AL17-AR17)/(AL17-AK17)</f>
        <v>0.93738204498058342</v>
      </c>
      <c r="BH17">
        <f t="shared" ref="BH17:BH31" si="39">$B$11*CF17+$C$11*CG17+$F$11*CH17*(1-CK17)</f>
        <v>1399.9861290322599</v>
      </c>
      <c r="BI17">
        <f t="shared" ref="BI17:BI31" si="40">BH17*BJ17</f>
        <v>1180.1733394570063</v>
      </c>
      <c r="BJ17">
        <f t="shared" ref="BJ17:BJ31" si="41">($B$11*$D$9+$C$11*$D$9+$F$11*((CU17+CM17)/MAX(CU17+CM17+CV17, 0.1)*$I$9+CV17/MAX(CU17+CM17+CV17, 0.1)*$J$9))/($B$11+$C$11+$F$11)</f>
        <v>0.84298930895322566</v>
      </c>
      <c r="BK17">
        <f t="shared" ref="BK17:BK31" si="42">($B$11*$K$9+$C$11*$K$9+$F$11*((CU17+CM17)/MAX(CU17+CM17+CV17, 0.1)*$P$9+CV17/MAX(CU17+CM17+CV17, 0.1)*$Q$9))/($B$11+$C$11+$F$11)</f>
        <v>0.19597861790645135</v>
      </c>
      <c r="BL17">
        <v>6</v>
      </c>
      <c r="BM17">
        <v>0.5</v>
      </c>
      <c r="BN17" t="s">
        <v>290</v>
      </c>
      <c r="BO17">
        <v>2</v>
      </c>
      <c r="BP17">
        <v>1605813873.5999999</v>
      </c>
      <c r="BQ17">
        <v>399.89145161290298</v>
      </c>
      <c r="BR17">
        <v>401.09435483870999</v>
      </c>
      <c r="BS17">
        <v>36.8785903225806</v>
      </c>
      <c r="BT17">
        <v>38.462409677419402</v>
      </c>
      <c r="BU17">
        <v>397.97561290322602</v>
      </c>
      <c r="BV17">
        <v>36.914312903225799</v>
      </c>
      <c r="BW17">
        <v>400.02132258064501</v>
      </c>
      <c r="BX17">
        <v>102.573580645161</v>
      </c>
      <c r="BY17">
        <v>4.3689367741935499E-2</v>
      </c>
      <c r="BZ17">
        <v>36.981132258064498</v>
      </c>
      <c r="CA17">
        <v>38.082716129032299</v>
      </c>
      <c r="CB17">
        <v>999.9</v>
      </c>
      <c r="CC17">
        <v>0</v>
      </c>
      <c r="CD17">
        <v>0</v>
      </c>
      <c r="CE17">
        <v>10003.855161290299</v>
      </c>
      <c r="CF17">
        <v>0</v>
      </c>
      <c r="CG17">
        <v>545.66229032258104</v>
      </c>
      <c r="CH17">
        <v>1399.9861290322599</v>
      </c>
      <c r="CI17">
        <v>0.89999832258064505</v>
      </c>
      <c r="CJ17">
        <v>0.10000164516129</v>
      </c>
      <c r="CK17">
        <v>0</v>
      </c>
      <c r="CL17">
        <v>756.34016129032204</v>
      </c>
      <c r="CM17">
        <v>4.9997499999999997</v>
      </c>
      <c r="CN17">
        <v>10699.7322580645</v>
      </c>
      <c r="CO17">
        <v>12177.9225806452</v>
      </c>
      <c r="CP17">
        <v>49.961451612903197</v>
      </c>
      <c r="CQ17">
        <v>51.781999999999996</v>
      </c>
      <c r="CR17">
        <v>50.786000000000001</v>
      </c>
      <c r="CS17">
        <v>51.334387096774201</v>
      </c>
      <c r="CT17">
        <v>51.625</v>
      </c>
      <c r="CU17">
        <v>1255.4864516129001</v>
      </c>
      <c r="CV17">
        <v>139.49967741935501</v>
      </c>
      <c r="CW17">
        <v>0</v>
      </c>
      <c r="CX17">
        <v>1605813885.5</v>
      </c>
      <c r="CY17">
        <v>0</v>
      </c>
      <c r="CZ17">
        <v>756.36176923076903</v>
      </c>
      <c r="DA17">
        <v>0.117743566822698</v>
      </c>
      <c r="DB17">
        <v>5.2752137435019799</v>
      </c>
      <c r="DC17">
        <v>10699.9038461538</v>
      </c>
      <c r="DD17">
        <v>15</v>
      </c>
      <c r="DE17">
        <v>1605813618.0999999</v>
      </c>
      <c r="DF17" t="s">
        <v>291</v>
      </c>
      <c r="DG17">
        <v>1605813618.0999999</v>
      </c>
      <c r="DH17">
        <v>1605813618.0999999</v>
      </c>
      <c r="DI17">
        <v>1</v>
      </c>
      <c r="DJ17">
        <v>-0.42699999999999999</v>
      </c>
      <c r="DK17">
        <v>-0.72899999999999998</v>
      </c>
      <c r="DL17">
        <v>1.9159999999999999</v>
      </c>
      <c r="DM17">
        <v>-3.5999999999999997E-2</v>
      </c>
      <c r="DN17">
        <v>400</v>
      </c>
      <c r="DO17">
        <v>10</v>
      </c>
      <c r="DP17">
        <v>0.19</v>
      </c>
      <c r="DQ17">
        <v>7.0000000000000007E-2</v>
      </c>
      <c r="DR17">
        <v>1.23825722279742</v>
      </c>
      <c r="DS17">
        <v>2.4411269471668998E-2</v>
      </c>
      <c r="DT17">
        <v>2.4297594714093401E-2</v>
      </c>
      <c r="DU17">
        <v>1</v>
      </c>
      <c r="DV17">
        <v>-1.2050413333333301</v>
      </c>
      <c r="DW17">
        <v>1.91418020022249E-2</v>
      </c>
      <c r="DX17">
        <v>3.37018326636533E-2</v>
      </c>
      <c r="DY17">
        <v>1</v>
      </c>
      <c r="DZ17">
        <v>-1.5841270000000001</v>
      </c>
      <c r="EA17">
        <v>5.2016462736375703E-2</v>
      </c>
      <c r="EB17">
        <v>8.9791889574356003E-3</v>
      </c>
      <c r="EC17">
        <v>1</v>
      </c>
      <c r="ED17">
        <v>3</v>
      </c>
      <c r="EE17">
        <v>3</v>
      </c>
      <c r="EF17" t="s">
        <v>292</v>
      </c>
      <c r="EG17">
        <v>100</v>
      </c>
      <c r="EH17">
        <v>100</v>
      </c>
      <c r="EI17">
        <v>1.915</v>
      </c>
      <c r="EJ17">
        <v>-3.5700000000000003E-2</v>
      </c>
      <c r="EK17">
        <v>1.91579999999999</v>
      </c>
      <c r="EL17">
        <v>0</v>
      </c>
      <c r="EM17">
        <v>0</v>
      </c>
      <c r="EN17">
        <v>0</v>
      </c>
      <c r="EO17">
        <v>-3.5721999999997998E-2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4.4000000000000004</v>
      </c>
      <c r="EX17">
        <v>4.4000000000000004</v>
      </c>
      <c r="EY17">
        <v>2</v>
      </c>
      <c r="EZ17">
        <v>385.42500000000001</v>
      </c>
      <c r="FA17">
        <v>697.60599999999999</v>
      </c>
      <c r="FB17">
        <v>35.161999999999999</v>
      </c>
      <c r="FC17">
        <v>33.148099999999999</v>
      </c>
      <c r="FD17">
        <v>30.000800000000002</v>
      </c>
      <c r="FE17">
        <v>32.868899999999996</v>
      </c>
      <c r="FF17">
        <v>32.790199999999999</v>
      </c>
      <c r="FG17">
        <v>21.173500000000001</v>
      </c>
      <c r="FH17">
        <v>0</v>
      </c>
      <c r="FI17">
        <v>100</v>
      </c>
      <c r="FJ17">
        <v>-999.9</v>
      </c>
      <c r="FK17">
        <v>401.43</v>
      </c>
      <c r="FL17">
        <v>67.183599999999998</v>
      </c>
      <c r="FM17">
        <v>101.23</v>
      </c>
      <c r="FN17">
        <v>100.577</v>
      </c>
    </row>
    <row r="18" spans="1:170" x14ac:dyDescent="0.25">
      <c r="A18">
        <v>2</v>
      </c>
      <c r="B18">
        <v>1605814002.0999999</v>
      </c>
      <c r="C18">
        <v>120.5</v>
      </c>
      <c r="D18" t="s">
        <v>293</v>
      </c>
      <c r="E18" t="s">
        <v>294</v>
      </c>
      <c r="F18" t="s">
        <v>285</v>
      </c>
      <c r="G18" t="s">
        <v>286</v>
      </c>
      <c r="H18">
        <v>1605813994.3499999</v>
      </c>
      <c r="I18">
        <f t="shared" si="0"/>
        <v>-5.8849553228347768E-4</v>
      </c>
      <c r="J18">
        <f t="shared" si="1"/>
        <v>-8.1102116598005622</v>
      </c>
      <c r="K18">
        <f t="shared" si="2"/>
        <v>46.141680000000001</v>
      </c>
      <c r="L18">
        <f t="shared" si="3"/>
        <v>-605.10227350099035</v>
      </c>
      <c r="M18">
        <f t="shared" si="4"/>
        <v>-62.092097375823336</v>
      </c>
      <c r="N18">
        <f t="shared" si="5"/>
        <v>4.734792469159995</v>
      </c>
      <c r="O18">
        <f t="shared" si="6"/>
        <v>-1.9460606468250981E-2</v>
      </c>
      <c r="P18">
        <f t="shared" si="7"/>
        <v>2.9742295120168118</v>
      </c>
      <c r="Q18">
        <f t="shared" si="8"/>
        <v>-1.9531625446235087E-2</v>
      </c>
      <c r="R18">
        <f t="shared" si="9"/>
        <v>-1.2200863764011211E-2</v>
      </c>
      <c r="S18">
        <f t="shared" si="10"/>
        <v>231.28607787596238</v>
      </c>
      <c r="T18">
        <f t="shared" si="11"/>
        <v>39.08665855075823</v>
      </c>
      <c r="U18">
        <f t="shared" si="12"/>
        <v>38.754316666666703</v>
      </c>
      <c r="V18">
        <f t="shared" si="13"/>
        <v>6.9342887486929365</v>
      </c>
      <c r="W18">
        <f t="shared" si="14"/>
        <v>61.509018613533648</v>
      </c>
      <c r="X18">
        <f t="shared" si="15"/>
        <v>4.0073195650910165</v>
      </c>
      <c r="Y18">
        <f t="shared" si="16"/>
        <v>6.5150113843781892</v>
      </c>
      <c r="Z18">
        <f t="shared" si="17"/>
        <v>2.92696918360192</v>
      </c>
      <c r="AA18">
        <f t="shared" si="18"/>
        <v>25.952652973701365</v>
      </c>
      <c r="AB18">
        <f t="shared" si="19"/>
        <v>-184.77761327953726</v>
      </c>
      <c r="AC18">
        <f t="shared" si="20"/>
        <v>-14.962866187548281</v>
      </c>
      <c r="AD18">
        <f t="shared" si="21"/>
        <v>57.498251382578189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52384.580116647892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755.85112000000004</v>
      </c>
      <c r="AR18">
        <v>865.49</v>
      </c>
      <c r="AS18">
        <f t="shared" si="27"/>
        <v>0.12667839027602856</v>
      </c>
      <c r="AT18">
        <v>0.5</v>
      </c>
      <c r="AU18">
        <f t="shared" si="28"/>
        <v>1180.1592407473352</v>
      </c>
      <c r="AV18">
        <f t="shared" si="29"/>
        <v>-8.1102116598005622</v>
      </c>
      <c r="AW18">
        <f t="shared" si="30"/>
        <v>74.750336443626239</v>
      </c>
      <c r="AX18">
        <f t="shared" si="31"/>
        <v>0.34593120659972959</v>
      </c>
      <c r="AY18">
        <f t="shared" si="32"/>
        <v>-6.3825828921310742E-3</v>
      </c>
      <c r="AZ18">
        <f t="shared" si="33"/>
        <v>2.7690556794417036</v>
      </c>
      <c r="BA18" t="s">
        <v>296</v>
      </c>
      <c r="BB18">
        <v>566.09</v>
      </c>
      <c r="BC18">
        <f t="shared" si="34"/>
        <v>299.39999999999998</v>
      </c>
      <c r="BD18">
        <f t="shared" si="35"/>
        <v>0.36619532398129584</v>
      </c>
      <c r="BE18">
        <f t="shared" si="36"/>
        <v>0.88894617561637856</v>
      </c>
      <c r="BF18">
        <f t="shared" si="37"/>
        <v>0.73086215047918823</v>
      </c>
      <c r="BG18">
        <f t="shared" si="38"/>
        <v>0.94109287062343083</v>
      </c>
      <c r="BH18">
        <f t="shared" si="39"/>
        <v>1399.96933333333</v>
      </c>
      <c r="BI18">
        <f t="shared" si="40"/>
        <v>1180.1592407473352</v>
      </c>
      <c r="BJ18">
        <f t="shared" si="41"/>
        <v>0.84298935172913636</v>
      </c>
      <c r="BK18">
        <f t="shared" si="42"/>
        <v>0.19597870345827281</v>
      </c>
      <c r="BL18">
        <v>6</v>
      </c>
      <c r="BM18">
        <v>0.5</v>
      </c>
      <c r="BN18" t="s">
        <v>290</v>
      </c>
      <c r="BO18">
        <v>2</v>
      </c>
      <c r="BP18">
        <v>1605813994.3499999</v>
      </c>
      <c r="BQ18">
        <v>46.141680000000001</v>
      </c>
      <c r="BR18">
        <v>33.935873333333298</v>
      </c>
      <c r="BS18">
        <v>39.0522833333333</v>
      </c>
      <c r="BT18">
        <v>39.900536666666703</v>
      </c>
      <c r="BU18">
        <v>44.225879999999997</v>
      </c>
      <c r="BV18">
        <v>39.088003333333297</v>
      </c>
      <c r="BW18">
        <v>400.00793333333303</v>
      </c>
      <c r="BX18">
        <v>102.570266666667</v>
      </c>
      <c r="BY18">
        <v>4.3952606666666699E-2</v>
      </c>
      <c r="BZ18">
        <v>37.601953333333299</v>
      </c>
      <c r="CA18">
        <v>38.754316666666703</v>
      </c>
      <c r="CB18">
        <v>999.9</v>
      </c>
      <c r="CC18">
        <v>0</v>
      </c>
      <c r="CD18">
        <v>0</v>
      </c>
      <c r="CE18">
        <v>9999.9206666666705</v>
      </c>
      <c r="CF18">
        <v>0</v>
      </c>
      <c r="CG18">
        <v>732.97190000000001</v>
      </c>
      <c r="CH18">
        <v>1399.96933333333</v>
      </c>
      <c r="CI18">
        <v>0.89999819999999997</v>
      </c>
      <c r="CJ18">
        <v>0.10000178</v>
      </c>
      <c r="CK18">
        <v>0</v>
      </c>
      <c r="CL18">
        <v>755.82143333333295</v>
      </c>
      <c r="CM18">
        <v>4.9997499999999997</v>
      </c>
      <c r="CN18">
        <v>10668.75</v>
      </c>
      <c r="CO18">
        <v>12177.78</v>
      </c>
      <c r="CP18">
        <v>49.695399999999999</v>
      </c>
      <c r="CQ18">
        <v>51.436999999999998</v>
      </c>
      <c r="CR18">
        <v>50.449599999999997</v>
      </c>
      <c r="CS18">
        <v>50.875</v>
      </c>
      <c r="CT18">
        <v>51.441200000000002</v>
      </c>
      <c r="CU18">
        <v>1255.46933333333</v>
      </c>
      <c r="CV18">
        <v>139.5</v>
      </c>
      <c r="CW18">
        <v>0</v>
      </c>
      <c r="CX18">
        <v>119.5</v>
      </c>
      <c r="CY18">
        <v>0</v>
      </c>
      <c r="CZ18">
        <v>755.85112000000004</v>
      </c>
      <c r="DA18">
        <v>0.53030767997786499</v>
      </c>
      <c r="DB18">
        <v>9.4153845616400709</v>
      </c>
      <c r="DC18">
        <v>10668.936</v>
      </c>
      <c r="DD18">
        <v>15</v>
      </c>
      <c r="DE18">
        <v>1605813618.0999999</v>
      </c>
      <c r="DF18" t="s">
        <v>291</v>
      </c>
      <c r="DG18">
        <v>1605813618.0999999</v>
      </c>
      <c r="DH18">
        <v>1605813618.0999999</v>
      </c>
      <c r="DI18">
        <v>1</v>
      </c>
      <c r="DJ18">
        <v>-0.42699999999999999</v>
      </c>
      <c r="DK18">
        <v>-0.72899999999999998</v>
      </c>
      <c r="DL18">
        <v>1.9159999999999999</v>
      </c>
      <c r="DM18">
        <v>-3.5999999999999997E-2</v>
      </c>
      <c r="DN18">
        <v>400</v>
      </c>
      <c r="DO18">
        <v>10</v>
      </c>
      <c r="DP18">
        <v>0.19</v>
      </c>
      <c r="DQ18">
        <v>7.0000000000000007E-2</v>
      </c>
      <c r="DR18">
        <v>-8.9061751800732196</v>
      </c>
      <c r="DS18">
        <v>48.2943665472961</v>
      </c>
      <c r="DT18">
        <v>3.56683586311286</v>
      </c>
      <c r="DU18">
        <v>0</v>
      </c>
      <c r="DV18">
        <v>12.786459000000001</v>
      </c>
      <c r="DW18">
        <v>-68.452152080088894</v>
      </c>
      <c r="DX18">
        <v>5.0566361291200597</v>
      </c>
      <c r="DY18">
        <v>0</v>
      </c>
      <c r="DZ18">
        <v>-0.84943060000000004</v>
      </c>
      <c r="EA18">
        <v>0.12084285650723101</v>
      </c>
      <c r="EB18">
        <v>4.30568248338557E-2</v>
      </c>
      <c r="EC18">
        <v>1</v>
      </c>
      <c r="ED18">
        <v>1</v>
      </c>
      <c r="EE18">
        <v>3</v>
      </c>
      <c r="EF18" t="s">
        <v>297</v>
      </c>
      <c r="EG18">
        <v>100</v>
      </c>
      <c r="EH18">
        <v>100</v>
      </c>
      <c r="EI18">
        <v>1.9159999999999999</v>
      </c>
      <c r="EJ18">
        <v>-3.5700000000000003E-2</v>
      </c>
      <c r="EK18">
        <v>1.91579999999999</v>
      </c>
      <c r="EL18">
        <v>0</v>
      </c>
      <c r="EM18">
        <v>0</v>
      </c>
      <c r="EN18">
        <v>0</v>
      </c>
      <c r="EO18">
        <v>-3.5721999999997998E-2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6.4</v>
      </c>
      <c r="EX18">
        <v>6.4</v>
      </c>
      <c r="EY18">
        <v>2</v>
      </c>
      <c r="EZ18">
        <v>386.81599999999997</v>
      </c>
      <c r="FA18">
        <v>695.2</v>
      </c>
      <c r="FB18">
        <v>35.772500000000001</v>
      </c>
      <c r="FC18">
        <v>33.4756</v>
      </c>
      <c r="FD18">
        <v>30.0014</v>
      </c>
      <c r="FE18">
        <v>33.180999999999997</v>
      </c>
      <c r="FF18">
        <v>33.107300000000002</v>
      </c>
      <c r="FG18">
        <v>3.1006</v>
      </c>
      <c r="FH18">
        <v>0</v>
      </c>
      <c r="FI18">
        <v>100</v>
      </c>
      <c r="FJ18">
        <v>-999.9</v>
      </c>
      <c r="FK18">
        <v>68.236199999999997</v>
      </c>
      <c r="FL18">
        <v>44.478900000000003</v>
      </c>
      <c r="FM18">
        <v>101.18</v>
      </c>
      <c r="FN18">
        <v>100.51900000000001</v>
      </c>
    </row>
    <row r="19" spans="1:170" x14ac:dyDescent="0.25">
      <c r="A19">
        <v>3</v>
      </c>
      <c r="B19">
        <v>1605814122.5999999</v>
      </c>
      <c r="C19">
        <v>241</v>
      </c>
      <c r="D19" t="s">
        <v>298</v>
      </c>
      <c r="E19" t="s">
        <v>299</v>
      </c>
      <c r="F19" t="s">
        <v>285</v>
      </c>
      <c r="G19" t="s">
        <v>286</v>
      </c>
      <c r="H19">
        <v>1605814114.8499999</v>
      </c>
      <c r="I19">
        <f t="shared" si="0"/>
        <v>-6.3231502825374206E-4</v>
      </c>
      <c r="J19">
        <f t="shared" si="1"/>
        <v>-0.97170632751841768</v>
      </c>
      <c r="K19">
        <f t="shared" si="2"/>
        <v>79.861189999999993</v>
      </c>
      <c r="L19">
        <f t="shared" si="3"/>
        <v>1.5429114578859155</v>
      </c>
      <c r="M19">
        <f t="shared" si="4"/>
        <v>0.15831297429966071</v>
      </c>
      <c r="N19">
        <f t="shared" si="5"/>
        <v>8.1942890859944342</v>
      </c>
      <c r="O19">
        <f t="shared" si="6"/>
        <v>-2.0311000731923039E-2</v>
      </c>
      <c r="P19">
        <f t="shared" si="7"/>
        <v>2.9740825222717886</v>
      </c>
      <c r="Q19">
        <f t="shared" si="8"/>
        <v>-2.0388379303326019E-2</v>
      </c>
      <c r="R19">
        <f t="shared" si="9"/>
        <v>-1.273576059691761E-2</v>
      </c>
      <c r="S19">
        <f t="shared" si="10"/>
        <v>231.28835216105608</v>
      </c>
      <c r="T19">
        <f t="shared" si="11"/>
        <v>39.66457512896276</v>
      </c>
      <c r="U19">
        <f t="shared" si="12"/>
        <v>39.330143333333297</v>
      </c>
      <c r="V19">
        <f t="shared" si="13"/>
        <v>7.1524280709211911</v>
      </c>
      <c r="W19">
        <f t="shared" si="14"/>
        <v>61.700968111280339</v>
      </c>
      <c r="X19">
        <f t="shared" si="15"/>
        <v>4.1454296928870784</v>
      </c>
      <c r="Y19">
        <f t="shared" si="16"/>
        <v>6.718581279649646</v>
      </c>
      <c r="Z19">
        <f t="shared" si="17"/>
        <v>3.0069983780341127</v>
      </c>
      <c r="AA19">
        <f t="shared" si="18"/>
        <v>27.885092745990026</v>
      </c>
      <c r="AB19">
        <f t="shared" si="19"/>
        <v>-186.13670525201002</v>
      </c>
      <c r="AC19">
        <f t="shared" si="20"/>
        <v>-15.156880714448977</v>
      </c>
      <c r="AD19">
        <f t="shared" si="21"/>
        <v>57.879858940587098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52284.748051533839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300</v>
      </c>
      <c r="AQ19">
        <v>756.41226923076897</v>
      </c>
      <c r="AR19">
        <v>862.88</v>
      </c>
      <c r="AS19">
        <f t="shared" si="27"/>
        <v>0.12338648568657407</v>
      </c>
      <c r="AT19">
        <v>0.5</v>
      </c>
      <c r="AU19">
        <f t="shared" si="28"/>
        <v>1180.1722807473079</v>
      </c>
      <c r="AV19">
        <f t="shared" si="29"/>
        <v>-0.97170632751841768</v>
      </c>
      <c r="AW19">
        <f t="shared" si="30"/>
        <v>72.808655113059586</v>
      </c>
      <c r="AX19">
        <f t="shared" si="31"/>
        <v>0.34015158538846652</v>
      </c>
      <c r="AY19">
        <f t="shared" si="32"/>
        <v>-3.3381469309949586E-4</v>
      </c>
      <c r="AZ19">
        <f t="shared" si="33"/>
        <v>2.7804561468570368</v>
      </c>
      <c r="BA19" t="s">
        <v>301</v>
      </c>
      <c r="BB19">
        <v>569.37</v>
      </c>
      <c r="BC19">
        <f t="shared" si="34"/>
        <v>293.51</v>
      </c>
      <c r="BD19">
        <f t="shared" si="35"/>
        <v>0.36273970484559648</v>
      </c>
      <c r="BE19">
        <f t="shared" si="36"/>
        <v>0.89099828797011182</v>
      </c>
      <c r="BF19">
        <f t="shared" si="37"/>
        <v>0.72228974449964634</v>
      </c>
      <c r="BG19">
        <f t="shared" si="38"/>
        <v>0.94211776532478853</v>
      </c>
      <c r="BH19">
        <f t="shared" si="39"/>
        <v>1399.9849999999999</v>
      </c>
      <c r="BI19">
        <f t="shared" si="40"/>
        <v>1180.1722807473079</v>
      </c>
      <c r="BJ19">
        <f t="shared" si="41"/>
        <v>0.84298923256128322</v>
      </c>
      <c r="BK19">
        <f t="shared" si="42"/>
        <v>0.19597846512256653</v>
      </c>
      <c r="BL19">
        <v>6</v>
      </c>
      <c r="BM19">
        <v>0.5</v>
      </c>
      <c r="BN19" t="s">
        <v>290</v>
      </c>
      <c r="BO19">
        <v>2</v>
      </c>
      <c r="BP19">
        <v>1605814114.8499999</v>
      </c>
      <c r="BQ19">
        <v>79.861189999999993</v>
      </c>
      <c r="BR19">
        <v>78.327923333333302</v>
      </c>
      <c r="BS19">
        <v>40.401179999999997</v>
      </c>
      <c r="BT19">
        <v>41.311309999999999</v>
      </c>
      <c r="BU19">
        <v>77.945390000000003</v>
      </c>
      <c r="BV19">
        <v>40.436906666666701</v>
      </c>
      <c r="BW19">
        <v>400.01016666666698</v>
      </c>
      <c r="BX19">
        <v>102.5626</v>
      </c>
      <c r="BY19">
        <v>4.4048936666666698E-2</v>
      </c>
      <c r="BZ19">
        <v>38.169246666666702</v>
      </c>
      <c r="CA19">
        <v>39.330143333333297</v>
      </c>
      <c r="CB19">
        <v>999.9</v>
      </c>
      <c r="CC19">
        <v>0</v>
      </c>
      <c r="CD19">
        <v>0</v>
      </c>
      <c r="CE19">
        <v>9999.8366666666698</v>
      </c>
      <c r="CF19">
        <v>0</v>
      </c>
      <c r="CG19">
        <v>624.95593333333295</v>
      </c>
      <c r="CH19">
        <v>1399.9849999999999</v>
      </c>
      <c r="CI19">
        <v>0.90000119999999995</v>
      </c>
      <c r="CJ19">
        <v>9.9998753333333398E-2</v>
      </c>
      <c r="CK19">
        <v>0</v>
      </c>
      <c r="CL19">
        <v>756.42733333333297</v>
      </c>
      <c r="CM19">
        <v>4.9997499999999997</v>
      </c>
      <c r="CN19">
        <v>10613.3666666667</v>
      </c>
      <c r="CO19">
        <v>12177.9233333333</v>
      </c>
      <c r="CP19">
        <v>49.691200000000002</v>
      </c>
      <c r="CQ19">
        <v>51.5</v>
      </c>
      <c r="CR19">
        <v>50.436999999999998</v>
      </c>
      <c r="CS19">
        <v>50.962200000000003</v>
      </c>
      <c r="CT19">
        <v>51.453800000000001</v>
      </c>
      <c r="CU19">
        <v>1255.489</v>
      </c>
      <c r="CV19">
        <v>139.49600000000001</v>
      </c>
      <c r="CW19">
        <v>0</v>
      </c>
      <c r="CX19">
        <v>119.700000047684</v>
      </c>
      <c r="CY19">
        <v>0</v>
      </c>
      <c r="CZ19">
        <v>756.41226923076897</v>
      </c>
      <c r="DA19">
        <v>1.59059830564773</v>
      </c>
      <c r="DB19">
        <v>-23.285470179122399</v>
      </c>
      <c r="DC19">
        <v>10613.419230769199</v>
      </c>
      <c r="DD19">
        <v>15</v>
      </c>
      <c r="DE19">
        <v>1605813618.0999999</v>
      </c>
      <c r="DF19" t="s">
        <v>291</v>
      </c>
      <c r="DG19">
        <v>1605813618.0999999</v>
      </c>
      <c r="DH19">
        <v>1605813618.0999999</v>
      </c>
      <c r="DI19">
        <v>1</v>
      </c>
      <c r="DJ19">
        <v>-0.42699999999999999</v>
      </c>
      <c r="DK19">
        <v>-0.72899999999999998</v>
      </c>
      <c r="DL19">
        <v>1.9159999999999999</v>
      </c>
      <c r="DM19">
        <v>-3.5999999999999997E-2</v>
      </c>
      <c r="DN19">
        <v>400</v>
      </c>
      <c r="DO19">
        <v>10</v>
      </c>
      <c r="DP19">
        <v>0.19</v>
      </c>
      <c r="DQ19">
        <v>7.0000000000000007E-2</v>
      </c>
      <c r="DR19">
        <v>-0.96769305506508896</v>
      </c>
      <c r="DS19">
        <v>-0.38211777171698602</v>
      </c>
      <c r="DT19">
        <v>3.5261117169113301E-2</v>
      </c>
      <c r="DU19">
        <v>1</v>
      </c>
      <c r="DV19">
        <v>1.53324666666667</v>
      </c>
      <c r="DW19">
        <v>0.53001450500555902</v>
      </c>
      <c r="DX19">
        <v>4.9354788982990901E-2</v>
      </c>
      <c r="DY19">
        <v>0</v>
      </c>
      <c r="DZ19">
        <v>-0.91011900000000001</v>
      </c>
      <c r="EA19">
        <v>-0.32539595105672797</v>
      </c>
      <c r="EB19">
        <v>2.8313380112589898E-2</v>
      </c>
      <c r="EC19">
        <v>0</v>
      </c>
      <c r="ED19">
        <v>1</v>
      </c>
      <c r="EE19">
        <v>3</v>
      </c>
      <c r="EF19" t="s">
        <v>297</v>
      </c>
      <c r="EG19">
        <v>100</v>
      </c>
      <c r="EH19">
        <v>100</v>
      </c>
      <c r="EI19">
        <v>1.9159999999999999</v>
      </c>
      <c r="EJ19">
        <v>-3.5700000000000003E-2</v>
      </c>
      <c r="EK19">
        <v>1.91579999999999</v>
      </c>
      <c r="EL19">
        <v>0</v>
      </c>
      <c r="EM19">
        <v>0</v>
      </c>
      <c r="EN19">
        <v>0</v>
      </c>
      <c r="EO19">
        <v>-3.5721999999997998E-2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8.4</v>
      </c>
      <c r="EX19">
        <v>8.4</v>
      </c>
      <c r="EY19">
        <v>2</v>
      </c>
      <c r="EZ19">
        <v>388.21699999999998</v>
      </c>
      <c r="FA19">
        <v>692.85299999999995</v>
      </c>
      <c r="FB19">
        <v>36.378799999999998</v>
      </c>
      <c r="FC19">
        <v>33.923699999999997</v>
      </c>
      <c r="FD19">
        <v>30.001799999999999</v>
      </c>
      <c r="FE19">
        <v>33.594900000000003</v>
      </c>
      <c r="FF19">
        <v>33.515700000000002</v>
      </c>
      <c r="FG19">
        <v>7.01884</v>
      </c>
      <c r="FH19">
        <v>0</v>
      </c>
      <c r="FI19">
        <v>100</v>
      </c>
      <c r="FJ19">
        <v>-999.9</v>
      </c>
      <c r="FK19">
        <v>78.349299999999999</v>
      </c>
      <c r="FL19">
        <v>44.969499999999996</v>
      </c>
      <c r="FM19">
        <v>101.11</v>
      </c>
      <c r="FN19">
        <v>100.432</v>
      </c>
    </row>
    <row r="20" spans="1:170" x14ac:dyDescent="0.25">
      <c r="A20">
        <v>4</v>
      </c>
      <c r="B20">
        <v>1605814234.0999999</v>
      </c>
      <c r="C20">
        <v>352.5</v>
      </c>
      <c r="D20" t="s">
        <v>302</v>
      </c>
      <c r="E20" t="s">
        <v>303</v>
      </c>
      <c r="F20" t="s">
        <v>285</v>
      </c>
      <c r="G20" t="s">
        <v>286</v>
      </c>
      <c r="H20">
        <v>1605814226.3499999</v>
      </c>
      <c r="I20">
        <f t="shared" si="0"/>
        <v>-4.5293599501209844E-4</v>
      </c>
      <c r="J20">
        <f t="shared" si="1"/>
        <v>-0.74826377169381719</v>
      </c>
      <c r="K20">
        <f t="shared" si="2"/>
        <v>99.931533333333306</v>
      </c>
      <c r="L20">
        <f t="shared" si="3"/>
        <v>15.952875325731636</v>
      </c>
      <c r="M20">
        <f t="shared" si="4"/>
        <v>1.636937239756654</v>
      </c>
      <c r="N20">
        <f t="shared" si="5"/>
        <v>10.254054206482959</v>
      </c>
      <c r="O20">
        <f t="shared" si="6"/>
        <v>-1.4721532434213652E-2</v>
      </c>
      <c r="P20">
        <f t="shared" si="7"/>
        <v>2.9744913667498198</v>
      </c>
      <c r="Q20">
        <f t="shared" si="8"/>
        <v>-1.4762131177743412E-2</v>
      </c>
      <c r="R20">
        <f t="shared" si="9"/>
        <v>-9.2226751419973944E-3</v>
      </c>
      <c r="S20">
        <f t="shared" si="10"/>
        <v>231.28944542408362</v>
      </c>
      <c r="T20">
        <f t="shared" si="11"/>
        <v>40.00113493394349</v>
      </c>
      <c r="U20">
        <f t="shared" si="12"/>
        <v>39.633416666666697</v>
      </c>
      <c r="V20">
        <f t="shared" si="13"/>
        <v>7.2696902867420405</v>
      </c>
      <c r="W20">
        <f t="shared" si="14"/>
        <v>62.673959387851127</v>
      </c>
      <c r="X20">
        <f t="shared" si="15"/>
        <v>4.2988303980268308</v>
      </c>
      <c r="Y20">
        <f t="shared" si="16"/>
        <v>6.859037533314237</v>
      </c>
      <c r="Z20">
        <f t="shared" si="17"/>
        <v>2.9708598887152098</v>
      </c>
      <c r="AA20">
        <f t="shared" si="18"/>
        <v>19.974477380033541</v>
      </c>
      <c r="AB20">
        <f t="shared" si="19"/>
        <v>-173.41254233155772</v>
      </c>
      <c r="AC20">
        <f t="shared" si="20"/>
        <v>-14.165477728358336</v>
      </c>
      <c r="AD20">
        <f t="shared" si="21"/>
        <v>63.685902744201115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52232.181644013639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304</v>
      </c>
      <c r="AQ20">
        <v>757.94708000000003</v>
      </c>
      <c r="AR20">
        <v>862.05</v>
      </c>
      <c r="AS20">
        <f t="shared" si="27"/>
        <v>0.12076204396496715</v>
      </c>
      <c r="AT20">
        <v>0.5</v>
      </c>
      <c r="AU20">
        <f t="shared" si="28"/>
        <v>1180.1756307473572</v>
      </c>
      <c r="AV20">
        <f t="shared" si="29"/>
        <v>-0.74826377169381719</v>
      </c>
      <c r="AW20">
        <f t="shared" si="30"/>
        <v>71.260210703347596</v>
      </c>
      <c r="AX20">
        <f t="shared" si="31"/>
        <v>0.33375094252073539</v>
      </c>
      <c r="AY20">
        <f t="shared" si="32"/>
        <v>-1.4448382718224167E-4</v>
      </c>
      <c r="AZ20">
        <f t="shared" si="33"/>
        <v>2.7840960501131025</v>
      </c>
      <c r="BA20" t="s">
        <v>305</v>
      </c>
      <c r="BB20">
        <v>574.34</v>
      </c>
      <c r="BC20">
        <f t="shared" si="34"/>
        <v>287.70999999999992</v>
      </c>
      <c r="BD20">
        <f t="shared" si="35"/>
        <v>0.36183281776789111</v>
      </c>
      <c r="BE20">
        <f t="shared" si="36"/>
        <v>0.89295467567547449</v>
      </c>
      <c r="BF20">
        <f t="shared" si="37"/>
        <v>0.71024585268571638</v>
      </c>
      <c r="BG20">
        <f t="shared" si="38"/>
        <v>0.94244368969341952</v>
      </c>
      <c r="BH20">
        <f t="shared" si="39"/>
        <v>1399.98866666667</v>
      </c>
      <c r="BI20">
        <f t="shared" si="40"/>
        <v>1180.1756307473572</v>
      </c>
      <c r="BJ20">
        <f t="shared" si="41"/>
        <v>0.84298941759101453</v>
      </c>
      <c r="BK20">
        <f t="shared" si="42"/>
        <v>0.19597883518202916</v>
      </c>
      <c r="BL20">
        <v>6</v>
      </c>
      <c r="BM20">
        <v>0.5</v>
      </c>
      <c r="BN20" t="s">
        <v>290</v>
      </c>
      <c r="BO20">
        <v>2</v>
      </c>
      <c r="BP20">
        <v>1605814226.3499999</v>
      </c>
      <c r="BQ20">
        <v>99.931533333333306</v>
      </c>
      <c r="BR20">
        <v>98.741263333333293</v>
      </c>
      <c r="BS20">
        <v>41.894523333333296</v>
      </c>
      <c r="BT20">
        <v>42.545453333333299</v>
      </c>
      <c r="BU20">
        <v>98.015733333333301</v>
      </c>
      <c r="BV20">
        <v>41.930239999999998</v>
      </c>
      <c r="BW20">
        <v>400.00656666666703</v>
      </c>
      <c r="BX20">
        <v>102.5668</v>
      </c>
      <c r="BY20">
        <v>4.3996256666666698E-2</v>
      </c>
      <c r="BZ20">
        <v>38.552026666666698</v>
      </c>
      <c r="CA20">
        <v>39.633416666666697</v>
      </c>
      <c r="CB20">
        <v>999.9</v>
      </c>
      <c r="CC20">
        <v>0</v>
      </c>
      <c r="CD20">
        <v>0</v>
      </c>
      <c r="CE20">
        <v>10001.74</v>
      </c>
      <c r="CF20">
        <v>0</v>
      </c>
      <c r="CG20">
        <v>719.00040000000001</v>
      </c>
      <c r="CH20">
        <v>1399.98866666667</v>
      </c>
      <c r="CI20">
        <v>0.89999703333333403</v>
      </c>
      <c r="CJ20">
        <v>0.10000293</v>
      </c>
      <c r="CK20">
        <v>0</v>
      </c>
      <c r="CL20">
        <v>757.91776666666703</v>
      </c>
      <c r="CM20">
        <v>4.9997499999999997</v>
      </c>
      <c r="CN20">
        <v>10668.06</v>
      </c>
      <c r="CO20">
        <v>12177.93</v>
      </c>
      <c r="CP20">
        <v>49.75</v>
      </c>
      <c r="CQ20">
        <v>51.522733333333299</v>
      </c>
      <c r="CR20">
        <v>50.436999999999998</v>
      </c>
      <c r="CS20">
        <v>51.066200000000002</v>
      </c>
      <c r="CT20">
        <v>51.561999999999998</v>
      </c>
      <c r="CU20">
        <v>1255.4836666666699</v>
      </c>
      <c r="CV20">
        <v>139.505</v>
      </c>
      <c r="CW20">
        <v>0</v>
      </c>
      <c r="CX20">
        <v>110.700000047684</v>
      </c>
      <c r="CY20">
        <v>0</v>
      </c>
      <c r="CZ20">
        <v>757.94708000000003</v>
      </c>
      <c r="DA20">
        <v>2.3574615503275802</v>
      </c>
      <c r="DB20">
        <v>32.530769241159703</v>
      </c>
      <c r="DC20">
        <v>10668.476000000001</v>
      </c>
      <c r="DD20">
        <v>15</v>
      </c>
      <c r="DE20">
        <v>1605813618.0999999</v>
      </c>
      <c r="DF20" t="s">
        <v>291</v>
      </c>
      <c r="DG20">
        <v>1605813618.0999999</v>
      </c>
      <c r="DH20">
        <v>1605813618.0999999</v>
      </c>
      <c r="DI20">
        <v>1</v>
      </c>
      <c r="DJ20">
        <v>-0.42699999999999999</v>
      </c>
      <c r="DK20">
        <v>-0.72899999999999998</v>
      </c>
      <c r="DL20">
        <v>1.9159999999999999</v>
      </c>
      <c r="DM20">
        <v>-3.5999999999999997E-2</v>
      </c>
      <c r="DN20">
        <v>400</v>
      </c>
      <c r="DO20">
        <v>10</v>
      </c>
      <c r="DP20">
        <v>0.19</v>
      </c>
      <c r="DQ20">
        <v>7.0000000000000007E-2</v>
      </c>
      <c r="DR20">
        <v>-0.75484626458302295</v>
      </c>
      <c r="DS20">
        <v>0.11721424231975799</v>
      </c>
      <c r="DT20">
        <v>2.0527727608878901E-2</v>
      </c>
      <c r="DU20">
        <v>1</v>
      </c>
      <c r="DV20">
        <v>1.19373533333333</v>
      </c>
      <c r="DW20">
        <v>-0.13946002224694401</v>
      </c>
      <c r="DX20">
        <v>2.9884226913578001E-2</v>
      </c>
      <c r="DY20">
        <v>1</v>
      </c>
      <c r="DZ20">
        <v>-0.65018426666666695</v>
      </c>
      <c r="EA20">
        <v>-0.152181570634038</v>
      </c>
      <c r="EB20">
        <v>1.34464646603567E-2</v>
      </c>
      <c r="EC20">
        <v>1</v>
      </c>
      <c r="ED20">
        <v>3</v>
      </c>
      <c r="EE20">
        <v>3</v>
      </c>
      <c r="EF20" t="s">
        <v>292</v>
      </c>
      <c r="EG20">
        <v>100</v>
      </c>
      <c r="EH20">
        <v>100</v>
      </c>
      <c r="EI20">
        <v>1.9159999999999999</v>
      </c>
      <c r="EJ20">
        <v>-3.5700000000000003E-2</v>
      </c>
      <c r="EK20">
        <v>1.91579999999999</v>
      </c>
      <c r="EL20">
        <v>0</v>
      </c>
      <c r="EM20">
        <v>0</v>
      </c>
      <c r="EN20">
        <v>0</v>
      </c>
      <c r="EO20">
        <v>-3.5721999999997998E-2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10.3</v>
      </c>
      <c r="EX20">
        <v>10.3</v>
      </c>
      <c r="EY20">
        <v>2</v>
      </c>
      <c r="EZ20">
        <v>389.19600000000003</v>
      </c>
      <c r="FA20">
        <v>690.89499999999998</v>
      </c>
      <c r="FB20">
        <v>36.841099999999997</v>
      </c>
      <c r="FC20">
        <v>34.346299999999999</v>
      </c>
      <c r="FD20">
        <v>30.0015</v>
      </c>
      <c r="FE20">
        <v>33.987499999999997</v>
      </c>
      <c r="FF20">
        <v>33.8932</v>
      </c>
      <c r="FG20">
        <v>8.0168499999999998</v>
      </c>
      <c r="FH20">
        <v>0</v>
      </c>
      <c r="FI20">
        <v>100</v>
      </c>
      <c r="FJ20">
        <v>-999.9</v>
      </c>
      <c r="FK20">
        <v>98.920299999999997</v>
      </c>
      <c r="FL20">
        <v>46.2637</v>
      </c>
      <c r="FM20">
        <v>101.04</v>
      </c>
      <c r="FN20">
        <v>100.35599999999999</v>
      </c>
    </row>
    <row r="21" spans="1:170" x14ac:dyDescent="0.25">
      <c r="A21">
        <v>5</v>
      </c>
      <c r="B21">
        <v>1605814324.0999999</v>
      </c>
      <c r="C21">
        <v>442.5</v>
      </c>
      <c r="D21" t="s">
        <v>306</v>
      </c>
      <c r="E21" t="s">
        <v>307</v>
      </c>
      <c r="F21" t="s">
        <v>285</v>
      </c>
      <c r="G21" t="s">
        <v>286</v>
      </c>
      <c r="H21">
        <v>1605814316.3499999</v>
      </c>
      <c r="I21">
        <f t="shared" si="0"/>
        <v>7.3791758248191333E-4</v>
      </c>
      <c r="J21">
        <f t="shared" si="1"/>
        <v>-7.4953278336797269E-2</v>
      </c>
      <c r="K21">
        <f t="shared" si="2"/>
        <v>149.63669999999999</v>
      </c>
      <c r="L21">
        <f t="shared" si="3"/>
        <v>147.05117394121501</v>
      </c>
      <c r="M21">
        <f t="shared" si="4"/>
        <v>15.088996128707509</v>
      </c>
      <c r="N21">
        <f t="shared" si="5"/>
        <v>15.354298279285883</v>
      </c>
      <c r="O21">
        <f t="shared" si="6"/>
        <v>2.1430419252972937E-2</v>
      </c>
      <c r="P21">
        <f t="shared" si="7"/>
        <v>2.9745905825330352</v>
      </c>
      <c r="Q21">
        <f t="shared" si="8"/>
        <v>2.1345013180282844E-2</v>
      </c>
      <c r="R21">
        <f t="shared" si="9"/>
        <v>1.334827815451272E-2</v>
      </c>
      <c r="S21">
        <f t="shared" si="10"/>
        <v>231.29527718062897</v>
      </c>
      <c r="T21">
        <f t="shared" si="11"/>
        <v>39.921156777584464</v>
      </c>
      <c r="U21">
        <f t="shared" si="12"/>
        <v>39.753203333333303</v>
      </c>
      <c r="V21">
        <f t="shared" si="13"/>
        <v>7.3164634966297353</v>
      </c>
      <c r="W21">
        <f t="shared" si="14"/>
        <v>57.102742992064826</v>
      </c>
      <c r="X21">
        <f t="shared" si="15"/>
        <v>3.9641098083649071</v>
      </c>
      <c r="Y21">
        <f t="shared" si="16"/>
        <v>6.9420654782131432</v>
      </c>
      <c r="Z21">
        <f t="shared" si="17"/>
        <v>3.3523536882648282</v>
      </c>
      <c r="AA21">
        <f t="shared" si="18"/>
        <v>-32.542165387452378</v>
      </c>
      <c r="AB21">
        <f t="shared" si="19"/>
        <v>-156.85250563231352</v>
      </c>
      <c r="AC21">
        <f t="shared" si="20"/>
        <v>-12.833436068636274</v>
      </c>
      <c r="AD21">
        <f t="shared" si="21"/>
        <v>29.067170092226803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52197.60031526797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308</v>
      </c>
      <c r="AQ21">
        <v>759.00775999999996</v>
      </c>
      <c r="AR21">
        <v>863.6</v>
      </c>
      <c r="AS21">
        <f t="shared" si="27"/>
        <v>0.12111190365910152</v>
      </c>
      <c r="AT21">
        <v>0.5</v>
      </c>
      <c r="AU21">
        <f t="shared" si="28"/>
        <v>1180.2079307472989</v>
      </c>
      <c r="AV21">
        <f t="shared" si="29"/>
        <v>-7.4953278336797269E-2</v>
      </c>
      <c r="AW21">
        <f t="shared" si="30"/>
        <v>71.468614603187206</v>
      </c>
      <c r="AX21">
        <f t="shared" si="31"/>
        <v>0.33125289485873094</v>
      </c>
      <c r="AY21">
        <f t="shared" si="32"/>
        <v>4.2602171056506984E-4</v>
      </c>
      <c r="AZ21">
        <f t="shared" si="33"/>
        <v>2.7773043075497914</v>
      </c>
      <c r="BA21" t="s">
        <v>309</v>
      </c>
      <c r="BB21">
        <v>577.53</v>
      </c>
      <c r="BC21">
        <f t="shared" si="34"/>
        <v>286.07000000000005</v>
      </c>
      <c r="BD21">
        <f t="shared" si="35"/>
        <v>0.36561764603069191</v>
      </c>
      <c r="BE21">
        <f t="shared" si="36"/>
        <v>0.89343837887169164</v>
      </c>
      <c r="BF21">
        <f t="shared" si="37"/>
        <v>0.70611711674283317</v>
      </c>
      <c r="BG21">
        <f t="shared" si="38"/>
        <v>0.94183503575200023</v>
      </c>
      <c r="BH21">
        <f t="shared" si="39"/>
        <v>1400.02733333333</v>
      </c>
      <c r="BI21">
        <f t="shared" si="40"/>
        <v>1180.2079307472989</v>
      </c>
      <c r="BJ21">
        <f t="shared" si="41"/>
        <v>0.8429892064588036</v>
      </c>
      <c r="BK21">
        <f t="shared" si="42"/>
        <v>0.19597841291760726</v>
      </c>
      <c r="BL21">
        <v>6</v>
      </c>
      <c r="BM21">
        <v>0.5</v>
      </c>
      <c r="BN21" t="s">
        <v>290</v>
      </c>
      <c r="BO21">
        <v>2</v>
      </c>
      <c r="BP21">
        <v>1605814316.3499999</v>
      </c>
      <c r="BQ21">
        <v>149.63669999999999</v>
      </c>
      <c r="BR21">
        <v>149.68989999999999</v>
      </c>
      <c r="BS21">
        <v>38.63259</v>
      </c>
      <c r="BT21">
        <v>37.568463333333298</v>
      </c>
      <c r="BU21">
        <v>147.72086666666701</v>
      </c>
      <c r="BV21">
        <v>38.668306666666702</v>
      </c>
      <c r="BW21">
        <v>399.995566666667</v>
      </c>
      <c r="BX21">
        <v>102.566</v>
      </c>
      <c r="BY21">
        <v>4.4511186666666702E-2</v>
      </c>
      <c r="BZ21">
        <v>38.775113333333302</v>
      </c>
      <c r="CA21">
        <v>39.753203333333303</v>
      </c>
      <c r="CB21">
        <v>999.9</v>
      </c>
      <c r="CC21">
        <v>0</v>
      </c>
      <c r="CD21">
        <v>0</v>
      </c>
      <c r="CE21">
        <v>10002.3793333333</v>
      </c>
      <c r="CF21">
        <v>0</v>
      </c>
      <c r="CG21">
        <v>701.66286666666599</v>
      </c>
      <c r="CH21">
        <v>1400.02733333333</v>
      </c>
      <c r="CI21">
        <v>0.90000369999999996</v>
      </c>
      <c r="CJ21">
        <v>9.9996226666666604E-2</v>
      </c>
      <c r="CK21">
        <v>0</v>
      </c>
      <c r="CL21">
        <v>758.96603333333303</v>
      </c>
      <c r="CM21">
        <v>4.9997499999999997</v>
      </c>
      <c r="CN21">
        <v>10674.3666666667</v>
      </c>
      <c r="CO21">
        <v>12178.3066666667</v>
      </c>
      <c r="CP21">
        <v>49.625</v>
      </c>
      <c r="CQ21">
        <v>51.428733333333298</v>
      </c>
      <c r="CR21">
        <v>50.311999999999998</v>
      </c>
      <c r="CS21">
        <v>50.941200000000002</v>
      </c>
      <c r="CT21">
        <v>51.487400000000001</v>
      </c>
      <c r="CU21">
        <v>1255.52833333333</v>
      </c>
      <c r="CV21">
        <v>139.499</v>
      </c>
      <c r="CW21">
        <v>0</v>
      </c>
      <c r="CX21">
        <v>89.400000095367403</v>
      </c>
      <c r="CY21">
        <v>0</v>
      </c>
      <c r="CZ21">
        <v>759.00775999999996</v>
      </c>
      <c r="DA21">
        <v>3.1917692307221599</v>
      </c>
      <c r="DB21">
        <v>17.599999992670899</v>
      </c>
      <c r="DC21">
        <v>10674.608</v>
      </c>
      <c r="DD21">
        <v>15</v>
      </c>
      <c r="DE21">
        <v>1605813618.0999999</v>
      </c>
      <c r="DF21" t="s">
        <v>291</v>
      </c>
      <c r="DG21">
        <v>1605813618.0999999</v>
      </c>
      <c r="DH21">
        <v>1605813618.0999999</v>
      </c>
      <c r="DI21">
        <v>1</v>
      </c>
      <c r="DJ21">
        <v>-0.42699999999999999</v>
      </c>
      <c r="DK21">
        <v>-0.72899999999999998</v>
      </c>
      <c r="DL21">
        <v>1.9159999999999999</v>
      </c>
      <c r="DM21">
        <v>-3.5999999999999997E-2</v>
      </c>
      <c r="DN21">
        <v>400</v>
      </c>
      <c r="DO21">
        <v>10</v>
      </c>
      <c r="DP21">
        <v>0.19</v>
      </c>
      <c r="DQ21">
        <v>7.0000000000000007E-2</v>
      </c>
      <c r="DR21">
        <v>-7.4082441126275295E-2</v>
      </c>
      <c r="DS21">
        <v>4.8447393084503299E-2</v>
      </c>
      <c r="DT21">
        <v>2.52587608468718E-2</v>
      </c>
      <c r="DU21">
        <v>1</v>
      </c>
      <c r="DV21">
        <v>-5.3937270000000002E-2</v>
      </c>
      <c r="DW21">
        <v>-3.4046231813125799E-2</v>
      </c>
      <c r="DX21">
        <v>2.1225140502733199E-2</v>
      </c>
      <c r="DY21">
        <v>1</v>
      </c>
      <c r="DZ21">
        <v>1.06260706666667</v>
      </c>
      <c r="EA21">
        <v>0.17755157285873199</v>
      </c>
      <c r="EB21">
        <v>0.153686367736143</v>
      </c>
      <c r="EC21">
        <v>1</v>
      </c>
      <c r="ED21">
        <v>3</v>
      </c>
      <c r="EE21">
        <v>3</v>
      </c>
      <c r="EF21" t="s">
        <v>292</v>
      </c>
      <c r="EG21">
        <v>100</v>
      </c>
      <c r="EH21">
        <v>100</v>
      </c>
      <c r="EI21">
        <v>1.9159999999999999</v>
      </c>
      <c r="EJ21">
        <v>-3.5700000000000003E-2</v>
      </c>
      <c r="EK21">
        <v>1.91579999999999</v>
      </c>
      <c r="EL21">
        <v>0</v>
      </c>
      <c r="EM21">
        <v>0</v>
      </c>
      <c r="EN21">
        <v>0</v>
      </c>
      <c r="EO21">
        <v>-3.5721999999997998E-2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11.8</v>
      </c>
      <c r="EX21">
        <v>11.8</v>
      </c>
      <c r="EY21">
        <v>2</v>
      </c>
      <c r="EZ21">
        <v>388.887</v>
      </c>
      <c r="FA21">
        <v>681.43799999999999</v>
      </c>
      <c r="FB21">
        <v>37.140999999999998</v>
      </c>
      <c r="FC21">
        <v>34.561399999999999</v>
      </c>
      <c r="FD21">
        <v>30.000399999999999</v>
      </c>
      <c r="FE21">
        <v>34.1798</v>
      </c>
      <c r="FF21">
        <v>34.077300000000001</v>
      </c>
      <c r="FG21">
        <v>10.421200000000001</v>
      </c>
      <c r="FH21">
        <v>0</v>
      </c>
      <c r="FI21">
        <v>100</v>
      </c>
      <c r="FJ21">
        <v>-999.9</v>
      </c>
      <c r="FK21">
        <v>149.81200000000001</v>
      </c>
      <c r="FL21">
        <v>47.298499999999997</v>
      </c>
      <c r="FM21">
        <v>101.036</v>
      </c>
      <c r="FN21">
        <v>100.348</v>
      </c>
    </row>
    <row r="22" spans="1:170" x14ac:dyDescent="0.25">
      <c r="A22">
        <v>6</v>
      </c>
      <c r="B22">
        <v>1605814410.0999999</v>
      </c>
      <c r="C22">
        <v>528.5</v>
      </c>
      <c r="D22" t="s">
        <v>310</v>
      </c>
      <c r="E22" t="s">
        <v>311</v>
      </c>
      <c r="F22" t="s">
        <v>285</v>
      </c>
      <c r="G22" t="s">
        <v>286</v>
      </c>
      <c r="H22">
        <v>1605814402.3499999</v>
      </c>
      <c r="I22">
        <f t="shared" si="0"/>
        <v>-3.7571916415427996E-4</v>
      </c>
      <c r="J22">
        <f t="shared" si="1"/>
        <v>0.63458098919498263</v>
      </c>
      <c r="K22">
        <f t="shared" si="2"/>
        <v>199.57943333333299</v>
      </c>
      <c r="L22">
        <f t="shared" si="3"/>
        <v>279.04537022401547</v>
      </c>
      <c r="M22">
        <f t="shared" si="4"/>
        <v>28.633222608500496</v>
      </c>
      <c r="N22">
        <f t="shared" si="5"/>
        <v>20.479115414543767</v>
      </c>
      <c r="O22">
        <f t="shared" si="6"/>
        <v>-1.0947342091832662E-2</v>
      </c>
      <c r="P22">
        <f t="shared" si="7"/>
        <v>2.9744059171242312</v>
      </c>
      <c r="Q22">
        <f t="shared" si="8"/>
        <v>-1.0969775995935842E-2</v>
      </c>
      <c r="R22">
        <f t="shared" si="9"/>
        <v>-6.8540906322694956E-3</v>
      </c>
      <c r="S22">
        <f t="shared" si="10"/>
        <v>231.29223782243383</v>
      </c>
      <c r="T22">
        <f t="shared" si="11"/>
        <v>40.401537861963774</v>
      </c>
      <c r="U22">
        <f t="shared" si="12"/>
        <v>39.900700000000001</v>
      </c>
      <c r="V22">
        <f t="shared" si="13"/>
        <v>7.3744148562343836</v>
      </c>
      <c r="W22">
        <f t="shared" si="14"/>
        <v>57.804193931171099</v>
      </c>
      <c r="X22">
        <f t="shared" si="15"/>
        <v>4.055678101767497</v>
      </c>
      <c r="Y22">
        <f t="shared" si="16"/>
        <v>7.0162350271620335</v>
      </c>
      <c r="Z22">
        <f t="shared" si="17"/>
        <v>3.3187367544668867</v>
      </c>
      <c r="AA22">
        <f t="shared" si="18"/>
        <v>16.569215139203745</v>
      </c>
      <c r="AB22">
        <f t="shared" si="19"/>
        <v>-148.85061647706419</v>
      </c>
      <c r="AC22">
        <f t="shared" si="20"/>
        <v>-12.199672505882996</v>
      </c>
      <c r="AD22">
        <f t="shared" si="21"/>
        <v>86.811163978690388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52159.374686182658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312</v>
      </c>
      <c r="AQ22">
        <v>759.81830769230805</v>
      </c>
      <c r="AR22">
        <v>868.14</v>
      </c>
      <c r="AS22">
        <f t="shared" si="27"/>
        <v>0.12477445147982114</v>
      </c>
      <c r="AT22">
        <v>0.5</v>
      </c>
      <c r="AU22">
        <f t="shared" si="28"/>
        <v>1180.1939807472693</v>
      </c>
      <c r="AV22">
        <f t="shared" si="29"/>
        <v>0.63458098919498263</v>
      </c>
      <c r="AW22">
        <f t="shared" si="30"/>
        <v>73.629028293763554</v>
      </c>
      <c r="AX22">
        <f t="shared" si="31"/>
        <v>0.33135208606906719</v>
      </c>
      <c r="AY22">
        <f t="shared" si="32"/>
        <v>1.0272281411260796E-3</v>
      </c>
      <c r="AZ22">
        <f t="shared" si="33"/>
        <v>2.7575506254751541</v>
      </c>
      <c r="BA22" t="s">
        <v>313</v>
      </c>
      <c r="BB22">
        <v>580.48</v>
      </c>
      <c r="BC22">
        <f t="shared" si="34"/>
        <v>287.65999999999997</v>
      </c>
      <c r="BD22">
        <f t="shared" si="35"/>
        <v>0.37656153899635664</v>
      </c>
      <c r="BE22">
        <f t="shared" si="36"/>
        <v>0.8927282219570406</v>
      </c>
      <c r="BF22">
        <f t="shared" si="37"/>
        <v>0.70954741965716062</v>
      </c>
      <c r="BG22">
        <f t="shared" si="38"/>
        <v>0.94005226872358472</v>
      </c>
      <c r="BH22">
        <f t="shared" si="39"/>
        <v>1400.011</v>
      </c>
      <c r="BI22">
        <f t="shared" si="40"/>
        <v>1180.1939807472693</v>
      </c>
      <c r="BJ22">
        <f t="shared" si="41"/>
        <v>0.8429890770481584</v>
      </c>
      <c r="BK22">
        <f t="shared" si="42"/>
        <v>0.19597815409631675</v>
      </c>
      <c r="BL22">
        <v>6</v>
      </c>
      <c r="BM22">
        <v>0.5</v>
      </c>
      <c r="BN22" t="s">
        <v>290</v>
      </c>
      <c r="BO22">
        <v>2</v>
      </c>
      <c r="BP22">
        <v>1605814402.3499999</v>
      </c>
      <c r="BQ22">
        <v>199.57943333333299</v>
      </c>
      <c r="BR22">
        <v>200.4188</v>
      </c>
      <c r="BS22">
        <v>39.524653333333298</v>
      </c>
      <c r="BT22">
        <v>40.065939999999998</v>
      </c>
      <c r="BU22">
        <v>197.66370000000001</v>
      </c>
      <c r="BV22">
        <v>39.560373333333303</v>
      </c>
      <c r="BW22">
        <v>400.01243333333298</v>
      </c>
      <c r="BX22">
        <v>102.56683333333299</v>
      </c>
      <c r="BY22">
        <v>4.4518309999999998E-2</v>
      </c>
      <c r="BZ22">
        <v>38.972450000000002</v>
      </c>
      <c r="CA22">
        <v>39.900700000000001</v>
      </c>
      <c r="CB22">
        <v>999.9</v>
      </c>
      <c r="CC22">
        <v>0</v>
      </c>
      <c r="CD22">
        <v>0</v>
      </c>
      <c r="CE22">
        <v>10001.253333333299</v>
      </c>
      <c r="CF22">
        <v>0</v>
      </c>
      <c r="CG22">
        <v>626.00019999999995</v>
      </c>
      <c r="CH22">
        <v>1400.011</v>
      </c>
      <c r="CI22">
        <v>0.90000623333333296</v>
      </c>
      <c r="CJ22">
        <v>9.9993689999999996E-2</v>
      </c>
      <c r="CK22">
        <v>0</v>
      </c>
      <c r="CL22">
        <v>759.82719999999995</v>
      </c>
      <c r="CM22">
        <v>4.9997499999999997</v>
      </c>
      <c r="CN22">
        <v>10679.973333333301</v>
      </c>
      <c r="CO22">
        <v>12178.18</v>
      </c>
      <c r="CP22">
        <v>49.514466666666699</v>
      </c>
      <c r="CQ22">
        <v>51.25</v>
      </c>
      <c r="CR22">
        <v>50.182866666666598</v>
      </c>
      <c r="CS22">
        <v>50.847700000000003</v>
      </c>
      <c r="CT22">
        <v>51.401866666666699</v>
      </c>
      <c r="CU22">
        <v>1255.51966666667</v>
      </c>
      <c r="CV22">
        <v>139.49133333333299</v>
      </c>
      <c r="CW22">
        <v>0</v>
      </c>
      <c r="CX22">
        <v>85.200000047683702</v>
      </c>
      <c r="CY22">
        <v>0</v>
      </c>
      <c r="CZ22">
        <v>759.81830769230805</v>
      </c>
      <c r="DA22">
        <v>1.8102564107205501</v>
      </c>
      <c r="DB22">
        <v>14.728205195680999</v>
      </c>
      <c r="DC22">
        <v>10679.961538461501</v>
      </c>
      <c r="DD22">
        <v>15</v>
      </c>
      <c r="DE22">
        <v>1605813618.0999999</v>
      </c>
      <c r="DF22" t="s">
        <v>291</v>
      </c>
      <c r="DG22">
        <v>1605813618.0999999</v>
      </c>
      <c r="DH22">
        <v>1605813618.0999999</v>
      </c>
      <c r="DI22">
        <v>1</v>
      </c>
      <c r="DJ22">
        <v>-0.42699999999999999</v>
      </c>
      <c r="DK22">
        <v>-0.72899999999999998</v>
      </c>
      <c r="DL22">
        <v>1.9159999999999999</v>
      </c>
      <c r="DM22">
        <v>-3.5999999999999997E-2</v>
      </c>
      <c r="DN22">
        <v>400</v>
      </c>
      <c r="DO22">
        <v>10</v>
      </c>
      <c r="DP22">
        <v>0.19</v>
      </c>
      <c r="DQ22">
        <v>7.0000000000000007E-2</v>
      </c>
      <c r="DR22">
        <v>0.63746562384792105</v>
      </c>
      <c r="DS22">
        <v>-0.12771917966329999</v>
      </c>
      <c r="DT22">
        <v>2.4332572000745799E-2</v>
      </c>
      <c r="DU22">
        <v>1</v>
      </c>
      <c r="DV22">
        <v>-0.84136603333333304</v>
      </c>
      <c r="DW22">
        <v>0.16726080533926699</v>
      </c>
      <c r="DX22">
        <v>3.8338627649307198E-2</v>
      </c>
      <c r="DY22">
        <v>1</v>
      </c>
      <c r="DZ22">
        <v>-0.54299313333333299</v>
      </c>
      <c r="EA22">
        <v>9.67895706340378E-2</v>
      </c>
      <c r="EB22">
        <v>2.3435508098799299E-2</v>
      </c>
      <c r="EC22">
        <v>1</v>
      </c>
      <c r="ED22">
        <v>3</v>
      </c>
      <c r="EE22">
        <v>3</v>
      </c>
      <c r="EF22" t="s">
        <v>292</v>
      </c>
      <c r="EG22">
        <v>100</v>
      </c>
      <c r="EH22">
        <v>100</v>
      </c>
      <c r="EI22">
        <v>1.9159999999999999</v>
      </c>
      <c r="EJ22">
        <v>-3.5700000000000003E-2</v>
      </c>
      <c r="EK22">
        <v>1.91579999999999</v>
      </c>
      <c r="EL22">
        <v>0</v>
      </c>
      <c r="EM22">
        <v>0</v>
      </c>
      <c r="EN22">
        <v>0</v>
      </c>
      <c r="EO22">
        <v>-3.5721999999997998E-2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13.2</v>
      </c>
      <c r="EX22">
        <v>13.2</v>
      </c>
      <c r="EY22">
        <v>2</v>
      </c>
      <c r="EZ22">
        <v>388.947</v>
      </c>
      <c r="FA22">
        <v>684.971</v>
      </c>
      <c r="FB22">
        <v>37.395499999999998</v>
      </c>
      <c r="FC22">
        <v>34.637900000000002</v>
      </c>
      <c r="FD22">
        <v>30</v>
      </c>
      <c r="FE22">
        <v>34.2883</v>
      </c>
      <c r="FF22">
        <v>34.188299999999998</v>
      </c>
      <c r="FG22">
        <v>12.851900000000001</v>
      </c>
      <c r="FH22">
        <v>0</v>
      </c>
      <c r="FI22">
        <v>100</v>
      </c>
      <c r="FJ22">
        <v>-999.9</v>
      </c>
      <c r="FK22">
        <v>200.708</v>
      </c>
      <c r="FL22">
        <v>47.298499999999997</v>
      </c>
      <c r="FM22">
        <v>101.035</v>
      </c>
      <c r="FN22">
        <v>100.348</v>
      </c>
    </row>
    <row r="23" spans="1:170" x14ac:dyDescent="0.25">
      <c r="A23">
        <v>7</v>
      </c>
      <c r="B23">
        <v>1605814497.0999999</v>
      </c>
      <c r="C23">
        <v>615.5</v>
      </c>
      <c r="D23" t="s">
        <v>314</v>
      </c>
      <c r="E23" t="s">
        <v>315</v>
      </c>
      <c r="F23" t="s">
        <v>285</v>
      </c>
      <c r="G23" t="s">
        <v>286</v>
      </c>
      <c r="H23">
        <v>1605814489.3499999</v>
      </c>
      <c r="I23">
        <f t="shared" si="0"/>
        <v>-4.0397823160108503E-4</v>
      </c>
      <c r="J23">
        <f t="shared" si="1"/>
        <v>1.186302808752469</v>
      </c>
      <c r="K23">
        <f t="shared" si="2"/>
        <v>249.60406666666699</v>
      </c>
      <c r="L23">
        <f t="shared" si="3"/>
        <v>387.58496694928277</v>
      </c>
      <c r="M23">
        <f t="shared" si="4"/>
        <v>39.769373598398737</v>
      </c>
      <c r="N23">
        <f t="shared" si="5"/>
        <v>25.611409691865695</v>
      </c>
      <c r="O23">
        <f t="shared" si="6"/>
        <v>-1.2239690517597596E-2</v>
      </c>
      <c r="P23">
        <f t="shared" si="7"/>
        <v>2.9746846281262069</v>
      </c>
      <c r="Q23">
        <f t="shared" si="8"/>
        <v>-1.2267738464047924E-2</v>
      </c>
      <c r="R23">
        <f t="shared" si="9"/>
        <v>-7.664811267997125E-3</v>
      </c>
      <c r="S23">
        <f t="shared" si="10"/>
        <v>231.29075088552725</v>
      </c>
      <c r="T23">
        <f t="shared" si="11"/>
        <v>40.660300872347513</v>
      </c>
      <c r="U23">
        <f t="shared" si="12"/>
        <v>40.139316666666701</v>
      </c>
      <c r="V23">
        <f t="shared" si="13"/>
        <v>7.4690098152418694</v>
      </c>
      <c r="W23">
        <f t="shared" si="14"/>
        <v>60.231373248918139</v>
      </c>
      <c r="X23">
        <f t="shared" si="15"/>
        <v>4.2836180462860023</v>
      </c>
      <c r="Y23">
        <f t="shared" si="16"/>
        <v>7.1119382063282828</v>
      </c>
      <c r="Z23">
        <f t="shared" si="17"/>
        <v>3.1853917689558671</v>
      </c>
      <c r="AA23">
        <f t="shared" si="18"/>
        <v>17.815440013607851</v>
      </c>
      <c r="AB23">
        <f t="shared" si="19"/>
        <v>-146.72253960838535</v>
      </c>
      <c r="AC23">
        <f t="shared" si="20"/>
        <v>-12.052472395688927</v>
      </c>
      <c r="AD23">
        <f t="shared" si="21"/>
        <v>90.331178895060816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52125.089901333478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316</v>
      </c>
      <c r="AQ23">
        <v>760.20064000000002</v>
      </c>
      <c r="AR23">
        <v>871.87</v>
      </c>
      <c r="AS23">
        <f t="shared" si="27"/>
        <v>0.12808028719877962</v>
      </c>
      <c r="AT23">
        <v>0.5</v>
      </c>
      <c r="AU23">
        <f t="shared" si="28"/>
        <v>1180.1874007472454</v>
      </c>
      <c r="AV23">
        <f t="shared" si="29"/>
        <v>1.186302808752469</v>
      </c>
      <c r="AW23">
        <f t="shared" si="30"/>
        <v>75.579370618044209</v>
      </c>
      <c r="AX23">
        <f t="shared" si="31"/>
        <v>0.33392592932432585</v>
      </c>
      <c r="AY23">
        <f t="shared" si="32"/>
        <v>1.4947204888408137E-3</v>
      </c>
      <c r="AZ23">
        <f t="shared" si="33"/>
        <v>2.7414752199295767</v>
      </c>
      <c r="BA23" t="s">
        <v>317</v>
      </c>
      <c r="BB23">
        <v>580.73</v>
      </c>
      <c r="BC23">
        <f t="shared" si="34"/>
        <v>291.14</v>
      </c>
      <c r="BD23">
        <f t="shared" si="35"/>
        <v>0.38355897506354325</v>
      </c>
      <c r="BE23">
        <f t="shared" si="36"/>
        <v>0.89142036660637369</v>
      </c>
      <c r="BF23">
        <f t="shared" si="37"/>
        <v>0.71403007215546554</v>
      </c>
      <c r="BG23">
        <f t="shared" si="38"/>
        <v>0.93858757246455615</v>
      </c>
      <c r="BH23">
        <f t="shared" si="39"/>
        <v>1400.0033333333299</v>
      </c>
      <c r="BI23">
        <f t="shared" si="40"/>
        <v>1180.1874007472454</v>
      </c>
      <c r="BJ23">
        <f t="shared" si="41"/>
        <v>0.84298899341709777</v>
      </c>
      <c r="BK23">
        <f t="shared" si="42"/>
        <v>0.19597798683419565</v>
      </c>
      <c r="BL23">
        <v>6</v>
      </c>
      <c r="BM23">
        <v>0.5</v>
      </c>
      <c r="BN23" t="s">
        <v>290</v>
      </c>
      <c r="BO23">
        <v>2</v>
      </c>
      <c r="BP23">
        <v>1605814489.3499999</v>
      </c>
      <c r="BQ23">
        <v>249.60406666666699</v>
      </c>
      <c r="BR23">
        <v>251.23216666666701</v>
      </c>
      <c r="BS23">
        <v>41.747349999999997</v>
      </c>
      <c r="BT23">
        <v>42.3279833333333</v>
      </c>
      <c r="BU23">
        <v>247.6883</v>
      </c>
      <c r="BV23">
        <v>41.783079999999998</v>
      </c>
      <c r="BW23">
        <v>400.02513333333297</v>
      </c>
      <c r="BX23">
        <v>102.5634</v>
      </c>
      <c r="BY23">
        <v>4.47427033333333E-2</v>
      </c>
      <c r="BZ23">
        <v>39.224423333333299</v>
      </c>
      <c r="CA23">
        <v>40.139316666666701</v>
      </c>
      <c r="CB23">
        <v>999.9</v>
      </c>
      <c r="CC23">
        <v>0</v>
      </c>
      <c r="CD23">
        <v>0</v>
      </c>
      <c r="CE23">
        <v>10003.165000000001</v>
      </c>
      <c r="CF23">
        <v>0</v>
      </c>
      <c r="CG23">
        <v>674.44166666666604</v>
      </c>
      <c r="CH23">
        <v>1400.0033333333299</v>
      </c>
      <c r="CI23">
        <v>0.90001140000000002</v>
      </c>
      <c r="CJ23">
        <v>9.9988453333333296E-2</v>
      </c>
      <c r="CK23">
        <v>0</v>
      </c>
      <c r="CL23">
        <v>760.15633333333301</v>
      </c>
      <c r="CM23">
        <v>4.9997499999999997</v>
      </c>
      <c r="CN23">
        <v>10679.2033333333</v>
      </c>
      <c r="CO23">
        <v>12178.1133333333</v>
      </c>
      <c r="CP23">
        <v>49.5</v>
      </c>
      <c r="CQ23">
        <v>51.186999999999998</v>
      </c>
      <c r="CR23">
        <v>50.180799999999998</v>
      </c>
      <c r="CS23">
        <v>50.807866666666598</v>
      </c>
      <c r="CT23">
        <v>51.399799999999999</v>
      </c>
      <c r="CU23">
        <v>1255.5166666666701</v>
      </c>
      <c r="CV23">
        <v>139.48666666666699</v>
      </c>
      <c r="CW23">
        <v>0</v>
      </c>
      <c r="CX23">
        <v>86.599999904632597</v>
      </c>
      <c r="CY23">
        <v>0</v>
      </c>
      <c r="CZ23">
        <v>760.20064000000002</v>
      </c>
      <c r="DA23">
        <v>1.8515384674861799</v>
      </c>
      <c r="DB23">
        <v>17.453846174807399</v>
      </c>
      <c r="DC23">
        <v>10679.42</v>
      </c>
      <c r="DD23">
        <v>15</v>
      </c>
      <c r="DE23">
        <v>1605813618.0999999</v>
      </c>
      <c r="DF23" t="s">
        <v>291</v>
      </c>
      <c r="DG23">
        <v>1605813618.0999999</v>
      </c>
      <c r="DH23">
        <v>1605813618.0999999</v>
      </c>
      <c r="DI23">
        <v>1</v>
      </c>
      <c r="DJ23">
        <v>-0.42699999999999999</v>
      </c>
      <c r="DK23">
        <v>-0.72899999999999998</v>
      </c>
      <c r="DL23">
        <v>1.9159999999999999</v>
      </c>
      <c r="DM23">
        <v>-3.5999999999999997E-2</v>
      </c>
      <c r="DN23">
        <v>400</v>
      </c>
      <c r="DO23">
        <v>10</v>
      </c>
      <c r="DP23">
        <v>0.19</v>
      </c>
      <c r="DQ23">
        <v>7.0000000000000007E-2</v>
      </c>
      <c r="DR23">
        <v>1.1866950030411501</v>
      </c>
      <c r="DS23">
        <v>-0.15602812268366301</v>
      </c>
      <c r="DT23">
        <v>2.3729493871024E-2</v>
      </c>
      <c r="DU23">
        <v>1</v>
      </c>
      <c r="DV23">
        <v>-1.6283196666666699</v>
      </c>
      <c r="DW23">
        <v>0.159070878754171</v>
      </c>
      <c r="DX23">
        <v>3.2785139365606203E-2</v>
      </c>
      <c r="DY23">
        <v>1</v>
      </c>
      <c r="DZ23">
        <v>-0.58060489999999998</v>
      </c>
      <c r="EA23">
        <v>4.96766629588428E-2</v>
      </c>
      <c r="EB23">
        <v>1.7350225601511199E-2</v>
      </c>
      <c r="EC23">
        <v>1</v>
      </c>
      <c r="ED23">
        <v>3</v>
      </c>
      <c r="EE23">
        <v>3</v>
      </c>
      <c r="EF23" t="s">
        <v>292</v>
      </c>
      <c r="EG23">
        <v>100</v>
      </c>
      <c r="EH23">
        <v>100</v>
      </c>
      <c r="EI23">
        <v>1.9159999999999999</v>
      </c>
      <c r="EJ23">
        <v>-3.5700000000000003E-2</v>
      </c>
      <c r="EK23">
        <v>1.91579999999999</v>
      </c>
      <c r="EL23">
        <v>0</v>
      </c>
      <c r="EM23">
        <v>0</v>
      </c>
      <c r="EN23">
        <v>0</v>
      </c>
      <c r="EO23">
        <v>-3.5721999999997998E-2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14.7</v>
      </c>
      <c r="EX23">
        <v>14.7</v>
      </c>
      <c r="EY23">
        <v>2</v>
      </c>
      <c r="EZ23">
        <v>389.58199999999999</v>
      </c>
      <c r="FA23">
        <v>687.38499999999999</v>
      </c>
      <c r="FB23">
        <v>37.646799999999999</v>
      </c>
      <c r="FC23">
        <v>34.685499999999998</v>
      </c>
      <c r="FD23">
        <v>30.000399999999999</v>
      </c>
      <c r="FE23">
        <v>34.3583</v>
      </c>
      <c r="FF23">
        <v>34.2684</v>
      </c>
      <c r="FG23">
        <v>15.2593</v>
      </c>
      <c r="FH23">
        <v>0</v>
      </c>
      <c r="FI23">
        <v>100</v>
      </c>
      <c r="FJ23">
        <v>-999.9</v>
      </c>
      <c r="FK23">
        <v>251.53299999999999</v>
      </c>
      <c r="FL23">
        <v>47.054000000000002</v>
      </c>
      <c r="FM23">
        <v>101.03400000000001</v>
      </c>
      <c r="FN23">
        <v>100.345</v>
      </c>
    </row>
    <row r="24" spans="1:170" x14ac:dyDescent="0.25">
      <c r="A24">
        <v>8</v>
      </c>
      <c r="B24">
        <v>1605814618</v>
      </c>
      <c r="C24">
        <v>736.40000009536698</v>
      </c>
      <c r="D24" t="s">
        <v>318</v>
      </c>
      <c r="E24" t="s">
        <v>319</v>
      </c>
      <c r="F24" t="s">
        <v>285</v>
      </c>
      <c r="G24" t="s">
        <v>286</v>
      </c>
      <c r="H24">
        <v>1605814610.25</v>
      </c>
      <c r="I24">
        <f t="shared" si="0"/>
        <v>-2.3171274838336769E-4</v>
      </c>
      <c r="J24">
        <f t="shared" si="1"/>
        <v>2.7955591686439694</v>
      </c>
      <c r="K24">
        <f t="shared" si="2"/>
        <v>399.833666666667</v>
      </c>
      <c r="L24">
        <f t="shared" si="3"/>
        <v>994.1503461156326</v>
      </c>
      <c r="M24">
        <f t="shared" si="4"/>
        <v>102.00020542933282</v>
      </c>
      <c r="N24">
        <f t="shared" si="5"/>
        <v>41.023086997768658</v>
      </c>
      <c r="O24">
        <f t="shared" si="6"/>
        <v>-7.0832866867375386E-3</v>
      </c>
      <c r="P24">
        <f t="shared" si="7"/>
        <v>2.9735089499827474</v>
      </c>
      <c r="Q24">
        <f t="shared" si="8"/>
        <v>-7.0926741683603051E-3</v>
      </c>
      <c r="R24">
        <f t="shared" si="9"/>
        <v>-4.4320769150952739E-3</v>
      </c>
      <c r="S24">
        <f t="shared" si="10"/>
        <v>231.29513065721264</v>
      </c>
      <c r="T24">
        <f t="shared" si="11"/>
        <v>40.976690783219119</v>
      </c>
      <c r="U24">
        <f t="shared" si="12"/>
        <v>40.531886666666701</v>
      </c>
      <c r="V24">
        <f t="shared" si="13"/>
        <v>7.6269255501011841</v>
      </c>
      <c r="W24">
        <f t="shared" si="14"/>
        <v>61.686775847251404</v>
      </c>
      <c r="X24">
        <f t="shared" si="15"/>
        <v>4.472685135309634</v>
      </c>
      <c r="Y24">
        <f t="shared" si="16"/>
        <v>7.2506385264564353</v>
      </c>
      <c r="Z24">
        <f t="shared" si="17"/>
        <v>3.1542404147915502</v>
      </c>
      <c r="AA24">
        <f t="shared" si="18"/>
        <v>10.218532203706514</v>
      </c>
      <c r="AB24">
        <f t="shared" si="19"/>
        <v>-151.88417321828442</v>
      </c>
      <c r="AC24">
        <f t="shared" si="20"/>
        <v>-12.526523536173043</v>
      </c>
      <c r="AD24">
        <f t="shared" si="21"/>
        <v>77.102966106461679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52031.704008847846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320</v>
      </c>
      <c r="AQ24">
        <v>761.62288000000001</v>
      </c>
      <c r="AR24">
        <v>886.35</v>
      </c>
      <c r="AS24">
        <f t="shared" si="27"/>
        <v>0.14071994133243082</v>
      </c>
      <c r="AT24">
        <v>0.5</v>
      </c>
      <c r="AU24">
        <f t="shared" si="28"/>
        <v>1180.2060907473244</v>
      </c>
      <c r="AV24">
        <f t="shared" si="29"/>
        <v>2.7955591686439694</v>
      </c>
      <c r="AW24">
        <f t="shared" si="30"/>
        <v>83.039265925070509</v>
      </c>
      <c r="AX24">
        <f t="shared" si="31"/>
        <v>0.34408529361990187</v>
      </c>
      <c r="AY24">
        <f t="shared" si="32"/>
        <v>2.8582352479846664E-3</v>
      </c>
      <c r="AZ24">
        <f t="shared" si="33"/>
        <v>2.6803520054154677</v>
      </c>
      <c r="BA24" t="s">
        <v>321</v>
      </c>
      <c r="BB24">
        <v>581.37</v>
      </c>
      <c r="BC24">
        <f t="shared" si="34"/>
        <v>304.98</v>
      </c>
      <c r="BD24">
        <f t="shared" si="35"/>
        <v>0.40896819463571382</v>
      </c>
      <c r="BE24">
        <f t="shared" si="36"/>
        <v>0.88623163266448068</v>
      </c>
      <c r="BF24">
        <f t="shared" si="37"/>
        <v>0.72994015351025221</v>
      </c>
      <c r="BG24">
        <f t="shared" si="38"/>
        <v>0.93290156661181234</v>
      </c>
      <c r="BH24">
        <f t="shared" si="39"/>
        <v>1400.0250000000001</v>
      </c>
      <c r="BI24">
        <f t="shared" si="40"/>
        <v>1180.2060907473244</v>
      </c>
      <c r="BJ24">
        <f t="shared" si="41"/>
        <v>0.8429892971534968</v>
      </c>
      <c r="BK24">
        <f t="shared" si="42"/>
        <v>0.19597859430699349</v>
      </c>
      <c r="BL24">
        <v>6</v>
      </c>
      <c r="BM24">
        <v>0.5</v>
      </c>
      <c r="BN24" t="s">
        <v>290</v>
      </c>
      <c r="BO24">
        <v>2</v>
      </c>
      <c r="BP24">
        <v>1605814610.25</v>
      </c>
      <c r="BQ24">
        <v>399.833666666667</v>
      </c>
      <c r="BR24">
        <v>403.88806666666699</v>
      </c>
      <c r="BS24">
        <v>43.593260000000001</v>
      </c>
      <c r="BT24">
        <v>43.92568</v>
      </c>
      <c r="BU24">
        <v>397.91786666666701</v>
      </c>
      <c r="BV24">
        <v>43.628986666666698</v>
      </c>
      <c r="BW24">
        <v>399.996933333333</v>
      </c>
      <c r="BX24">
        <v>102.55606666666699</v>
      </c>
      <c r="BY24">
        <v>4.4315486666666702E-2</v>
      </c>
      <c r="BZ24">
        <v>39.584433333333301</v>
      </c>
      <c r="CA24">
        <v>40.531886666666701</v>
      </c>
      <c r="CB24">
        <v>999.9</v>
      </c>
      <c r="CC24">
        <v>0</v>
      </c>
      <c r="CD24">
        <v>0</v>
      </c>
      <c r="CE24">
        <v>9997.2293333333291</v>
      </c>
      <c r="CF24">
        <v>0</v>
      </c>
      <c r="CG24">
        <v>612.42216666666695</v>
      </c>
      <c r="CH24">
        <v>1400.0250000000001</v>
      </c>
      <c r="CI24">
        <v>0.89999966666666698</v>
      </c>
      <c r="CJ24">
        <v>0.1000003</v>
      </c>
      <c r="CK24">
        <v>0</v>
      </c>
      <c r="CL24">
        <v>761.60029999999995</v>
      </c>
      <c r="CM24">
        <v>4.9997499999999997</v>
      </c>
      <c r="CN24">
        <v>10703.59</v>
      </c>
      <c r="CO24">
        <v>12178.2633333333</v>
      </c>
      <c r="CP24">
        <v>49.625</v>
      </c>
      <c r="CQ24">
        <v>51.278933333333299</v>
      </c>
      <c r="CR24">
        <v>50.2624</v>
      </c>
      <c r="CS24">
        <v>50.936999999999998</v>
      </c>
      <c r="CT24">
        <v>51.5041333333333</v>
      </c>
      <c r="CU24">
        <v>1255.5219999999999</v>
      </c>
      <c r="CV24">
        <v>139.50299999999999</v>
      </c>
      <c r="CW24">
        <v>0</v>
      </c>
      <c r="CX24">
        <v>120.299999952316</v>
      </c>
      <c r="CY24">
        <v>0</v>
      </c>
      <c r="CZ24">
        <v>761.62288000000001</v>
      </c>
      <c r="DA24">
        <v>2.9053077106513898</v>
      </c>
      <c r="DB24">
        <v>31.053846242054899</v>
      </c>
      <c r="DC24">
        <v>10703.804</v>
      </c>
      <c r="DD24">
        <v>15</v>
      </c>
      <c r="DE24">
        <v>1605813618.0999999</v>
      </c>
      <c r="DF24" t="s">
        <v>291</v>
      </c>
      <c r="DG24">
        <v>1605813618.0999999</v>
      </c>
      <c r="DH24">
        <v>1605813618.0999999</v>
      </c>
      <c r="DI24">
        <v>1</v>
      </c>
      <c r="DJ24">
        <v>-0.42699999999999999</v>
      </c>
      <c r="DK24">
        <v>-0.72899999999999998</v>
      </c>
      <c r="DL24">
        <v>1.9159999999999999</v>
      </c>
      <c r="DM24">
        <v>-3.5999999999999997E-2</v>
      </c>
      <c r="DN24">
        <v>400</v>
      </c>
      <c r="DO24">
        <v>10</v>
      </c>
      <c r="DP24">
        <v>0.19</v>
      </c>
      <c r="DQ24">
        <v>7.0000000000000007E-2</v>
      </c>
      <c r="DR24">
        <v>2.7973745060343198</v>
      </c>
      <c r="DS24">
        <v>-0.124063360563505</v>
      </c>
      <c r="DT24">
        <v>1.8328229822164002E-2</v>
      </c>
      <c r="DU24">
        <v>1</v>
      </c>
      <c r="DV24">
        <v>-4.0544339999999996</v>
      </c>
      <c r="DW24">
        <v>8.2424382647399694E-2</v>
      </c>
      <c r="DX24">
        <v>2.52620255983825E-2</v>
      </c>
      <c r="DY24">
        <v>1</v>
      </c>
      <c r="DZ24">
        <v>-0.33241749999999998</v>
      </c>
      <c r="EA24">
        <v>0.36719650278086802</v>
      </c>
      <c r="EB24">
        <v>2.66433898603387E-2</v>
      </c>
      <c r="EC24">
        <v>0</v>
      </c>
      <c r="ED24">
        <v>2</v>
      </c>
      <c r="EE24">
        <v>3</v>
      </c>
      <c r="EF24" t="s">
        <v>322</v>
      </c>
      <c r="EG24">
        <v>100</v>
      </c>
      <c r="EH24">
        <v>100</v>
      </c>
      <c r="EI24">
        <v>1.9159999999999999</v>
      </c>
      <c r="EJ24">
        <v>-3.5700000000000003E-2</v>
      </c>
      <c r="EK24">
        <v>1.91579999999999</v>
      </c>
      <c r="EL24">
        <v>0</v>
      </c>
      <c r="EM24">
        <v>0</v>
      </c>
      <c r="EN24">
        <v>0</v>
      </c>
      <c r="EO24">
        <v>-3.5721999999997998E-2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16.7</v>
      </c>
      <c r="EX24">
        <v>16.7</v>
      </c>
      <c r="EY24">
        <v>2</v>
      </c>
      <c r="EZ24">
        <v>390.78</v>
      </c>
      <c r="FA24">
        <v>687.63499999999999</v>
      </c>
      <c r="FB24">
        <v>37.999200000000002</v>
      </c>
      <c r="FC24">
        <v>34.828299999999999</v>
      </c>
      <c r="FD24">
        <v>30.000599999999999</v>
      </c>
      <c r="FE24">
        <v>34.499600000000001</v>
      </c>
      <c r="FF24">
        <v>34.412399999999998</v>
      </c>
      <c r="FG24">
        <v>22.029</v>
      </c>
      <c r="FH24">
        <v>0</v>
      </c>
      <c r="FI24">
        <v>100</v>
      </c>
      <c r="FJ24">
        <v>-999.9</v>
      </c>
      <c r="FK24">
        <v>403.95600000000002</v>
      </c>
      <c r="FL24">
        <v>47.775799999999997</v>
      </c>
      <c r="FM24">
        <v>101.00700000000001</v>
      </c>
      <c r="FN24">
        <v>100.315</v>
      </c>
    </row>
    <row r="25" spans="1:170" x14ac:dyDescent="0.25">
      <c r="A25">
        <v>9</v>
      </c>
      <c r="B25">
        <v>1605814738.5</v>
      </c>
      <c r="C25">
        <v>856.90000009536698</v>
      </c>
      <c r="D25" t="s">
        <v>323</v>
      </c>
      <c r="E25" t="s">
        <v>324</v>
      </c>
      <c r="F25" t="s">
        <v>285</v>
      </c>
      <c r="G25" t="s">
        <v>286</v>
      </c>
      <c r="H25">
        <v>1605814730.5</v>
      </c>
      <c r="I25">
        <f t="shared" si="0"/>
        <v>-6.5150664053611847E-5</v>
      </c>
      <c r="J25">
        <f t="shared" si="1"/>
        <v>3.4007134636434784</v>
      </c>
      <c r="K25">
        <f t="shared" si="2"/>
        <v>499.983</v>
      </c>
      <c r="L25">
        <f t="shared" si="3"/>
        <v>3310.6695480024327</v>
      </c>
      <c r="M25">
        <f t="shared" si="4"/>
        <v>339.65523357644145</v>
      </c>
      <c r="N25">
        <f t="shared" si="5"/>
        <v>51.29531660800027</v>
      </c>
      <c r="O25">
        <f t="shared" si="6"/>
        <v>-1.8646567508335402E-3</v>
      </c>
      <c r="P25">
        <f t="shared" si="7"/>
        <v>2.9758669006005616</v>
      </c>
      <c r="Q25">
        <f t="shared" si="8"/>
        <v>-1.8653060952295796E-3</v>
      </c>
      <c r="R25">
        <f t="shared" si="9"/>
        <v>-1.1657579511960112E-3</v>
      </c>
      <c r="S25">
        <f t="shared" si="10"/>
        <v>231.29427580472284</v>
      </c>
      <c r="T25">
        <f t="shared" si="11"/>
        <v>41.255148687389337</v>
      </c>
      <c r="U25">
        <f t="shared" si="12"/>
        <v>40.885190322580598</v>
      </c>
      <c r="V25">
        <f t="shared" si="13"/>
        <v>7.7715112418983461</v>
      </c>
      <c r="W25">
        <f t="shared" si="14"/>
        <v>59.656846007489847</v>
      </c>
      <c r="X25">
        <f t="shared" si="15"/>
        <v>4.4007182459036747</v>
      </c>
      <c r="Y25">
        <f t="shared" si="16"/>
        <v>7.3767195894854538</v>
      </c>
      <c r="Z25">
        <f t="shared" si="17"/>
        <v>3.3707929959946714</v>
      </c>
      <c r="AA25">
        <f t="shared" si="18"/>
        <v>2.8731442847642823</v>
      </c>
      <c r="AB25">
        <f t="shared" si="19"/>
        <v>-157.00887415612445</v>
      </c>
      <c r="AC25">
        <f t="shared" si="20"/>
        <v>-12.980838912388821</v>
      </c>
      <c r="AD25">
        <f t="shared" si="21"/>
        <v>64.177707020973855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52044.535624871351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325</v>
      </c>
      <c r="AQ25">
        <v>762.51434615384596</v>
      </c>
      <c r="AR25">
        <v>893.72</v>
      </c>
      <c r="AS25">
        <f t="shared" si="27"/>
        <v>0.14680845661521957</v>
      </c>
      <c r="AT25">
        <v>0.5</v>
      </c>
      <c r="AU25">
        <f t="shared" si="28"/>
        <v>1180.2016168763548</v>
      </c>
      <c r="AV25">
        <f t="shared" si="29"/>
        <v>3.4007134636434784</v>
      </c>
      <c r="AW25">
        <f t="shared" si="30"/>
        <v>86.631788934202163</v>
      </c>
      <c r="AX25">
        <f t="shared" si="31"/>
        <v>0.34763684375419601</v>
      </c>
      <c r="AY25">
        <f t="shared" si="32"/>
        <v>3.3710010955496847E-3</v>
      </c>
      <c r="AZ25">
        <f t="shared" si="33"/>
        <v>2.6500022378373536</v>
      </c>
      <c r="BA25" t="s">
        <v>326</v>
      </c>
      <c r="BB25">
        <v>583.03</v>
      </c>
      <c r="BC25">
        <f t="shared" si="34"/>
        <v>310.69000000000005</v>
      </c>
      <c r="BD25">
        <f t="shared" si="35"/>
        <v>0.4223040775247161</v>
      </c>
      <c r="BE25">
        <f t="shared" si="36"/>
        <v>0.88402978667811338</v>
      </c>
      <c r="BF25">
        <f t="shared" si="37"/>
        <v>0.73610518911080869</v>
      </c>
      <c r="BG25">
        <f t="shared" si="38"/>
        <v>0.93000751529035341</v>
      </c>
      <c r="BH25">
        <f t="shared" si="39"/>
        <v>1400.01967741935</v>
      </c>
      <c r="BI25">
        <f t="shared" si="40"/>
        <v>1180.2016168763548</v>
      </c>
      <c r="BJ25">
        <f t="shared" si="41"/>
        <v>0.84298930644447456</v>
      </c>
      <c r="BK25">
        <f t="shared" si="42"/>
        <v>0.19597861288894899</v>
      </c>
      <c r="BL25">
        <v>6</v>
      </c>
      <c r="BM25">
        <v>0.5</v>
      </c>
      <c r="BN25" t="s">
        <v>290</v>
      </c>
      <c r="BO25">
        <v>2</v>
      </c>
      <c r="BP25">
        <v>1605814730.5</v>
      </c>
      <c r="BQ25">
        <v>499.983</v>
      </c>
      <c r="BR25">
        <v>505.03493548387098</v>
      </c>
      <c r="BS25">
        <v>42.894448387096801</v>
      </c>
      <c r="BT25">
        <v>42.987977419354799</v>
      </c>
      <c r="BU25">
        <v>498.06712903225798</v>
      </c>
      <c r="BV25">
        <v>42.930167741935499</v>
      </c>
      <c r="BW25">
        <v>400.02164516129</v>
      </c>
      <c r="BX25">
        <v>102.549709677419</v>
      </c>
      <c r="BY25">
        <v>4.4411738709677399E-2</v>
      </c>
      <c r="BZ25">
        <v>39.906545161290303</v>
      </c>
      <c r="CA25">
        <v>40.885190322580598</v>
      </c>
      <c r="CB25">
        <v>999.9</v>
      </c>
      <c r="CC25">
        <v>0</v>
      </c>
      <c r="CD25">
        <v>0</v>
      </c>
      <c r="CE25">
        <v>10011.1922580645</v>
      </c>
      <c r="CF25">
        <v>0</v>
      </c>
      <c r="CG25">
        <v>507.05312903225803</v>
      </c>
      <c r="CH25">
        <v>1400.01967741935</v>
      </c>
      <c r="CI25">
        <v>0.90000096774193605</v>
      </c>
      <c r="CJ25">
        <v>9.9998987096774197E-2</v>
      </c>
      <c r="CK25">
        <v>0</v>
      </c>
      <c r="CL25">
        <v>762.50367741935497</v>
      </c>
      <c r="CM25">
        <v>4.9997499999999997</v>
      </c>
      <c r="CN25">
        <v>10714.2</v>
      </c>
      <c r="CO25">
        <v>12178.2193548387</v>
      </c>
      <c r="CP25">
        <v>49.707322580645098</v>
      </c>
      <c r="CQ25">
        <v>51.375</v>
      </c>
      <c r="CR25">
        <v>50.3546774193548</v>
      </c>
      <c r="CS25">
        <v>51.070129032258002</v>
      </c>
      <c r="CT25">
        <v>51.655000000000001</v>
      </c>
      <c r="CU25">
        <v>1255.51677419355</v>
      </c>
      <c r="CV25">
        <v>139.50290322580599</v>
      </c>
      <c r="CW25">
        <v>0</v>
      </c>
      <c r="CX25">
        <v>119.69999980926499</v>
      </c>
      <c r="CY25">
        <v>0</v>
      </c>
      <c r="CZ25">
        <v>762.51434615384596</v>
      </c>
      <c r="DA25">
        <v>2.4314871987862299</v>
      </c>
      <c r="DB25">
        <v>21.476923182622102</v>
      </c>
      <c r="DC25">
        <v>10714.276923076901</v>
      </c>
      <c r="DD25">
        <v>15</v>
      </c>
      <c r="DE25">
        <v>1605813618.0999999</v>
      </c>
      <c r="DF25" t="s">
        <v>291</v>
      </c>
      <c r="DG25">
        <v>1605813618.0999999</v>
      </c>
      <c r="DH25">
        <v>1605813618.0999999</v>
      </c>
      <c r="DI25">
        <v>1</v>
      </c>
      <c r="DJ25">
        <v>-0.42699999999999999</v>
      </c>
      <c r="DK25">
        <v>-0.72899999999999998</v>
      </c>
      <c r="DL25">
        <v>1.9159999999999999</v>
      </c>
      <c r="DM25">
        <v>-3.5999999999999997E-2</v>
      </c>
      <c r="DN25">
        <v>400</v>
      </c>
      <c r="DO25">
        <v>10</v>
      </c>
      <c r="DP25">
        <v>0.19</v>
      </c>
      <c r="DQ25">
        <v>7.0000000000000007E-2</v>
      </c>
      <c r="DR25">
        <v>3.4154691195195599</v>
      </c>
      <c r="DS25">
        <v>-0.99822779611247903</v>
      </c>
      <c r="DT25">
        <v>7.8260906521860393E-2</v>
      </c>
      <c r="DU25">
        <v>0</v>
      </c>
      <c r="DV25">
        <v>-5.0583910000000003</v>
      </c>
      <c r="DW25">
        <v>1.3148468075639601</v>
      </c>
      <c r="DX25">
        <v>0.100190806642459</v>
      </c>
      <c r="DY25">
        <v>0</v>
      </c>
      <c r="DZ25">
        <v>-9.4756326666666696E-2</v>
      </c>
      <c r="EA25">
        <v>0.50623769699666199</v>
      </c>
      <c r="EB25">
        <v>3.87914264572808E-2</v>
      </c>
      <c r="EC25">
        <v>0</v>
      </c>
      <c r="ED25">
        <v>0</v>
      </c>
      <c r="EE25">
        <v>3</v>
      </c>
      <c r="EF25" t="s">
        <v>327</v>
      </c>
      <c r="EG25">
        <v>100</v>
      </c>
      <c r="EH25">
        <v>100</v>
      </c>
      <c r="EI25">
        <v>1.9159999999999999</v>
      </c>
      <c r="EJ25">
        <v>-3.5799999999999998E-2</v>
      </c>
      <c r="EK25">
        <v>1.91579999999999</v>
      </c>
      <c r="EL25">
        <v>0</v>
      </c>
      <c r="EM25">
        <v>0</v>
      </c>
      <c r="EN25">
        <v>0</v>
      </c>
      <c r="EO25">
        <v>-3.5721999999997998E-2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18.7</v>
      </c>
      <c r="EX25">
        <v>18.7</v>
      </c>
      <c r="EY25">
        <v>2</v>
      </c>
      <c r="EZ25">
        <v>390.79700000000003</v>
      </c>
      <c r="FA25">
        <v>684.55200000000002</v>
      </c>
      <c r="FB25">
        <v>38.330100000000002</v>
      </c>
      <c r="FC25">
        <v>34.9925</v>
      </c>
      <c r="FD25">
        <v>30.0002</v>
      </c>
      <c r="FE25">
        <v>34.642400000000002</v>
      </c>
      <c r="FF25">
        <v>34.546399999999998</v>
      </c>
      <c r="FG25">
        <v>26.271799999999999</v>
      </c>
      <c r="FH25">
        <v>0</v>
      </c>
      <c r="FI25">
        <v>100</v>
      </c>
      <c r="FJ25">
        <v>-999.9</v>
      </c>
      <c r="FK25">
        <v>504.85599999999999</v>
      </c>
      <c r="FL25">
        <v>48.757100000000001</v>
      </c>
      <c r="FM25">
        <v>100.99</v>
      </c>
      <c r="FN25">
        <v>100.289</v>
      </c>
    </row>
    <row r="26" spans="1:170" x14ac:dyDescent="0.25">
      <c r="A26">
        <v>10</v>
      </c>
      <c r="B26">
        <v>1605814859</v>
      </c>
      <c r="C26">
        <v>977.40000009536698</v>
      </c>
      <c r="D26" t="s">
        <v>328</v>
      </c>
      <c r="E26" t="s">
        <v>329</v>
      </c>
      <c r="F26" t="s">
        <v>285</v>
      </c>
      <c r="G26" t="s">
        <v>286</v>
      </c>
      <c r="H26">
        <v>1605814851</v>
      </c>
      <c r="I26">
        <f t="shared" si="0"/>
        <v>-4.7520185157713961E-4</v>
      </c>
      <c r="J26">
        <f t="shared" si="1"/>
        <v>3.4645777965849551</v>
      </c>
      <c r="K26">
        <f t="shared" si="2"/>
        <v>600.16441935483897</v>
      </c>
      <c r="L26">
        <f t="shared" si="3"/>
        <v>1011.5120466039623</v>
      </c>
      <c r="M26">
        <f t="shared" si="4"/>
        <v>103.77778494983291</v>
      </c>
      <c r="N26">
        <f t="shared" si="5"/>
        <v>61.574881144973432</v>
      </c>
      <c r="O26">
        <f t="shared" si="6"/>
        <v>-1.1963576027935694E-2</v>
      </c>
      <c r="P26">
        <f t="shared" si="7"/>
        <v>2.9733949420734911</v>
      </c>
      <c r="Q26">
        <f t="shared" si="8"/>
        <v>-1.1990382938061031E-2</v>
      </c>
      <c r="R26">
        <f t="shared" si="9"/>
        <v>-7.4915759130784187E-3</v>
      </c>
      <c r="S26">
        <f t="shared" si="10"/>
        <v>231.28558083617528</v>
      </c>
      <c r="T26">
        <f t="shared" si="11"/>
        <v>41.501482791502312</v>
      </c>
      <c r="U26">
        <f t="shared" si="12"/>
        <v>40.972883870967699</v>
      </c>
      <c r="V26">
        <f t="shared" si="13"/>
        <v>7.8077645475145543</v>
      </c>
      <c r="W26">
        <f t="shared" si="14"/>
        <v>53.482544056512417</v>
      </c>
      <c r="X26">
        <f t="shared" si="15"/>
        <v>3.9751510044425182</v>
      </c>
      <c r="Y26">
        <f t="shared" si="16"/>
        <v>7.4326139015417221</v>
      </c>
      <c r="Z26">
        <f t="shared" si="17"/>
        <v>3.8326135430720361</v>
      </c>
      <c r="AA26">
        <f t="shared" si="18"/>
        <v>20.956401654551858</v>
      </c>
      <c r="AB26">
        <f t="shared" si="19"/>
        <v>-148.28938505138495</v>
      </c>
      <c r="AC26">
        <f t="shared" si="20"/>
        <v>-12.283588928367124</v>
      </c>
      <c r="AD26">
        <f t="shared" si="21"/>
        <v>91.669008510975061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51951.399670900377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330</v>
      </c>
      <c r="AQ26">
        <v>763.70326923076902</v>
      </c>
      <c r="AR26">
        <v>894.55</v>
      </c>
      <c r="AS26">
        <f t="shared" si="27"/>
        <v>0.14627100862917775</v>
      </c>
      <c r="AT26">
        <v>0.5</v>
      </c>
      <c r="AU26">
        <f t="shared" si="28"/>
        <v>1180.1582620376246</v>
      </c>
      <c r="AV26">
        <f t="shared" si="29"/>
        <v>3.4645777965849551</v>
      </c>
      <c r="AW26">
        <f t="shared" si="30"/>
        <v>86.311469665150398</v>
      </c>
      <c r="AX26">
        <f t="shared" si="31"/>
        <v>0.34883460958023582</v>
      </c>
      <c r="AY26">
        <f t="shared" si="32"/>
        <v>3.4252399923225766E-3</v>
      </c>
      <c r="AZ26">
        <f t="shared" si="33"/>
        <v>2.646615616790565</v>
      </c>
      <c r="BA26" t="s">
        <v>331</v>
      </c>
      <c r="BB26">
        <v>582.5</v>
      </c>
      <c r="BC26">
        <f t="shared" si="34"/>
        <v>312.04999999999995</v>
      </c>
      <c r="BD26">
        <f t="shared" si="35"/>
        <v>0.41931334968508555</v>
      </c>
      <c r="BE26">
        <f t="shared" si="36"/>
        <v>0.88354518245396663</v>
      </c>
      <c r="BF26">
        <f t="shared" si="37"/>
        <v>0.73068901823492838</v>
      </c>
      <c r="BG26">
        <f t="shared" si="38"/>
        <v>0.92968159092172242</v>
      </c>
      <c r="BH26">
        <f t="shared" si="39"/>
        <v>1399.9683870967699</v>
      </c>
      <c r="BI26">
        <f t="shared" si="40"/>
        <v>1180.1582620376246</v>
      </c>
      <c r="BJ26">
        <f t="shared" si="41"/>
        <v>0.84298922241024044</v>
      </c>
      <c r="BK26">
        <f t="shared" si="42"/>
        <v>0.19597844482048093</v>
      </c>
      <c r="BL26">
        <v>6</v>
      </c>
      <c r="BM26">
        <v>0.5</v>
      </c>
      <c r="BN26" t="s">
        <v>290</v>
      </c>
      <c r="BO26">
        <v>2</v>
      </c>
      <c r="BP26">
        <v>1605814851</v>
      </c>
      <c r="BQ26">
        <v>600.16441935483897</v>
      </c>
      <c r="BR26">
        <v>604.93332258064504</v>
      </c>
      <c r="BS26">
        <v>38.745412903225798</v>
      </c>
      <c r="BT26">
        <v>39.430574193548402</v>
      </c>
      <c r="BU26">
        <v>598.24851612903205</v>
      </c>
      <c r="BV26">
        <v>38.781135483870997</v>
      </c>
      <c r="BW26">
        <v>400.01380645161299</v>
      </c>
      <c r="BX26">
        <v>102.55264516129</v>
      </c>
      <c r="BY26">
        <v>4.40419451612903E-2</v>
      </c>
      <c r="BZ26">
        <v>40.047819354838701</v>
      </c>
      <c r="CA26">
        <v>40.972883870967699</v>
      </c>
      <c r="CB26">
        <v>999.9</v>
      </c>
      <c r="CC26">
        <v>0</v>
      </c>
      <c r="CD26">
        <v>0</v>
      </c>
      <c r="CE26">
        <v>9996.9180645161305</v>
      </c>
      <c r="CF26">
        <v>0</v>
      </c>
      <c r="CG26">
        <v>236.654</v>
      </c>
      <c r="CH26">
        <v>1399.9683870967699</v>
      </c>
      <c r="CI26">
        <v>0.90000096774193505</v>
      </c>
      <c r="CJ26">
        <v>9.9998980645161301E-2</v>
      </c>
      <c r="CK26">
        <v>0</v>
      </c>
      <c r="CL26">
        <v>763.67683870967699</v>
      </c>
      <c r="CM26">
        <v>4.9997499999999997</v>
      </c>
      <c r="CN26">
        <v>10708.9516129032</v>
      </c>
      <c r="CO26">
        <v>12177.777419354799</v>
      </c>
      <c r="CP26">
        <v>49.512</v>
      </c>
      <c r="CQ26">
        <v>51.146999999999998</v>
      </c>
      <c r="CR26">
        <v>50.186999999999998</v>
      </c>
      <c r="CS26">
        <v>50.862806451612897</v>
      </c>
      <c r="CT26">
        <v>51.503999999999998</v>
      </c>
      <c r="CU26">
        <v>1255.47451612903</v>
      </c>
      <c r="CV26">
        <v>139.493870967742</v>
      </c>
      <c r="CW26">
        <v>0</v>
      </c>
      <c r="CX26">
        <v>119.59999990463299</v>
      </c>
      <c r="CY26">
        <v>0</v>
      </c>
      <c r="CZ26">
        <v>763.70326923076902</v>
      </c>
      <c r="DA26">
        <v>2.4372991535878001</v>
      </c>
      <c r="DB26">
        <v>21.500854690296102</v>
      </c>
      <c r="DC26">
        <v>10709.2807692308</v>
      </c>
      <c r="DD26">
        <v>15</v>
      </c>
      <c r="DE26">
        <v>1605813618.0999999</v>
      </c>
      <c r="DF26" t="s">
        <v>291</v>
      </c>
      <c r="DG26">
        <v>1605813618.0999999</v>
      </c>
      <c r="DH26">
        <v>1605813618.0999999</v>
      </c>
      <c r="DI26">
        <v>1</v>
      </c>
      <c r="DJ26">
        <v>-0.42699999999999999</v>
      </c>
      <c r="DK26">
        <v>-0.72899999999999998</v>
      </c>
      <c r="DL26">
        <v>1.9159999999999999</v>
      </c>
      <c r="DM26">
        <v>-3.5999999999999997E-2</v>
      </c>
      <c r="DN26">
        <v>400</v>
      </c>
      <c r="DO26">
        <v>10</v>
      </c>
      <c r="DP26">
        <v>0.19</v>
      </c>
      <c r="DQ26">
        <v>7.0000000000000007E-2</v>
      </c>
      <c r="DR26">
        <v>3.4666734926172298</v>
      </c>
      <c r="DS26">
        <v>-0.19047295112762699</v>
      </c>
      <c r="DT26">
        <v>1.8223719519030401E-2</v>
      </c>
      <c r="DU26">
        <v>1</v>
      </c>
      <c r="DV26">
        <v>-4.7653299999999996</v>
      </c>
      <c r="DW26">
        <v>0.85823252502779201</v>
      </c>
      <c r="DX26">
        <v>6.5084537385362601E-2</v>
      </c>
      <c r="DY26">
        <v>0</v>
      </c>
      <c r="DZ26">
        <v>-0.6889902</v>
      </c>
      <c r="EA26">
        <v>-0.84687916351501602</v>
      </c>
      <c r="EB26">
        <v>6.1183355708013698E-2</v>
      </c>
      <c r="EC26">
        <v>0</v>
      </c>
      <c r="ED26">
        <v>1</v>
      </c>
      <c r="EE26">
        <v>3</v>
      </c>
      <c r="EF26" t="s">
        <v>297</v>
      </c>
      <c r="EG26">
        <v>100</v>
      </c>
      <c r="EH26">
        <v>100</v>
      </c>
      <c r="EI26">
        <v>1.9159999999999999</v>
      </c>
      <c r="EJ26">
        <v>-3.5700000000000003E-2</v>
      </c>
      <c r="EK26">
        <v>1.91579999999999</v>
      </c>
      <c r="EL26">
        <v>0</v>
      </c>
      <c r="EM26">
        <v>0</v>
      </c>
      <c r="EN26">
        <v>0</v>
      </c>
      <c r="EO26">
        <v>-3.5721999999997998E-2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20.7</v>
      </c>
      <c r="EX26">
        <v>20.7</v>
      </c>
      <c r="EY26">
        <v>2</v>
      </c>
      <c r="EZ26">
        <v>389.17599999999999</v>
      </c>
      <c r="FA26">
        <v>680.33299999999997</v>
      </c>
      <c r="FB26">
        <v>38.528300000000002</v>
      </c>
      <c r="FC26">
        <v>34.944299999999998</v>
      </c>
      <c r="FD26">
        <v>29.999600000000001</v>
      </c>
      <c r="FE26">
        <v>34.610799999999998</v>
      </c>
      <c r="FF26">
        <v>34.5122</v>
      </c>
      <c r="FG26">
        <v>30.293199999999999</v>
      </c>
      <c r="FH26">
        <v>0</v>
      </c>
      <c r="FI26">
        <v>100</v>
      </c>
      <c r="FJ26">
        <v>-999.9</v>
      </c>
      <c r="FK26">
        <v>604.85599999999999</v>
      </c>
      <c r="FL26">
        <v>42.840299999999999</v>
      </c>
      <c r="FM26">
        <v>101.03100000000001</v>
      </c>
      <c r="FN26">
        <v>100.32299999999999</v>
      </c>
    </row>
    <row r="27" spans="1:170" x14ac:dyDescent="0.25">
      <c r="A27">
        <v>11</v>
      </c>
      <c r="B27">
        <v>1605814979.5</v>
      </c>
      <c r="C27">
        <v>1097.9000000953699</v>
      </c>
      <c r="D27" t="s">
        <v>332</v>
      </c>
      <c r="E27" t="s">
        <v>333</v>
      </c>
      <c r="F27" t="s">
        <v>285</v>
      </c>
      <c r="G27" t="s">
        <v>286</v>
      </c>
      <c r="H27">
        <v>1605814971.5</v>
      </c>
      <c r="I27">
        <f t="shared" si="0"/>
        <v>3.5419428066662786E-4</v>
      </c>
      <c r="J27">
        <f t="shared" si="1"/>
        <v>2.9553942973462015</v>
      </c>
      <c r="K27">
        <f t="shared" si="2"/>
        <v>699.86580645161303</v>
      </c>
      <c r="L27">
        <f t="shared" si="3"/>
        <v>152.26304298919905</v>
      </c>
      <c r="M27">
        <f t="shared" si="4"/>
        <v>15.622013635710077</v>
      </c>
      <c r="N27">
        <f t="shared" si="5"/>
        <v>71.805429320954104</v>
      </c>
      <c r="O27">
        <f t="shared" si="6"/>
        <v>9.0892759281620879E-3</v>
      </c>
      <c r="P27">
        <f t="shared" si="7"/>
        <v>2.9733656158142745</v>
      </c>
      <c r="Q27">
        <f t="shared" si="8"/>
        <v>9.0738680796245783E-3</v>
      </c>
      <c r="R27">
        <f t="shared" si="9"/>
        <v>5.6725496784146429E-3</v>
      </c>
      <c r="S27">
        <f t="shared" si="10"/>
        <v>231.28998658144758</v>
      </c>
      <c r="T27">
        <f t="shared" si="11"/>
        <v>41.41148894617001</v>
      </c>
      <c r="U27">
        <f t="shared" si="12"/>
        <v>41.102954838709699</v>
      </c>
      <c r="V27">
        <f t="shared" si="13"/>
        <v>7.8618068498743536</v>
      </c>
      <c r="W27">
        <f t="shared" si="14"/>
        <v>54.676217536308258</v>
      </c>
      <c r="X27">
        <f t="shared" si="15"/>
        <v>4.0901777602726872</v>
      </c>
      <c r="Y27">
        <f t="shared" si="16"/>
        <v>7.4807255230422003</v>
      </c>
      <c r="Z27">
        <f t="shared" si="17"/>
        <v>3.7716290896016664</v>
      </c>
      <c r="AA27">
        <f t="shared" si="18"/>
        <v>-15.619967777398289</v>
      </c>
      <c r="AB27">
        <f t="shared" si="19"/>
        <v>-149.7632003880893</v>
      </c>
      <c r="AC27">
        <f t="shared" si="20"/>
        <v>-12.420696329805734</v>
      </c>
      <c r="AD27">
        <f t="shared" si="21"/>
        <v>53.486122086154239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51930.570507383665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334</v>
      </c>
      <c r="AQ27">
        <v>764.06815384615402</v>
      </c>
      <c r="AR27">
        <v>891.27</v>
      </c>
      <c r="AS27">
        <f t="shared" si="27"/>
        <v>0.14271976634896943</v>
      </c>
      <c r="AT27">
        <v>0.5</v>
      </c>
      <c r="AU27">
        <f t="shared" si="28"/>
        <v>1180.1817975214744</v>
      </c>
      <c r="AV27">
        <f t="shared" si="29"/>
        <v>2.9553942973462015</v>
      </c>
      <c r="AW27">
        <f t="shared" si="30"/>
        <v>84.217635195785789</v>
      </c>
      <c r="AX27">
        <f t="shared" si="31"/>
        <v>0.34596699092306488</v>
      </c>
      <c r="AY27">
        <f t="shared" si="32"/>
        <v>2.9937267161571656E-3</v>
      </c>
      <c r="AZ27">
        <f t="shared" si="33"/>
        <v>2.6600356794237436</v>
      </c>
      <c r="BA27" t="s">
        <v>335</v>
      </c>
      <c r="BB27">
        <v>582.91999999999996</v>
      </c>
      <c r="BC27">
        <f t="shared" si="34"/>
        <v>308.35000000000002</v>
      </c>
      <c r="BD27">
        <f t="shared" si="35"/>
        <v>0.4125242294595296</v>
      </c>
      <c r="BE27">
        <f t="shared" si="36"/>
        <v>0.88490795622508556</v>
      </c>
      <c r="BF27">
        <f t="shared" si="37"/>
        <v>0.72358848471323212</v>
      </c>
      <c r="BG27">
        <f t="shared" si="38"/>
        <v>0.93096958119775841</v>
      </c>
      <c r="BH27">
        <f t="shared" si="39"/>
        <v>1399.9964516129</v>
      </c>
      <c r="BI27">
        <f t="shared" si="40"/>
        <v>1180.1817975214744</v>
      </c>
      <c r="BJ27">
        <f t="shared" si="41"/>
        <v>0.84298913483803284</v>
      </c>
      <c r="BK27">
        <f t="shared" si="42"/>
        <v>0.19597826967606577</v>
      </c>
      <c r="BL27">
        <v>6</v>
      </c>
      <c r="BM27">
        <v>0.5</v>
      </c>
      <c r="BN27" t="s">
        <v>290</v>
      </c>
      <c r="BO27">
        <v>2</v>
      </c>
      <c r="BP27">
        <v>1605814971.5</v>
      </c>
      <c r="BQ27">
        <v>699.86580645161303</v>
      </c>
      <c r="BR27">
        <v>704.67083870967701</v>
      </c>
      <c r="BS27">
        <v>39.8657258064516</v>
      </c>
      <c r="BT27">
        <v>39.355603225806497</v>
      </c>
      <c r="BU27">
        <v>697.94996774193498</v>
      </c>
      <c r="BV27">
        <v>39.901451612903202</v>
      </c>
      <c r="BW27">
        <v>399.99099999999999</v>
      </c>
      <c r="BX27">
        <v>102.554967741935</v>
      </c>
      <c r="BY27">
        <v>4.3885722580645201E-2</v>
      </c>
      <c r="BZ27">
        <v>40.1686870967742</v>
      </c>
      <c r="CA27">
        <v>41.102954838709699</v>
      </c>
      <c r="CB27">
        <v>999.9</v>
      </c>
      <c r="CC27">
        <v>0</v>
      </c>
      <c r="CD27">
        <v>0</v>
      </c>
      <c r="CE27">
        <v>9996.5258064516092</v>
      </c>
      <c r="CF27">
        <v>0</v>
      </c>
      <c r="CG27">
        <v>376.59887096774202</v>
      </c>
      <c r="CH27">
        <v>1399.9964516129</v>
      </c>
      <c r="CI27">
        <v>0.90000509677419305</v>
      </c>
      <c r="CJ27">
        <v>9.99948709677419E-2</v>
      </c>
      <c r="CK27">
        <v>0</v>
      </c>
      <c r="CL27">
        <v>764.04732258064496</v>
      </c>
      <c r="CM27">
        <v>4.9997499999999997</v>
      </c>
      <c r="CN27">
        <v>10708.416129032301</v>
      </c>
      <c r="CO27">
        <v>12178.038709677399</v>
      </c>
      <c r="CP27">
        <v>49.561999999999998</v>
      </c>
      <c r="CQ27">
        <v>51.061999999999998</v>
      </c>
      <c r="CR27">
        <v>50.186999999999998</v>
      </c>
      <c r="CS27">
        <v>50.811999999999998</v>
      </c>
      <c r="CT27">
        <v>51.55</v>
      </c>
      <c r="CU27">
        <v>1255.5038709677401</v>
      </c>
      <c r="CV27">
        <v>139.49258064516101</v>
      </c>
      <c r="CW27">
        <v>0</v>
      </c>
      <c r="CX27">
        <v>119.799999952316</v>
      </c>
      <c r="CY27">
        <v>0</v>
      </c>
      <c r="CZ27">
        <v>764.06815384615402</v>
      </c>
      <c r="DA27">
        <v>1.2126495752665001</v>
      </c>
      <c r="DB27">
        <v>27.890598313268001</v>
      </c>
      <c r="DC27">
        <v>10708.5</v>
      </c>
      <c r="DD27">
        <v>15</v>
      </c>
      <c r="DE27">
        <v>1605813618.0999999</v>
      </c>
      <c r="DF27" t="s">
        <v>291</v>
      </c>
      <c r="DG27">
        <v>1605813618.0999999</v>
      </c>
      <c r="DH27">
        <v>1605813618.0999999</v>
      </c>
      <c r="DI27">
        <v>1</v>
      </c>
      <c r="DJ27">
        <v>-0.42699999999999999</v>
      </c>
      <c r="DK27">
        <v>-0.72899999999999998</v>
      </c>
      <c r="DL27">
        <v>1.9159999999999999</v>
      </c>
      <c r="DM27">
        <v>-3.5999999999999997E-2</v>
      </c>
      <c r="DN27">
        <v>400</v>
      </c>
      <c r="DO27">
        <v>10</v>
      </c>
      <c r="DP27">
        <v>0.19</v>
      </c>
      <c r="DQ27">
        <v>7.0000000000000007E-2</v>
      </c>
      <c r="DR27">
        <v>2.95773814172767</v>
      </c>
      <c r="DS27">
        <v>-0.23096041016016</v>
      </c>
      <c r="DT27">
        <v>4.6646782208034802E-2</v>
      </c>
      <c r="DU27">
        <v>1</v>
      </c>
      <c r="DV27">
        <v>-4.8033653333333302</v>
      </c>
      <c r="DW27">
        <v>-0.62090429365961597</v>
      </c>
      <c r="DX27">
        <v>6.1597565630108798E-2</v>
      </c>
      <c r="DY27">
        <v>0</v>
      </c>
      <c r="DZ27">
        <v>0.51077669999999997</v>
      </c>
      <c r="EA27">
        <v>0.95207041601779696</v>
      </c>
      <c r="EB27">
        <v>9.1787319741218495E-2</v>
      </c>
      <c r="EC27">
        <v>0</v>
      </c>
      <c r="ED27">
        <v>1</v>
      </c>
      <c r="EE27">
        <v>3</v>
      </c>
      <c r="EF27" t="s">
        <v>297</v>
      </c>
      <c r="EG27">
        <v>100</v>
      </c>
      <c r="EH27">
        <v>100</v>
      </c>
      <c r="EI27">
        <v>1.9159999999999999</v>
      </c>
      <c r="EJ27">
        <v>-3.5700000000000003E-2</v>
      </c>
      <c r="EK27">
        <v>1.91579999999999</v>
      </c>
      <c r="EL27">
        <v>0</v>
      </c>
      <c r="EM27">
        <v>0</v>
      </c>
      <c r="EN27">
        <v>0</v>
      </c>
      <c r="EO27">
        <v>-3.5721999999997998E-2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22.7</v>
      </c>
      <c r="EX27">
        <v>22.7</v>
      </c>
      <c r="EY27">
        <v>2</v>
      </c>
      <c r="EZ27">
        <v>389.74400000000003</v>
      </c>
      <c r="FA27">
        <v>679.85299999999995</v>
      </c>
      <c r="FB27">
        <v>38.660200000000003</v>
      </c>
      <c r="FC27">
        <v>34.854700000000001</v>
      </c>
      <c r="FD27">
        <v>29.9999</v>
      </c>
      <c r="FE27">
        <v>34.540700000000001</v>
      </c>
      <c r="FF27">
        <v>34.450099999999999</v>
      </c>
      <c r="FG27">
        <v>34.228499999999997</v>
      </c>
      <c r="FH27">
        <v>0</v>
      </c>
      <c r="FI27">
        <v>100</v>
      </c>
      <c r="FJ27">
        <v>-999.9</v>
      </c>
      <c r="FK27">
        <v>704.6</v>
      </c>
      <c r="FL27">
        <v>47.537500000000001</v>
      </c>
      <c r="FM27">
        <v>101.045</v>
      </c>
      <c r="FN27">
        <v>100.339</v>
      </c>
    </row>
    <row r="28" spans="1:170" x14ac:dyDescent="0.25">
      <c r="A28">
        <v>12</v>
      </c>
      <c r="B28">
        <v>1605815100</v>
      </c>
      <c r="C28">
        <v>1218.4000000953699</v>
      </c>
      <c r="D28" t="s">
        <v>336</v>
      </c>
      <c r="E28" t="s">
        <v>337</v>
      </c>
      <c r="F28" t="s">
        <v>285</v>
      </c>
      <c r="G28" t="s">
        <v>286</v>
      </c>
      <c r="H28">
        <v>1605815092</v>
      </c>
      <c r="I28">
        <f t="shared" si="0"/>
        <v>-2.9093365556921187E-4</v>
      </c>
      <c r="J28">
        <f t="shared" si="1"/>
        <v>2.9582354884341515</v>
      </c>
      <c r="K28">
        <f t="shared" si="2"/>
        <v>799.93151612903205</v>
      </c>
      <c r="L28">
        <f t="shared" si="3"/>
        <v>1386.6243785821346</v>
      </c>
      <c r="M28">
        <f t="shared" si="4"/>
        <v>142.26148272609396</v>
      </c>
      <c r="N28">
        <f t="shared" si="5"/>
        <v>82.069409222569575</v>
      </c>
      <c r="O28">
        <f t="shared" si="6"/>
        <v>-7.1918418172282799E-3</v>
      </c>
      <c r="P28">
        <f t="shared" si="7"/>
        <v>2.973655841368541</v>
      </c>
      <c r="Q28">
        <f t="shared" si="8"/>
        <v>-7.201518973560507E-3</v>
      </c>
      <c r="R28">
        <f t="shared" si="9"/>
        <v>-4.5000788446916372E-3</v>
      </c>
      <c r="S28">
        <f t="shared" si="10"/>
        <v>231.29093771855273</v>
      </c>
      <c r="T28">
        <f t="shared" si="11"/>
        <v>41.663888594118063</v>
      </c>
      <c r="U28">
        <f t="shared" si="12"/>
        <v>41.209029032258101</v>
      </c>
      <c r="V28">
        <f t="shared" si="13"/>
        <v>7.906118469944821</v>
      </c>
      <c r="W28">
        <f t="shared" si="14"/>
        <v>53.243775525194401</v>
      </c>
      <c r="X28">
        <f t="shared" si="15"/>
        <v>4.0019040164242856</v>
      </c>
      <c r="Y28">
        <f t="shared" si="16"/>
        <v>7.5161912861168654</v>
      </c>
      <c r="Z28">
        <f t="shared" si="17"/>
        <v>3.9042144535205354</v>
      </c>
      <c r="AA28">
        <f t="shared" si="18"/>
        <v>12.830174210602243</v>
      </c>
      <c r="AB28">
        <f t="shared" si="19"/>
        <v>-152.56834660096843</v>
      </c>
      <c r="AC28">
        <f t="shared" si="20"/>
        <v>-12.663896344261669</v>
      </c>
      <c r="AD28">
        <f t="shared" si="21"/>
        <v>78.88886898392488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51923.985715676652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338</v>
      </c>
      <c r="AQ28">
        <v>764.77538461538404</v>
      </c>
      <c r="AR28">
        <v>886.85</v>
      </c>
      <c r="AS28">
        <f t="shared" si="27"/>
        <v>0.13764967625259739</v>
      </c>
      <c r="AT28">
        <v>0.5</v>
      </c>
      <c r="AU28">
        <f t="shared" si="28"/>
        <v>1180.1862007472964</v>
      </c>
      <c r="AV28">
        <f t="shared" si="29"/>
        <v>2.9582354884341515</v>
      </c>
      <c r="AW28">
        <f t="shared" si="30"/>
        <v>81.226124225324128</v>
      </c>
      <c r="AX28">
        <f t="shared" si="31"/>
        <v>0.34384619721486165</v>
      </c>
      <c r="AY28">
        <f t="shared" si="32"/>
        <v>2.9961229558618653E-3</v>
      </c>
      <c r="AZ28">
        <f t="shared" si="33"/>
        <v>2.6782770479788014</v>
      </c>
      <c r="BA28" t="s">
        <v>339</v>
      </c>
      <c r="BB28">
        <v>581.91</v>
      </c>
      <c r="BC28">
        <f t="shared" si="34"/>
        <v>304.94000000000005</v>
      </c>
      <c r="BD28">
        <f t="shared" si="35"/>
        <v>0.40032339274813394</v>
      </c>
      <c r="BE28">
        <f t="shared" si="36"/>
        <v>0.88622363506792479</v>
      </c>
      <c r="BF28">
        <f t="shared" si="37"/>
        <v>0.71233251789842511</v>
      </c>
      <c r="BG28">
        <f t="shared" si="38"/>
        <v>0.93270522663070921</v>
      </c>
      <c r="BH28">
        <f t="shared" si="39"/>
        <v>1400.0016129032299</v>
      </c>
      <c r="BI28">
        <f t="shared" si="40"/>
        <v>1180.1862007472964</v>
      </c>
      <c r="BJ28">
        <f t="shared" si="41"/>
        <v>0.84298917220524128</v>
      </c>
      <c r="BK28">
        <f t="shared" si="42"/>
        <v>0.1959783444104827</v>
      </c>
      <c r="BL28">
        <v>6</v>
      </c>
      <c r="BM28">
        <v>0.5</v>
      </c>
      <c r="BN28" t="s">
        <v>290</v>
      </c>
      <c r="BO28">
        <v>2</v>
      </c>
      <c r="BP28">
        <v>1605815092</v>
      </c>
      <c r="BQ28">
        <v>799.93151612903205</v>
      </c>
      <c r="BR28">
        <v>804.01974193548403</v>
      </c>
      <c r="BS28">
        <v>39.006606451612903</v>
      </c>
      <c r="BT28">
        <v>39.425980645161303</v>
      </c>
      <c r="BU28">
        <v>798.01583870967704</v>
      </c>
      <c r="BV28">
        <v>39.042338709677402</v>
      </c>
      <c r="BW28">
        <v>400.00361290322599</v>
      </c>
      <c r="BX28">
        <v>102.55193548387101</v>
      </c>
      <c r="BY28">
        <v>4.3608719354838697E-2</v>
      </c>
      <c r="BZ28">
        <v>40.257354838709702</v>
      </c>
      <c r="CA28">
        <v>41.209029032258101</v>
      </c>
      <c r="CB28">
        <v>999.9</v>
      </c>
      <c r="CC28">
        <v>0</v>
      </c>
      <c r="CD28">
        <v>0</v>
      </c>
      <c r="CE28">
        <v>9998.4629032258108</v>
      </c>
      <c r="CF28">
        <v>0</v>
      </c>
      <c r="CG28">
        <v>164.219741935484</v>
      </c>
      <c r="CH28">
        <v>1400.0016129032299</v>
      </c>
      <c r="CI28">
        <v>0.90000309677419299</v>
      </c>
      <c r="CJ28">
        <v>9.9996848387096798E-2</v>
      </c>
      <c r="CK28">
        <v>0</v>
      </c>
      <c r="CL28">
        <v>764.77290322580598</v>
      </c>
      <c r="CM28">
        <v>4.9997499999999997</v>
      </c>
      <c r="CN28">
        <v>10714.896774193499</v>
      </c>
      <c r="CO28">
        <v>12178.0774193548</v>
      </c>
      <c r="CP28">
        <v>49.620935483871001</v>
      </c>
      <c r="CQ28">
        <v>51.061999999999998</v>
      </c>
      <c r="CR28">
        <v>50.223580645161299</v>
      </c>
      <c r="CS28">
        <v>50.808</v>
      </c>
      <c r="CT28">
        <v>51.558</v>
      </c>
      <c r="CU28">
        <v>1255.50677419355</v>
      </c>
      <c r="CV28">
        <v>139.494838709677</v>
      </c>
      <c r="CW28">
        <v>0</v>
      </c>
      <c r="CX28">
        <v>119.59999990463299</v>
      </c>
      <c r="CY28">
        <v>0</v>
      </c>
      <c r="CZ28">
        <v>764.77538461538404</v>
      </c>
      <c r="DA28">
        <v>1.4549059866544001</v>
      </c>
      <c r="DB28">
        <v>18.1880341127642</v>
      </c>
      <c r="DC28">
        <v>10714.9769230769</v>
      </c>
      <c r="DD28">
        <v>15</v>
      </c>
      <c r="DE28">
        <v>1605813618.0999999</v>
      </c>
      <c r="DF28" t="s">
        <v>291</v>
      </c>
      <c r="DG28">
        <v>1605813618.0999999</v>
      </c>
      <c r="DH28">
        <v>1605813618.0999999</v>
      </c>
      <c r="DI28">
        <v>1</v>
      </c>
      <c r="DJ28">
        <v>-0.42699999999999999</v>
      </c>
      <c r="DK28">
        <v>-0.72899999999999998</v>
      </c>
      <c r="DL28">
        <v>1.9159999999999999</v>
      </c>
      <c r="DM28">
        <v>-3.5999999999999997E-2</v>
      </c>
      <c r="DN28">
        <v>400</v>
      </c>
      <c r="DO28">
        <v>10</v>
      </c>
      <c r="DP28">
        <v>0.19</v>
      </c>
      <c r="DQ28">
        <v>7.0000000000000007E-2</v>
      </c>
      <c r="DR28">
        <v>2.9593557146685598</v>
      </c>
      <c r="DS28">
        <v>-0.38895998355325201</v>
      </c>
      <c r="DT28">
        <v>4.6020109931163601E-2</v>
      </c>
      <c r="DU28">
        <v>1</v>
      </c>
      <c r="DV28">
        <v>-4.0874476666666704</v>
      </c>
      <c r="DW28">
        <v>0.83303946607340595</v>
      </c>
      <c r="DX28">
        <v>8.2047320764029597E-2</v>
      </c>
      <c r="DY28">
        <v>0</v>
      </c>
      <c r="DZ28">
        <v>-0.42021009999999998</v>
      </c>
      <c r="EA28">
        <v>-0.25444226028921002</v>
      </c>
      <c r="EB28">
        <v>1.8649282977011902E-2</v>
      </c>
      <c r="EC28">
        <v>0</v>
      </c>
      <c r="ED28">
        <v>1</v>
      </c>
      <c r="EE28">
        <v>3</v>
      </c>
      <c r="EF28" t="s">
        <v>297</v>
      </c>
      <c r="EG28">
        <v>100</v>
      </c>
      <c r="EH28">
        <v>100</v>
      </c>
      <c r="EI28">
        <v>1.9159999999999999</v>
      </c>
      <c r="EJ28">
        <v>-3.5700000000000003E-2</v>
      </c>
      <c r="EK28">
        <v>1.91579999999999</v>
      </c>
      <c r="EL28">
        <v>0</v>
      </c>
      <c r="EM28">
        <v>0</v>
      </c>
      <c r="EN28">
        <v>0</v>
      </c>
      <c r="EO28">
        <v>-3.5721999999997998E-2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24.7</v>
      </c>
      <c r="EX28">
        <v>24.7</v>
      </c>
      <c r="EY28">
        <v>2</v>
      </c>
      <c r="EZ28">
        <v>389.517</v>
      </c>
      <c r="FA28">
        <v>679.78</v>
      </c>
      <c r="FB28">
        <v>38.709400000000002</v>
      </c>
      <c r="FC28">
        <v>34.846699999999998</v>
      </c>
      <c r="FD28">
        <v>30.0002</v>
      </c>
      <c r="FE28">
        <v>34.539099999999998</v>
      </c>
      <c r="FF28">
        <v>34.4542</v>
      </c>
      <c r="FG28">
        <v>38.089500000000001</v>
      </c>
      <c r="FH28">
        <v>0</v>
      </c>
      <c r="FI28">
        <v>100</v>
      </c>
      <c r="FJ28">
        <v>-999.9</v>
      </c>
      <c r="FK28">
        <v>804.00800000000004</v>
      </c>
      <c r="FL28">
        <v>47.537500000000001</v>
      </c>
      <c r="FM28">
        <v>101.04600000000001</v>
      </c>
      <c r="FN28">
        <v>100.331</v>
      </c>
    </row>
    <row r="29" spans="1:170" x14ac:dyDescent="0.25">
      <c r="A29">
        <v>13</v>
      </c>
      <c r="B29">
        <v>1605815218.5</v>
      </c>
      <c r="C29">
        <v>1336.9000000953699</v>
      </c>
      <c r="D29" t="s">
        <v>340</v>
      </c>
      <c r="E29" t="s">
        <v>341</v>
      </c>
      <c r="F29" t="s">
        <v>285</v>
      </c>
      <c r="G29" t="s">
        <v>286</v>
      </c>
      <c r="H29">
        <v>1605815210.5</v>
      </c>
      <c r="I29">
        <f t="shared" si="0"/>
        <v>-2.0917536722725607E-4</v>
      </c>
      <c r="J29">
        <f t="shared" si="1"/>
        <v>3.0780193859831479</v>
      </c>
      <c r="K29">
        <f t="shared" si="2"/>
        <v>899.84709677419301</v>
      </c>
      <c r="L29">
        <f t="shared" si="3"/>
        <v>1761.9139727238573</v>
      </c>
      <c r="M29">
        <f t="shared" si="4"/>
        <v>180.74551900885248</v>
      </c>
      <c r="N29">
        <f t="shared" si="5"/>
        <v>92.310596915024021</v>
      </c>
      <c r="O29">
        <f t="shared" si="6"/>
        <v>-5.1918136904289284E-3</v>
      </c>
      <c r="P29">
        <f t="shared" si="7"/>
        <v>2.9736661781913947</v>
      </c>
      <c r="Q29">
        <f t="shared" si="8"/>
        <v>-5.1968548296434961E-3</v>
      </c>
      <c r="R29">
        <f t="shared" si="9"/>
        <v>-3.2475809470202668E-3</v>
      </c>
      <c r="S29">
        <f t="shared" si="10"/>
        <v>231.28530207379663</v>
      </c>
      <c r="T29">
        <f t="shared" si="11"/>
        <v>41.609473268120567</v>
      </c>
      <c r="U29">
        <f t="shared" si="12"/>
        <v>41.1381193548387</v>
      </c>
      <c r="V29">
        <f t="shared" si="13"/>
        <v>7.8764726378234489</v>
      </c>
      <c r="W29">
        <f t="shared" si="14"/>
        <v>53.12919925827547</v>
      </c>
      <c r="X29">
        <f t="shared" si="15"/>
        <v>3.9861346289620907</v>
      </c>
      <c r="Y29">
        <f t="shared" si="16"/>
        <v>7.5027191913516464</v>
      </c>
      <c r="Z29">
        <f t="shared" si="17"/>
        <v>3.8903380088613582</v>
      </c>
      <c r="AA29">
        <f t="shared" si="18"/>
        <v>9.2246336947219927</v>
      </c>
      <c r="AB29">
        <f t="shared" si="19"/>
        <v>-146.59373363848766</v>
      </c>
      <c r="AC29">
        <f t="shared" si="20"/>
        <v>-12.161849449850342</v>
      </c>
      <c r="AD29">
        <f t="shared" si="21"/>
        <v>81.754352680180631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51929.630492352364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342</v>
      </c>
      <c r="AQ29">
        <v>766.45092</v>
      </c>
      <c r="AR29">
        <v>885.15</v>
      </c>
      <c r="AS29">
        <f t="shared" si="27"/>
        <v>0.13410052533468897</v>
      </c>
      <c r="AT29">
        <v>0.5</v>
      </c>
      <c r="AU29">
        <f t="shared" si="28"/>
        <v>1180.1571394569737</v>
      </c>
      <c r="AV29">
        <f t="shared" si="29"/>
        <v>3.0780193859831479</v>
      </c>
      <c r="AW29">
        <f t="shared" si="30"/>
        <v>79.129846189331985</v>
      </c>
      <c r="AX29">
        <f t="shared" si="31"/>
        <v>0.33998757272778618</v>
      </c>
      <c r="AY29">
        <f t="shared" si="32"/>
        <v>3.0976949963472666E-3</v>
      </c>
      <c r="AZ29">
        <f t="shared" si="33"/>
        <v>2.6853414675478731</v>
      </c>
      <c r="BA29" t="s">
        <v>343</v>
      </c>
      <c r="BB29">
        <v>584.21</v>
      </c>
      <c r="BC29">
        <f t="shared" si="34"/>
        <v>300.93999999999994</v>
      </c>
      <c r="BD29">
        <f t="shared" si="35"/>
        <v>0.39442772645710111</v>
      </c>
      <c r="BE29">
        <f t="shared" si="36"/>
        <v>0.88761963799586985</v>
      </c>
      <c r="BF29">
        <f t="shared" si="37"/>
        <v>0.69957521931315825</v>
      </c>
      <c r="BG29">
        <f t="shared" si="38"/>
        <v>0.9333727825664595</v>
      </c>
      <c r="BH29">
        <f t="shared" si="39"/>
        <v>1399.9670967741899</v>
      </c>
      <c r="BI29">
        <f t="shared" si="40"/>
        <v>1180.1571394569737</v>
      </c>
      <c r="BJ29">
        <f t="shared" si="41"/>
        <v>0.84298919751492496</v>
      </c>
      <c r="BK29">
        <f t="shared" si="42"/>
        <v>0.19597839502985004</v>
      </c>
      <c r="BL29">
        <v>6</v>
      </c>
      <c r="BM29">
        <v>0.5</v>
      </c>
      <c r="BN29" t="s">
        <v>290</v>
      </c>
      <c r="BO29">
        <v>2</v>
      </c>
      <c r="BP29">
        <v>1605815210.5</v>
      </c>
      <c r="BQ29">
        <v>899.84709677419301</v>
      </c>
      <c r="BR29">
        <v>904.18164516129002</v>
      </c>
      <c r="BS29">
        <v>38.856987096774198</v>
      </c>
      <c r="BT29">
        <v>39.158548387096801</v>
      </c>
      <c r="BU29">
        <v>897.93132258064497</v>
      </c>
      <c r="BV29">
        <v>38.892696774193503</v>
      </c>
      <c r="BW29">
        <v>400.01309677419403</v>
      </c>
      <c r="BX29">
        <v>102.541161290323</v>
      </c>
      <c r="BY29">
        <v>4.35969935483871E-2</v>
      </c>
      <c r="BZ29">
        <v>40.223716129032297</v>
      </c>
      <c r="CA29">
        <v>41.1381193548387</v>
      </c>
      <c r="CB29">
        <v>999.9</v>
      </c>
      <c r="CC29">
        <v>0</v>
      </c>
      <c r="CD29">
        <v>0</v>
      </c>
      <c r="CE29">
        <v>9999.5719354838693</v>
      </c>
      <c r="CF29">
        <v>0</v>
      </c>
      <c r="CG29">
        <v>289.79470967741901</v>
      </c>
      <c r="CH29">
        <v>1399.9670967741899</v>
      </c>
      <c r="CI29">
        <v>0.900003032258064</v>
      </c>
      <c r="CJ29">
        <v>9.9996916129032207E-2</v>
      </c>
      <c r="CK29">
        <v>0</v>
      </c>
      <c r="CL29">
        <v>766.44048387096802</v>
      </c>
      <c r="CM29">
        <v>4.9997499999999997</v>
      </c>
      <c r="CN29">
        <v>10710.109677419399</v>
      </c>
      <c r="CO29">
        <v>12177.764516129</v>
      </c>
      <c r="CP29">
        <v>49.637</v>
      </c>
      <c r="CQ29">
        <v>51.078258064516099</v>
      </c>
      <c r="CR29">
        <v>50.251967741935502</v>
      </c>
      <c r="CS29">
        <v>50.848580645161299</v>
      </c>
      <c r="CT29">
        <v>51.625</v>
      </c>
      <c r="CU29">
        <v>1255.47451612903</v>
      </c>
      <c r="CV29">
        <v>139.49258064516101</v>
      </c>
      <c r="CW29">
        <v>0</v>
      </c>
      <c r="CX29">
        <v>117.89999985694899</v>
      </c>
      <c r="CY29">
        <v>0</v>
      </c>
      <c r="CZ29">
        <v>766.45092</v>
      </c>
      <c r="DA29">
        <v>2.2733076847854301</v>
      </c>
      <c r="DB29">
        <v>-0.78461537663249803</v>
      </c>
      <c r="DC29">
        <v>10710.103999999999</v>
      </c>
      <c r="DD29">
        <v>15</v>
      </c>
      <c r="DE29">
        <v>1605813618.0999999</v>
      </c>
      <c r="DF29" t="s">
        <v>291</v>
      </c>
      <c r="DG29">
        <v>1605813618.0999999</v>
      </c>
      <c r="DH29">
        <v>1605813618.0999999</v>
      </c>
      <c r="DI29">
        <v>1</v>
      </c>
      <c r="DJ29">
        <v>-0.42699999999999999</v>
      </c>
      <c r="DK29">
        <v>-0.72899999999999998</v>
      </c>
      <c r="DL29">
        <v>1.9159999999999999</v>
      </c>
      <c r="DM29">
        <v>-3.5999999999999997E-2</v>
      </c>
      <c r="DN29">
        <v>400</v>
      </c>
      <c r="DO29">
        <v>10</v>
      </c>
      <c r="DP29">
        <v>0.19</v>
      </c>
      <c r="DQ29">
        <v>7.0000000000000007E-2</v>
      </c>
      <c r="DR29">
        <v>3.0771754851497399</v>
      </c>
      <c r="DS29">
        <v>-7.9271409645506899E-2</v>
      </c>
      <c r="DT29">
        <v>4.3565111761422498E-2</v>
      </c>
      <c r="DU29">
        <v>1</v>
      </c>
      <c r="DV29">
        <v>-4.3308893333333298</v>
      </c>
      <c r="DW29">
        <v>9.6773125695213805E-2</v>
      </c>
      <c r="DX29">
        <v>7.3583355814266102E-2</v>
      </c>
      <c r="DY29">
        <v>1</v>
      </c>
      <c r="DZ29">
        <v>-0.30187219999999998</v>
      </c>
      <c r="EA29">
        <v>-0.19113455839821999</v>
      </c>
      <c r="EB29">
        <v>2.06160478954301E-2</v>
      </c>
      <c r="EC29">
        <v>1</v>
      </c>
      <c r="ED29">
        <v>3</v>
      </c>
      <c r="EE29">
        <v>3</v>
      </c>
      <c r="EF29" t="s">
        <v>292</v>
      </c>
      <c r="EG29">
        <v>100</v>
      </c>
      <c r="EH29">
        <v>100</v>
      </c>
      <c r="EI29">
        <v>1.9159999999999999</v>
      </c>
      <c r="EJ29">
        <v>-3.5700000000000003E-2</v>
      </c>
      <c r="EK29">
        <v>1.91579999999999</v>
      </c>
      <c r="EL29">
        <v>0</v>
      </c>
      <c r="EM29">
        <v>0</v>
      </c>
      <c r="EN29">
        <v>0</v>
      </c>
      <c r="EO29">
        <v>-3.5721999999997998E-2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26.7</v>
      </c>
      <c r="EX29">
        <v>26.7</v>
      </c>
      <c r="EY29">
        <v>2</v>
      </c>
      <c r="EZ29">
        <v>389.488</v>
      </c>
      <c r="FA29">
        <v>678.255</v>
      </c>
      <c r="FB29">
        <v>38.6873</v>
      </c>
      <c r="FC29">
        <v>34.934199999999997</v>
      </c>
      <c r="FD29">
        <v>30.000399999999999</v>
      </c>
      <c r="FE29">
        <v>34.610999999999997</v>
      </c>
      <c r="FF29">
        <v>34.521700000000003</v>
      </c>
      <c r="FG29">
        <v>41.849699999999999</v>
      </c>
      <c r="FH29">
        <v>0</v>
      </c>
      <c r="FI29">
        <v>100</v>
      </c>
      <c r="FJ29">
        <v>-999.9</v>
      </c>
      <c r="FK29">
        <v>904.23</v>
      </c>
      <c r="FL29">
        <v>47.7239</v>
      </c>
      <c r="FM29">
        <v>101.032</v>
      </c>
      <c r="FN29">
        <v>100.31699999999999</v>
      </c>
    </row>
    <row r="30" spans="1:170" x14ac:dyDescent="0.25">
      <c r="A30">
        <v>14</v>
      </c>
      <c r="B30">
        <v>1605815339</v>
      </c>
      <c r="C30">
        <v>1457.4000000953699</v>
      </c>
      <c r="D30" t="s">
        <v>344</v>
      </c>
      <c r="E30" t="s">
        <v>345</v>
      </c>
      <c r="F30" t="s">
        <v>285</v>
      </c>
      <c r="G30" t="s">
        <v>286</v>
      </c>
      <c r="H30">
        <v>1605815331</v>
      </c>
      <c r="I30">
        <f t="shared" si="0"/>
        <v>4.9171611317602064E-4</v>
      </c>
      <c r="J30">
        <f t="shared" si="1"/>
        <v>3.4334182845119221</v>
      </c>
      <c r="K30">
        <f t="shared" si="2"/>
        <v>1199.5248387096799</v>
      </c>
      <c r="L30">
        <f t="shared" si="3"/>
        <v>679.44027854975764</v>
      </c>
      <c r="M30">
        <f t="shared" si="4"/>
        <v>69.695310310036163</v>
      </c>
      <c r="N30">
        <f t="shared" si="5"/>
        <v>123.0443035212915</v>
      </c>
      <c r="O30">
        <f t="shared" si="6"/>
        <v>1.2006839203366409E-2</v>
      </c>
      <c r="P30">
        <f t="shared" si="7"/>
        <v>2.973857878722288</v>
      </c>
      <c r="Q30">
        <f t="shared" si="8"/>
        <v>1.1979972523318156E-2</v>
      </c>
      <c r="R30">
        <f t="shared" si="9"/>
        <v>7.4898916350067957E-3</v>
      </c>
      <c r="S30">
        <f t="shared" si="10"/>
        <v>231.28914620668118</v>
      </c>
      <c r="T30">
        <f t="shared" si="11"/>
        <v>41.244229325479523</v>
      </c>
      <c r="U30">
        <f t="shared" si="12"/>
        <v>40.816870967741899</v>
      </c>
      <c r="V30">
        <f t="shared" si="13"/>
        <v>7.7433685545691882</v>
      </c>
      <c r="W30">
        <f t="shared" si="14"/>
        <v>50.744574693387115</v>
      </c>
      <c r="X30">
        <f t="shared" si="15"/>
        <v>3.7693585144510595</v>
      </c>
      <c r="Y30">
        <f t="shared" si="16"/>
        <v>7.4281015009517297</v>
      </c>
      <c r="Z30">
        <f t="shared" si="17"/>
        <v>3.9740100401181286</v>
      </c>
      <c r="AA30">
        <f t="shared" si="18"/>
        <v>-21.684680591062509</v>
      </c>
      <c r="AB30">
        <f t="shared" si="19"/>
        <v>-125.12251917601141</v>
      </c>
      <c r="AC30">
        <f t="shared" si="20"/>
        <v>-10.354638794047162</v>
      </c>
      <c r="AD30">
        <f t="shared" si="21"/>
        <v>74.127307645560094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51965.941486764488</v>
      </c>
      <c r="AJ30" t="s">
        <v>287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346</v>
      </c>
      <c r="AQ30">
        <v>769.25403846153802</v>
      </c>
      <c r="AR30">
        <v>887.87</v>
      </c>
      <c r="AS30">
        <f t="shared" si="27"/>
        <v>0.13359609125036542</v>
      </c>
      <c r="AT30">
        <v>0.5</v>
      </c>
      <c r="AU30">
        <f t="shared" si="28"/>
        <v>1180.1745297796047</v>
      </c>
      <c r="AV30">
        <f t="shared" si="29"/>
        <v>3.4334182845119221</v>
      </c>
      <c r="AW30">
        <f t="shared" si="30"/>
        <v>78.833352085896578</v>
      </c>
      <c r="AX30">
        <f t="shared" si="31"/>
        <v>0.34030882899523573</v>
      </c>
      <c r="AY30">
        <f t="shared" si="32"/>
        <v>3.3987903171213349E-3</v>
      </c>
      <c r="AZ30">
        <f t="shared" si="33"/>
        <v>2.674051381395925</v>
      </c>
      <c r="BA30" t="s">
        <v>347</v>
      </c>
      <c r="BB30">
        <v>585.72</v>
      </c>
      <c r="BC30">
        <f t="shared" si="34"/>
        <v>302.14999999999998</v>
      </c>
      <c r="BD30">
        <f t="shared" si="35"/>
        <v>0.39257309792640077</v>
      </c>
      <c r="BE30">
        <f t="shared" si="36"/>
        <v>0.88710412650017201</v>
      </c>
      <c r="BF30">
        <f t="shared" si="37"/>
        <v>0.68805524940766172</v>
      </c>
      <c r="BG30">
        <f t="shared" si="38"/>
        <v>0.93230469306925912</v>
      </c>
      <c r="BH30">
        <f t="shared" si="39"/>
        <v>1399.9874193548401</v>
      </c>
      <c r="BI30">
        <f t="shared" si="40"/>
        <v>1180.1745297796047</v>
      </c>
      <c r="BJ30">
        <f t="shared" si="41"/>
        <v>0.84298938223564002</v>
      </c>
      <c r="BK30">
        <f t="shared" si="42"/>
        <v>0.19597876447128035</v>
      </c>
      <c r="BL30">
        <v>6</v>
      </c>
      <c r="BM30">
        <v>0.5</v>
      </c>
      <c r="BN30" t="s">
        <v>290</v>
      </c>
      <c r="BO30">
        <v>2</v>
      </c>
      <c r="BP30">
        <v>1605815331</v>
      </c>
      <c r="BQ30">
        <v>1199.5248387096799</v>
      </c>
      <c r="BR30">
        <v>1205.55967741936</v>
      </c>
      <c r="BS30">
        <v>36.746432258064502</v>
      </c>
      <c r="BT30">
        <v>36.035964516128999</v>
      </c>
      <c r="BU30">
        <v>1197.60838709677</v>
      </c>
      <c r="BV30">
        <v>36.782154838709701</v>
      </c>
      <c r="BW30">
        <v>400.00180645161299</v>
      </c>
      <c r="BX30">
        <v>102.53345161290299</v>
      </c>
      <c r="BY30">
        <v>4.40853838709677E-2</v>
      </c>
      <c r="BZ30">
        <v>40.036448387096797</v>
      </c>
      <c r="CA30">
        <v>40.816870967741899</v>
      </c>
      <c r="CB30">
        <v>999.9</v>
      </c>
      <c r="CC30">
        <v>0</v>
      </c>
      <c r="CD30">
        <v>0</v>
      </c>
      <c r="CE30">
        <v>10001.408387096801</v>
      </c>
      <c r="CF30">
        <v>0</v>
      </c>
      <c r="CG30">
        <v>818.79190322580598</v>
      </c>
      <c r="CH30">
        <v>1399.9874193548401</v>
      </c>
      <c r="CI30">
        <v>0.89999803225806496</v>
      </c>
      <c r="CJ30">
        <v>0.100001922580645</v>
      </c>
      <c r="CK30">
        <v>0</v>
      </c>
      <c r="CL30">
        <v>769.26032258064504</v>
      </c>
      <c r="CM30">
        <v>4.9997499999999997</v>
      </c>
      <c r="CN30">
        <v>10688.680645161299</v>
      </c>
      <c r="CO30">
        <v>12177.9225806452</v>
      </c>
      <c r="CP30">
        <v>49.402999999999999</v>
      </c>
      <c r="CQ30">
        <v>50.755903225806399</v>
      </c>
      <c r="CR30">
        <v>49.981709677419303</v>
      </c>
      <c r="CS30">
        <v>50.602580645161297</v>
      </c>
      <c r="CT30">
        <v>51.4533225806451</v>
      </c>
      <c r="CU30">
        <v>1255.4841935483901</v>
      </c>
      <c r="CV30">
        <v>139.50322580645201</v>
      </c>
      <c r="CW30">
        <v>0</v>
      </c>
      <c r="CX30">
        <v>119.59999990463299</v>
      </c>
      <c r="CY30">
        <v>0</v>
      </c>
      <c r="CZ30">
        <v>769.25403846153802</v>
      </c>
      <c r="DA30">
        <v>2.86717948597191</v>
      </c>
      <c r="DB30">
        <v>9.0666666873253803</v>
      </c>
      <c r="DC30">
        <v>10688.9</v>
      </c>
      <c r="DD30">
        <v>15</v>
      </c>
      <c r="DE30">
        <v>1605813618.0999999</v>
      </c>
      <c r="DF30" t="s">
        <v>291</v>
      </c>
      <c r="DG30">
        <v>1605813618.0999999</v>
      </c>
      <c r="DH30">
        <v>1605813618.0999999</v>
      </c>
      <c r="DI30">
        <v>1</v>
      </c>
      <c r="DJ30">
        <v>-0.42699999999999999</v>
      </c>
      <c r="DK30">
        <v>-0.72899999999999998</v>
      </c>
      <c r="DL30">
        <v>1.9159999999999999</v>
      </c>
      <c r="DM30">
        <v>-3.5999999999999997E-2</v>
      </c>
      <c r="DN30">
        <v>400</v>
      </c>
      <c r="DO30">
        <v>10</v>
      </c>
      <c r="DP30">
        <v>0.19</v>
      </c>
      <c r="DQ30">
        <v>7.0000000000000007E-2</v>
      </c>
      <c r="DR30">
        <v>3.43618612836935</v>
      </c>
      <c r="DS30">
        <v>-1.3370598037055501</v>
      </c>
      <c r="DT30">
        <v>0.15734463950307201</v>
      </c>
      <c r="DU30">
        <v>0</v>
      </c>
      <c r="DV30">
        <v>-6.0240970000000003</v>
      </c>
      <c r="DW30">
        <v>0.79495555061177503</v>
      </c>
      <c r="DX30">
        <v>0.15873419478591699</v>
      </c>
      <c r="DY30">
        <v>0</v>
      </c>
      <c r="DZ30">
        <v>0.71580826666666697</v>
      </c>
      <c r="EA30">
        <v>0.70108789321468201</v>
      </c>
      <c r="EB30">
        <v>8.18682173731798E-2</v>
      </c>
      <c r="EC30">
        <v>0</v>
      </c>
      <c r="ED30">
        <v>0</v>
      </c>
      <c r="EE30">
        <v>3</v>
      </c>
      <c r="EF30" t="s">
        <v>327</v>
      </c>
      <c r="EG30">
        <v>100</v>
      </c>
      <c r="EH30">
        <v>100</v>
      </c>
      <c r="EI30">
        <v>1.92</v>
      </c>
      <c r="EJ30">
        <v>-3.5700000000000003E-2</v>
      </c>
      <c r="EK30">
        <v>1.91579999999999</v>
      </c>
      <c r="EL30">
        <v>0</v>
      </c>
      <c r="EM30">
        <v>0</v>
      </c>
      <c r="EN30">
        <v>0</v>
      </c>
      <c r="EO30">
        <v>-3.5721999999997998E-2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28.7</v>
      </c>
      <c r="EX30">
        <v>28.7</v>
      </c>
      <c r="EY30">
        <v>2</v>
      </c>
      <c r="EZ30">
        <v>388.84800000000001</v>
      </c>
      <c r="FA30">
        <v>673.48400000000004</v>
      </c>
      <c r="FB30">
        <v>38.6145</v>
      </c>
      <c r="FC30">
        <v>34.969099999999997</v>
      </c>
      <c r="FD30">
        <v>29.999400000000001</v>
      </c>
      <c r="FE30">
        <v>34.628</v>
      </c>
      <c r="FF30">
        <v>34.527799999999999</v>
      </c>
      <c r="FG30">
        <v>52.561199999999999</v>
      </c>
      <c r="FH30">
        <v>0</v>
      </c>
      <c r="FI30">
        <v>100</v>
      </c>
      <c r="FJ30">
        <v>-999.9</v>
      </c>
      <c r="FK30">
        <v>1205.5</v>
      </c>
      <c r="FL30">
        <v>47.799799999999998</v>
      </c>
      <c r="FM30">
        <v>101.032</v>
      </c>
      <c r="FN30">
        <v>100.327</v>
      </c>
    </row>
    <row r="31" spans="1:170" x14ac:dyDescent="0.25">
      <c r="A31">
        <v>15</v>
      </c>
      <c r="B31">
        <v>1605815459.5</v>
      </c>
      <c r="C31">
        <v>1577.9000000953699</v>
      </c>
      <c r="D31" t="s">
        <v>348</v>
      </c>
      <c r="E31" t="s">
        <v>349</v>
      </c>
      <c r="F31" t="s">
        <v>285</v>
      </c>
      <c r="G31" t="s">
        <v>286</v>
      </c>
      <c r="H31">
        <v>1605815451.5</v>
      </c>
      <c r="I31">
        <f t="shared" si="0"/>
        <v>-4.6875051808680911E-4</v>
      </c>
      <c r="J31">
        <f t="shared" si="1"/>
        <v>4.5301501123112216</v>
      </c>
      <c r="K31">
        <f t="shared" si="2"/>
        <v>1399.7119354838701</v>
      </c>
      <c r="L31">
        <f t="shared" si="3"/>
        <v>1917.3959376793416</v>
      </c>
      <c r="M31">
        <f t="shared" si="4"/>
        <v>196.67707538344996</v>
      </c>
      <c r="N31">
        <f t="shared" si="5"/>
        <v>143.57558834899049</v>
      </c>
      <c r="O31">
        <f t="shared" si="6"/>
        <v>-1.1576946132673715E-2</v>
      </c>
      <c r="P31">
        <f t="shared" si="7"/>
        <v>2.9730854045143977</v>
      </c>
      <c r="Q31">
        <f t="shared" si="8"/>
        <v>-1.1602049044672193E-2</v>
      </c>
      <c r="R31">
        <f t="shared" si="9"/>
        <v>-7.2490207913488841E-3</v>
      </c>
      <c r="S31">
        <f t="shared" si="10"/>
        <v>231.28924377255686</v>
      </c>
      <c r="T31">
        <f t="shared" si="11"/>
        <v>41.221016035846837</v>
      </c>
      <c r="U31">
        <f t="shared" si="12"/>
        <v>40.466883870967699</v>
      </c>
      <c r="V31">
        <f t="shared" si="13"/>
        <v>7.6005793074746988</v>
      </c>
      <c r="W31">
        <f t="shared" si="14"/>
        <v>50.314552570553147</v>
      </c>
      <c r="X31">
        <f t="shared" si="15"/>
        <v>3.6842675378822785</v>
      </c>
      <c r="Y31">
        <f t="shared" si="16"/>
        <v>7.3224690465368756</v>
      </c>
      <c r="Z31">
        <f t="shared" si="17"/>
        <v>3.9163117695924203</v>
      </c>
      <c r="AA31">
        <f t="shared" si="18"/>
        <v>20.671897847628284</v>
      </c>
      <c r="AB31">
        <f t="shared" si="19"/>
        <v>-111.93475748801104</v>
      </c>
      <c r="AC31">
        <f t="shared" si="20"/>
        <v>-9.238303391197892</v>
      </c>
      <c r="AD31">
        <f t="shared" si="21"/>
        <v>130.78808074097623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51988.619680232034</v>
      </c>
      <c r="AJ31" t="s">
        <v>287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350</v>
      </c>
      <c r="AQ31">
        <v>773.253961538461</v>
      </c>
      <c r="AR31">
        <v>892.61</v>
      </c>
      <c r="AS31">
        <f t="shared" si="27"/>
        <v>0.13371577560361081</v>
      </c>
      <c r="AT31">
        <v>0.5</v>
      </c>
      <c r="AU31">
        <f t="shared" si="28"/>
        <v>1180.1796975214447</v>
      </c>
      <c r="AV31">
        <f t="shared" si="29"/>
        <v>4.5301501123112216</v>
      </c>
      <c r="AW31">
        <f t="shared" si="30"/>
        <v>78.904321802857396</v>
      </c>
      <c r="AX31">
        <f t="shared" si="31"/>
        <v>0.34305015628325924</v>
      </c>
      <c r="AY31">
        <f t="shared" si="32"/>
        <v>4.3280676687243473E-3</v>
      </c>
      <c r="AZ31">
        <f t="shared" si="33"/>
        <v>2.6545411769977929</v>
      </c>
      <c r="BA31" t="s">
        <v>351</v>
      </c>
      <c r="BB31">
        <v>586.4</v>
      </c>
      <c r="BC31">
        <f t="shared" si="34"/>
        <v>306.21000000000004</v>
      </c>
      <c r="BD31">
        <f t="shared" si="35"/>
        <v>0.38978491382234087</v>
      </c>
      <c r="BE31">
        <f t="shared" si="36"/>
        <v>0.88555806374454338</v>
      </c>
      <c r="BF31">
        <f t="shared" si="37"/>
        <v>0.67382129038141947</v>
      </c>
      <c r="BG31">
        <f t="shared" si="38"/>
        <v>0.93044339004840226</v>
      </c>
      <c r="BH31">
        <f t="shared" si="39"/>
        <v>1399.9941935483901</v>
      </c>
      <c r="BI31">
        <f t="shared" si="40"/>
        <v>1180.1796975214447</v>
      </c>
      <c r="BJ31">
        <f t="shared" si="41"/>
        <v>0.84298899449732068</v>
      </c>
      <c r="BK31">
        <f t="shared" si="42"/>
        <v>0.19597798899464136</v>
      </c>
      <c r="BL31">
        <v>6</v>
      </c>
      <c r="BM31">
        <v>0.5</v>
      </c>
      <c r="BN31" t="s">
        <v>290</v>
      </c>
      <c r="BO31">
        <v>2</v>
      </c>
      <c r="BP31">
        <v>1605815451.5</v>
      </c>
      <c r="BQ31">
        <v>1399.7119354838701</v>
      </c>
      <c r="BR31">
        <v>1405.5229032258101</v>
      </c>
      <c r="BS31">
        <v>35.9177580645161</v>
      </c>
      <c r="BT31">
        <v>36.595619354838703</v>
      </c>
      <c r="BU31">
        <v>1397.7961290322601</v>
      </c>
      <c r="BV31">
        <v>35.953480645161299</v>
      </c>
      <c r="BW31">
        <v>400.00577419354801</v>
      </c>
      <c r="BX31">
        <v>102.531580645161</v>
      </c>
      <c r="BY31">
        <v>4.3516922580645198E-2</v>
      </c>
      <c r="BZ31">
        <v>39.768535483870998</v>
      </c>
      <c r="CA31">
        <v>40.466883870967699</v>
      </c>
      <c r="CB31">
        <v>999.9</v>
      </c>
      <c r="CC31">
        <v>0</v>
      </c>
      <c r="CD31">
        <v>0</v>
      </c>
      <c r="CE31">
        <v>9997.2209677419396</v>
      </c>
      <c r="CF31">
        <v>0</v>
      </c>
      <c r="CG31">
        <v>774.42716129032306</v>
      </c>
      <c r="CH31">
        <v>1399.9941935483901</v>
      </c>
      <c r="CI31">
        <v>0.90000874193548397</v>
      </c>
      <c r="CJ31">
        <v>9.9991099999999999E-2</v>
      </c>
      <c r="CK31">
        <v>0</v>
      </c>
      <c r="CL31">
        <v>773.23251612903198</v>
      </c>
      <c r="CM31">
        <v>4.9997499999999997</v>
      </c>
      <c r="CN31">
        <v>10721.6677419355</v>
      </c>
      <c r="CO31">
        <v>12178.032258064501</v>
      </c>
      <c r="CP31">
        <v>48.840451612903202</v>
      </c>
      <c r="CQ31">
        <v>50.128935483870997</v>
      </c>
      <c r="CR31">
        <v>49.427</v>
      </c>
      <c r="CS31">
        <v>49.981709677419303</v>
      </c>
      <c r="CT31">
        <v>50.876967741935502</v>
      </c>
      <c r="CU31">
        <v>1255.5083870967701</v>
      </c>
      <c r="CV31">
        <v>139.485806451613</v>
      </c>
      <c r="CW31">
        <v>0</v>
      </c>
      <c r="CX31">
        <v>119.69999980926499</v>
      </c>
      <c r="CY31">
        <v>0</v>
      </c>
      <c r="CZ31">
        <v>773.253961538461</v>
      </c>
      <c r="DA31">
        <v>3.1868376176872402</v>
      </c>
      <c r="DB31">
        <v>37.794871797350503</v>
      </c>
      <c r="DC31">
        <v>10721.8807692308</v>
      </c>
      <c r="DD31">
        <v>15</v>
      </c>
      <c r="DE31">
        <v>1605813618.0999999</v>
      </c>
      <c r="DF31" t="s">
        <v>291</v>
      </c>
      <c r="DG31">
        <v>1605813618.0999999</v>
      </c>
      <c r="DH31">
        <v>1605813618.0999999</v>
      </c>
      <c r="DI31">
        <v>1</v>
      </c>
      <c r="DJ31">
        <v>-0.42699999999999999</v>
      </c>
      <c r="DK31">
        <v>-0.72899999999999998</v>
      </c>
      <c r="DL31">
        <v>1.9159999999999999</v>
      </c>
      <c r="DM31">
        <v>-3.5999999999999997E-2</v>
      </c>
      <c r="DN31">
        <v>400</v>
      </c>
      <c r="DO31">
        <v>10</v>
      </c>
      <c r="DP31">
        <v>0.19</v>
      </c>
      <c r="DQ31">
        <v>7.0000000000000007E-2</v>
      </c>
      <c r="DR31">
        <v>4.5365155592033997</v>
      </c>
      <c r="DS31">
        <v>-0.26390094206466203</v>
      </c>
      <c r="DT31">
        <v>4.5209885884870397E-2</v>
      </c>
      <c r="DU31">
        <v>1</v>
      </c>
      <c r="DV31">
        <v>-5.8130040000000003</v>
      </c>
      <c r="DW31">
        <v>0.68845775305895296</v>
      </c>
      <c r="DX31">
        <v>7.69169644313486E-2</v>
      </c>
      <c r="DY31">
        <v>0</v>
      </c>
      <c r="DZ31">
        <v>-0.67706343333333296</v>
      </c>
      <c r="EA31">
        <v>-0.26376440489432701</v>
      </c>
      <c r="EB31">
        <v>1.94327856601215E-2</v>
      </c>
      <c r="EC31">
        <v>0</v>
      </c>
      <c r="ED31">
        <v>1</v>
      </c>
      <c r="EE31">
        <v>3</v>
      </c>
      <c r="EF31" t="s">
        <v>297</v>
      </c>
      <c r="EG31">
        <v>100</v>
      </c>
      <c r="EH31">
        <v>100</v>
      </c>
      <c r="EI31">
        <v>1.91</v>
      </c>
      <c r="EJ31">
        <v>-3.5700000000000003E-2</v>
      </c>
      <c r="EK31">
        <v>1.91579999999999</v>
      </c>
      <c r="EL31">
        <v>0</v>
      </c>
      <c r="EM31">
        <v>0</v>
      </c>
      <c r="EN31">
        <v>0</v>
      </c>
      <c r="EO31">
        <v>-3.5721999999997998E-2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30.7</v>
      </c>
      <c r="EX31">
        <v>30.7</v>
      </c>
      <c r="EY31">
        <v>2</v>
      </c>
      <c r="EZ31">
        <v>388.19600000000003</v>
      </c>
      <c r="FA31">
        <v>676.06100000000004</v>
      </c>
      <c r="FB31">
        <v>38.437600000000003</v>
      </c>
      <c r="FC31">
        <v>34.753300000000003</v>
      </c>
      <c r="FD31">
        <v>29.999400000000001</v>
      </c>
      <c r="FE31">
        <v>34.464300000000001</v>
      </c>
      <c r="FF31">
        <v>34.374299999999998</v>
      </c>
      <c r="FG31">
        <v>59.525399999999998</v>
      </c>
      <c r="FH31">
        <v>0</v>
      </c>
      <c r="FI31">
        <v>100</v>
      </c>
      <c r="FJ31">
        <v>-999.9</v>
      </c>
      <c r="FK31">
        <v>1405.89</v>
      </c>
      <c r="FL31">
        <v>47.799799999999998</v>
      </c>
      <c r="FM31">
        <v>101.086</v>
      </c>
      <c r="FN31">
        <v>100.384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2020-11-19T11:52:58Z</dcterms:created>
  <dcterms:modified xsi:type="dcterms:W3CDTF">2021-05-04T23:03:19Z</dcterms:modified>
</cp:coreProperties>
</file>