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E4E85478-7665-4B9C-BA83-7CBD0BE6865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I31" i="1"/>
  <c r="S31" i="1" s="1"/>
  <c r="BH31" i="1"/>
  <c r="BG31" i="1"/>
  <c r="BF31" i="1"/>
  <c r="BE31" i="1"/>
  <c r="BD31" i="1"/>
  <c r="BC31" i="1"/>
  <c r="AX31" i="1" s="1"/>
  <c r="AZ31" i="1"/>
  <c r="AU31" i="1"/>
  <c r="AS31" i="1"/>
  <c r="AW31" i="1" s="1"/>
  <c r="AM31" i="1"/>
  <c r="AN31" i="1" s="1"/>
  <c r="AI31" i="1"/>
  <c r="AG31" i="1" s="1"/>
  <c r="Y31" i="1"/>
  <c r="W31" i="1" s="1"/>
  <c r="X31" i="1"/>
  <c r="P31" i="1"/>
  <c r="BK30" i="1"/>
  <c r="BJ30" i="1"/>
  <c r="BH30" i="1"/>
  <c r="BI30" i="1" s="1"/>
  <c r="BG30" i="1"/>
  <c r="BF30" i="1"/>
  <c r="BE30" i="1"/>
  <c r="BD30" i="1"/>
  <c r="BC30" i="1"/>
  <c r="AZ30" i="1"/>
  <c r="AX30" i="1"/>
  <c r="AS30" i="1"/>
  <c r="AN30" i="1"/>
  <c r="AM30" i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/>
  <c r="I29" i="1" s="1"/>
  <c r="Y29" i="1"/>
  <c r="X29" i="1"/>
  <c r="W29" i="1"/>
  <c r="P29" i="1"/>
  <c r="N29" i="1"/>
  <c r="K29" i="1"/>
  <c r="J29" i="1"/>
  <c r="AV29" i="1" s="1"/>
  <c r="BK28" i="1"/>
  <c r="BJ28" i="1"/>
  <c r="BI28" i="1"/>
  <c r="S28" i="1" s="1"/>
  <c r="BH28" i="1"/>
  <c r="BG28" i="1"/>
  <c r="BF28" i="1"/>
  <c r="BE28" i="1"/>
  <c r="BD28" i="1"/>
  <c r="BC28" i="1"/>
  <c r="AX28" i="1" s="1"/>
  <c r="AZ28" i="1"/>
  <c r="AU28" i="1"/>
  <c r="AW28" i="1" s="1"/>
  <c r="AS28" i="1"/>
  <c r="AN28" i="1"/>
  <c r="AM28" i="1"/>
  <c r="AI28" i="1"/>
  <c r="AG28" i="1"/>
  <c r="K28" i="1" s="1"/>
  <c r="Y28" i="1"/>
  <c r="X28" i="1"/>
  <c r="W28" i="1"/>
  <c r="P28" i="1"/>
  <c r="N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M27" i="1"/>
  <c r="AN27" i="1" s="1"/>
  <c r="AI27" i="1"/>
  <c r="AG27" i="1" s="1"/>
  <c r="Y27" i="1"/>
  <c r="X27" i="1"/>
  <c r="W27" i="1" s="1"/>
  <c r="P27" i="1"/>
  <c r="BK26" i="1"/>
  <c r="S26" i="1" s="1"/>
  <c r="BJ26" i="1"/>
  <c r="BI26" i="1"/>
  <c r="BH26" i="1"/>
  <c r="BG26" i="1"/>
  <c r="BF26" i="1"/>
  <c r="BE26" i="1"/>
  <c r="BD26" i="1"/>
  <c r="BC26" i="1"/>
  <c r="AX26" i="1" s="1"/>
  <c r="AZ26" i="1"/>
  <c r="AU26" i="1"/>
  <c r="AS26" i="1"/>
  <c r="AW26" i="1" s="1"/>
  <c r="AN26" i="1"/>
  <c r="AM26" i="1"/>
  <c r="AI26" i="1"/>
  <c r="AG26" i="1"/>
  <c r="J26" i="1" s="1"/>
  <c r="AV26" i="1" s="1"/>
  <c r="AY26" i="1" s="1"/>
  <c r="Y26" i="1"/>
  <c r="X26" i="1"/>
  <c r="W26" i="1"/>
  <c r="P26" i="1"/>
  <c r="N26" i="1"/>
  <c r="K26" i="1"/>
  <c r="BK25" i="1"/>
  <c r="BJ25" i="1"/>
  <c r="BH25" i="1"/>
  <c r="BI25" i="1" s="1"/>
  <c r="BG25" i="1"/>
  <c r="BF25" i="1"/>
  <c r="BE25" i="1"/>
  <c r="BD25" i="1"/>
  <c r="BC25" i="1"/>
  <c r="AZ25" i="1"/>
  <c r="AX25" i="1"/>
  <c r="AS25" i="1"/>
  <c r="AN25" i="1"/>
  <c r="AM25" i="1"/>
  <c r="AI25" i="1"/>
  <c r="AG25" i="1"/>
  <c r="AH25" i="1" s="1"/>
  <c r="Y25" i="1"/>
  <c r="X25" i="1"/>
  <c r="W25" i="1"/>
  <c r="P25" i="1"/>
  <c r="N25" i="1"/>
  <c r="BK24" i="1"/>
  <c r="BJ24" i="1"/>
  <c r="BI24" i="1"/>
  <c r="S24" i="1" s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Y24" i="1"/>
  <c r="W24" i="1" s="1"/>
  <c r="X24" i="1"/>
  <c r="P24" i="1"/>
  <c r="BK23" i="1"/>
  <c r="BJ23" i="1"/>
  <c r="BI23" i="1"/>
  <c r="S23" i="1" s="1"/>
  <c r="BH23" i="1"/>
  <c r="BG23" i="1"/>
  <c r="BF23" i="1"/>
  <c r="BE23" i="1"/>
  <c r="BD23" i="1"/>
  <c r="BC23" i="1"/>
  <c r="AZ23" i="1"/>
  <c r="AX23" i="1"/>
  <c r="AU23" i="1"/>
  <c r="AS23" i="1"/>
  <c r="AW23" i="1" s="1"/>
  <c r="AN23" i="1"/>
  <c r="AM23" i="1"/>
  <c r="AI23" i="1"/>
  <c r="AG23" i="1"/>
  <c r="K23" i="1" s="1"/>
  <c r="Y23" i="1"/>
  <c r="X23" i="1"/>
  <c r="W23" i="1"/>
  <c r="P23" i="1"/>
  <c r="N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M22" i="1"/>
  <c r="AN22" i="1" s="1"/>
  <c r="AI22" i="1"/>
  <c r="AG22" i="1"/>
  <c r="N22" i="1" s="1"/>
  <c r="Y22" i="1"/>
  <c r="X22" i="1"/>
  <c r="W22" i="1"/>
  <c r="P22" i="1"/>
  <c r="BK21" i="1"/>
  <c r="BJ21" i="1"/>
  <c r="BH21" i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/>
  <c r="I21" i="1" s="1"/>
  <c r="Y21" i="1"/>
  <c r="X21" i="1"/>
  <c r="W21" i="1"/>
  <c r="P21" i="1"/>
  <c r="K21" i="1"/>
  <c r="J21" i="1"/>
  <c r="AV21" i="1" s="1"/>
  <c r="BK20" i="1"/>
  <c r="BJ20" i="1"/>
  <c r="BH20" i="1"/>
  <c r="BI20" i="1" s="1"/>
  <c r="S20" i="1" s="1"/>
  <c r="BG20" i="1"/>
  <c r="BF20" i="1"/>
  <c r="BE20" i="1"/>
  <c r="BD20" i="1"/>
  <c r="BC20" i="1"/>
  <c r="AZ20" i="1"/>
  <c r="AX20" i="1"/>
  <c r="AU20" i="1"/>
  <c r="AW20" i="1" s="1"/>
  <c r="AS20" i="1"/>
  <c r="AM20" i="1"/>
  <c r="AN20" i="1" s="1"/>
  <c r="AI20" i="1"/>
  <c r="AG20" i="1"/>
  <c r="K20" i="1" s="1"/>
  <c r="Y20" i="1"/>
  <c r="X20" i="1"/>
  <c r="W20" i="1"/>
  <c r="P20" i="1"/>
  <c r="N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M19" i="1"/>
  <c r="AN19" i="1" s="1"/>
  <c r="AI19" i="1"/>
  <c r="AG19" i="1" s="1"/>
  <c r="AH19" i="1"/>
  <c r="Y19" i="1"/>
  <c r="X19" i="1"/>
  <c r="W19" i="1" s="1"/>
  <c r="P19" i="1"/>
  <c r="BK18" i="1"/>
  <c r="BJ18" i="1"/>
  <c r="BH18" i="1"/>
  <c r="BI18" i="1" s="1"/>
  <c r="AU18" i="1" s="1"/>
  <c r="BG18" i="1"/>
  <c r="BF18" i="1"/>
  <c r="BE18" i="1"/>
  <c r="BD18" i="1"/>
  <c r="BC18" i="1"/>
  <c r="AX18" i="1" s="1"/>
  <c r="AZ18" i="1"/>
  <c r="AS18" i="1"/>
  <c r="AN18" i="1"/>
  <c r="AM18" i="1"/>
  <c r="AI18" i="1"/>
  <c r="AH18" i="1"/>
  <c r="AG18" i="1"/>
  <c r="J18" i="1" s="1"/>
  <c r="AV18" i="1" s="1"/>
  <c r="Y18" i="1"/>
  <c r="X18" i="1"/>
  <c r="W18" i="1" s="1"/>
  <c r="S18" i="1"/>
  <c r="P18" i="1"/>
  <c r="N18" i="1"/>
  <c r="K18" i="1"/>
  <c r="BK17" i="1"/>
  <c r="BJ17" i="1"/>
  <c r="BH17" i="1"/>
  <c r="BI17" i="1" s="1"/>
  <c r="BG17" i="1"/>
  <c r="BF17" i="1"/>
  <c r="BE17" i="1"/>
  <c r="BD17" i="1"/>
  <c r="BC17" i="1"/>
  <c r="AZ17" i="1"/>
  <c r="AX17" i="1"/>
  <c r="AS17" i="1"/>
  <c r="AN17" i="1"/>
  <c r="AM17" i="1"/>
  <c r="AI17" i="1"/>
  <c r="AG17" i="1"/>
  <c r="AH17" i="1" s="1"/>
  <c r="Y17" i="1"/>
  <c r="X17" i="1"/>
  <c r="W17" i="1"/>
  <c r="P17" i="1"/>
  <c r="N17" i="1"/>
  <c r="K31" i="1" l="1"/>
  <c r="J31" i="1"/>
  <c r="AV31" i="1" s="1"/>
  <c r="AY31" i="1" s="1"/>
  <c r="N31" i="1"/>
  <c r="I31" i="1"/>
  <c r="AH31" i="1"/>
  <c r="T18" i="1"/>
  <c r="U18" i="1" s="1"/>
  <c r="T20" i="1"/>
  <c r="U20" i="1" s="1"/>
  <c r="AB20" i="1" s="1"/>
  <c r="AU22" i="1"/>
  <c r="AW22" i="1" s="1"/>
  <c r="S22" i="1"/>
  <c r="AY29" i="1"/>
  <c r="AW18" i="1"/>
  <c r="AW19" i="1"/>
  <c r="S29" i="1"/>
  <c r="AU29" i="1"/>
  <c r="AA21" i="1"/>
  <c r="AY18" i="1"/>
  <c r="AH24" i="1"/>
  <c r="N24" i="1"/>
  <c r="I24" i="1"/>
  <c r="K24" i="1"/>
  <c r="J24" i="1"/>
  <c r="AV24" i="1" s="1"/>
  <c r="AY24" i="1" s="1"/>
  <c r="AU30" i="1"/>
  <c r="AW30" i="1" s="1"/>
  <c r="S30" i="1"/>
  <c r="AU27" i="1"/>
  <c r="AW27" i="1" s="1"/>
  <c r="S27" i="1"/>
  <c r="AU19" i="1"/>
  <c r="S19" i="1"/>
  <c r="AU17" i="1"/>
  <c r="AW17" i="1" s="1"/>
  <c r="S17" i="1"/>
  <c r="AW29" i="1"/>
  <c r="BI21" i="1"/>
  <c r="T31" i="1"/>
  <c r="U31" i="1" s="1"/>
  <c r="T23" i="1"/>
  <c r="U23" i="1" s="1"/>
  <c r="T24" i="1"/>
  <c r="U24" i="1" s="1"/>
  <c r="AH27" i="1"/>
  <c r="N27" i="1"/>
  <c r="I27" i="1"/>
  <c r="J27" i="1"/>
  <c r="AV27" i="1" s="1"/>
  <c r="AY27" i="1" s="1"/>
  <c r="K27" i="1"/>
  <c r="AU25" i="1"/>
  <c r="AW25" i="1" s="1"/>
  <c r="S25" i="1"/>
  <c r="T26" i="1"/>
  <c r="U26" i="1" s="1"/>
  <c r="AW24" i="1"/>
  <c r="N19" i="1"/>
  <c r="K19" i="1"/>
  <c r="J19" i="1"/>
  <c r="AV19" i="1" s="1"/>
  <c r="AY19" i="1" s="1"/>
  <c r="I19" i="1"/>
  <c r="AA29" i="1"/>
  <c r="I22" i="1"/>
  <c r="I25" i="1"/>
  <c r="AH28" i="1"/>
  <c r="J30" i="1"/>
  <c r="AV30" i="1" s="1"/>
  <c r="I17" i="1"/>
  <c r="AH20" i="1"/>
  <c r="J22" i="1"/>
  <c r="AV22" i="1" s="1"/>
  <c r="AY22" i="1" s="1"/>
  <c r="J17" i="1"/>
  <c r="AV17" i="1" s="1"/>
  <c r="AY17" i="1" s="1"/>
  <c r="I20" i="1"/>
  <c r="N21" i="1"/>
  <c r="K22" i="1"/>
  <c r="AH23" i="1"/>
  <c r="AU24" i="1"/>
  <c r="J25" i="1"/>
  <c r="AV25" i="1" s="1"/>
  <c r="I28" i="1"/>
  <c r="K30" i="1"/>
  <c r="AH22" i="1"/>
  <c r="K17" i="1"/>
  <c r="J20" i="1"/>
  <c r="AV20" i="1" s="1"/>
  <c r="AY20" i="1" s="1"/>
  <c r="I23" i="1"/>
  <c r="K25" i="1"/>
  <c r="AH26" i="1"/>
  <c r="J28" i="1"/>
  <c r="AV28" i="1" s="1"/>
  <c r="AY28" i="1" s="1"/>
  <c r="AH30" i="1"/>
  <c r="I18" i="1"/>
  <c r="AH21" i="1"/>
  <c r="J23" i="1"/>
  <c r="AV23" i="1" s="1"/>
  <c r="AY23" i="1" s="1"/>
  <c r="I26" i="1"/>
  <c r="AH29" i="1"/>
  <c r="I30" i="1"/>
  <c r="AA28" i="1" l="1"/>
  <c r="AA31" i="1"/>
  <c r="Q31" i="1"/>
  <c r="O31" i="1" s="1"/>
  <c r="R31" i="1" s="1"/>
  <c r="L31" i="1" s="1"/>
  <c r="M31" i="1" s="1"/>
  <c r="V23" i="1"/>
  <c r="Z23" i="1" s="1"/>
  <c r="AC23" i="1"/>
  <c r="AB23" i="1"/>
  <c r="T30" i="1"/>
  <c r="U30" i="1" s="1"/>
  <c r="T29" i="1"/>
  <c r="U29" i="1" s="1"/>
  <c r="AA20" i="1"/>
  <c r="Q20" i="1"/>
  <c r="O20" i="1" s="1"/>
  <c r="R20" i="1" s="1"/>
  <c r="L20" i="1" s="1"/>
  <c r="M20" i="1" s="1"/>
  <c r="Q27" i="1"/>
  <c r="O27" i="1" s="1"/>
  <c r="R27" i="1" s="1"/>
  <c r="L27" i="1" s="1"/>
  <c r="M27" i="1" s="1"/>
  <c r="AA27" i="1"/>
  <c r="AA30" i="1"/>
  <c r="Q30" i="1"/>
  <c r="O30" i="1" s="1"/>
  <c r="R30" i="1" s="1"/>
  <c r="L30" i="1" s="1"/>
  <c r="M30" i="1" s="1"/>
  <c r="T19" i="1"/>
  <c r="U19" i="1" s="1"/>
  <c r="T22" i="1"/>
  <c r="U22" i="1" s="1"/>
  <c r="Q22" i="1" s="1"/>
  <c r="O22" i="1" s="1"/>
  <c r="R22" i="1" s="1"/>
  <c r="L22" i="1" s="1"/>
  <c r="M22" i="1" s="1"/>
  <c r="V24" i="1"/>
  <c r="Z24" i="1" s="1"/>
  <c r="AC24" i="1"/>
  <c r="AB24" i="1"/>
  <c r="V20" i="1"/>
  <c r="Z20" i="1" s="1"/>
  <c r="AC20" i="1"/>
  <c r="AA25" i="1"/>
  <c r="V18" i="1"/>
  <c r="Z18" i="1" s="1"/>
  <c r="AC18" i="1"/>
  <c r="AB18" i="1"/>
  <c r="Q18" i="1"/>
  <c r="O18" i="1" s="1"/>
  <c r="R18" i="1" s="1"/>
  <c r="L18" i="1" s="1"/>
  <c r="M18" i="1" s="1"/>
  <c r="AA18" i="1"/>
  <c r="AA22" i="1"/>
  <c r="T17" i="1"/>
  <c r="U17" i="1" s="1"/>
  <c r="V31" i="1"/>
  <c r="Z31" i="1" s="1"/>
  <c r="AC31" i="1"/>
  <c r="AB31" i="1"/>
  <c r="AY25" i="1"/>
  <c r="Q19" i="1"/>
  <c r="O19" i="1" s="1"/>
  <c r="R19" i="1" s="1"/>
  <c r="L19" i="1" s="1"/>
  <c r="M19" i="1" s="1"/>
  <c r="AA19" i="1"/>
  <c r="T28" i="1"/>
  <c r="U28" i="1" s="1"/>
  <c r="AA17" i="1"/>
  <c r="Q17" i="1"/>
  <c r="O17" i="1" s="1"/>
  <c r="R17" i="1" s="1"/>
  <c r="L17" i="1" s="1"/>
  <c r="M17" i="1" s="1"/>
  <c r="AC26" i="1"/>
  <c r="AB26" i="1"/>
  <c r="V26" i="1"/>
  <c r="Z26" i="1" s="1"/>
  <c r="S21" i="1"/>
  <c r="AU21" i="1"/>
  <c r="Q26" i="1"/>
  <c r="O26" i="1" s="1"/>
  <c r="R26" i="1" s="1"/>
  <c r="L26" i="1" s="1"/>
  <c r="M26" i="1" s="1"/>
  <c r="AA26" i="1"/>
  <c r="AA23" i="1"/>
  <c r="Q23" i="1"/>
  <c r="O23" i="1" s="1"/>
  <c r="R23" i="1" s="1"/>
  <c r="L23" i="1" s="1"/>
  <c r="M23" i="1" s="1"/>
  <c r="AY30" i="1"/>
  <c r="T25" i="1"/>
  <c r="U25" i="1" s="1"/>
  <c r="Q25" i="1" s="1"/>
  <c r="O25" i="1" s="1"/>
  <c r="R25" i="1" s="1"/>
  <c r="L25" i="1" s="1"/>
  <c r="M25" i="1" s="1"/>
  <c r="T27" i="1"/>
  <c r="U27" i="1" s="1"/>
  <c r="AA24" i="1"/>
  <c r="Q24" i="1"/>
  <c r="O24" i="1" s="1"/>
  <c r="R24" i="1" s="1"/>
  <c r="L24" i="1" s="1"/>
  <c r="M24" i="1" s="1"/>
  <c r="AD26" i="1" l="1"/>
  <c r="AD24" i="1"/>
  <c r="AD18" i="1"/>
  <c r="V27" i="1"/>
  <c r="Z27" i="1" s="1"/>
  <c r="AC27" i="1"/>
  <c r="AB27" i="1"/>
  <c r="V28" i="1"/>
  <c r="Z28" i="1" s="1"/>
  <c r="AC28" i="1"/>
  <c r="AD28" i="1" s="1"/>
  <c r="AB28" i="1"/>
  <c r="AD31" i="1"/>
  <c r="AC17" i="1"/>
  <c r="AD17" i="1" s="1"/>
  <c r="V17" i="1"/>
  <c r="Z17" i="1" s="1"/>
  <c r="AB17" i="1"/>
  <c r="AY21" i="1"/>
  <c r="AW21" i="1"/>
  <c r="V19" i="1"/>
  <c r="Z19" i="1" s="1"/>
  <c r="AC19" i="1"/>
  <c r="AB19" i="1"/>
  <c r="AD20" i="1"/>
  <c r="AB29" i="1"/>
  <c r="V29" i="1"/>
  <c r="Z29" i="1" s="1"/>
  <c r="AC29" i="1"/>
  <c r="AD29" i="1" s="1"/>
  <c r="Q29" i="1"/>
  <c r="O29" i="1" s="1"/>
  <c r="R29" i="1" s="1"/>
  <c r="L29" i="1" s="1"/>
  <c r="M29" i="1" s="1"/>
  <c r="Q28" i="1"/>
  <c r="O28" i="1" s="1"/>
  <c r="R28" i="1" s="1"/>
  <c r="L28" i="1" s="1"/>
  <c r="M28" i="1" s="1"/>
  <c r="AD23" i="1"/>
  <c r="V22" i="1"/>
  <c r="Z22" i="1" s="1"/>
  <c r="AC22" i="1"/>
  <c r="AD22" i="1" s="1"/>
  <c r="AB22" i="1"/>
  <c r="AC25" i="1"/>
  <c r="V25" i="1"/>
  <c r="Z25" i="1" s="1"/>
  <c r="AB25" i="1"/>
  <c r="T21" i="1"/>
  <c r="U21" i="1" s="1"/>
  <c r="V30" i="1"/>
  <c r="Z30" i="1" s="1"/>
  <c r="AC30" i="1"/>
  <c r="AD30" i="1" s="1"/>
  <c r="AB30" i="1"/>
  <c r="AD25" i="1" l="1"/>
  <c r="AD27" i="1"/>
  <c r="AB21" i="1"/>
  <c r="V21" i="1"/>
  <c r="Z21" i="1" s="1"/>
  <c r="AC21" i="1"/>
  <c r="AD21" i="1" s="1"/>
  <c r="Q21" i="1"/>
  <c r="O21" i="1" s="1"/>
  <c r="R21" i="1" s="1"/>
  <c r="L21" i="1" s="1"/>
  <c r="M21" i="1" s="1"/>
  <c r="AD19" i="1"/>
</calcChain>
</file>

<file path=xl/sharedStrings.xml><?xml version="1.0" encoding="utf-8"?>
<sst xmlns="http://schemas.openxmlformats.org/spreadsheetml/2006/main" count="693" uniqueCount="351">
  <si>
    <t>File opened</t>
  </si>
  <si>
    <t>2020-11-19 12:33:23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</si>
  <si>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</si>
  <si>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</si>
  <si>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</si>
  <si>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</si>
  <si>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</si>
  <si>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</si>
  <si>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</si>
  <si>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</si>
  <si>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</si>
  <si>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</si>
  <si>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</si>
  <si>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{"co2aspan1": "1.00054", "co2aspanconc1": "2500", "h2obspan1": "0.99587", "h2obspan2a": "0.0708892", "h2oaspanconc2": "0", "co2bzero": "0.964262", "co2bspan2b": "0.308367", "flowazero": "0.29042", "tbzero": "0.134552", "ssa_ref": "35809.5", "co2aspan2b": "0.306383", "tazero": "0.0863571", "co2bspan2a": "0.310949", "co2aspanconc2": "299.2", "co2bspanconc1": "2500", "h2obspan2b": "0.0705964", "co2aspan2": "-0.0279682", "h2oaspan2a": "0.0696095", "h2obspanconc1": "12.28", "flowbzero": "0.29097", "h2obzero": "1.1444", "co2bspanconc2": "299.2", "h2oaspanconc1": "12.28", "h2oaspan1": "1.00771", "co2azero": "0.965182", "h2oaspan2b": "0.070146", "h2oazero": "1.13424", "co2bspan1": "1.00108", "ssb_ref": "37377.7", "oxygen": "21", "h2obspan2": "0", "h2obspanconc2": "0", "co2aspan2a": "0.308883", "chamberpressurezero": "2.68126", "flowmeterzero": "1.00299", "h2oaspan2": "0", "co2bspan2": "-0.0301809"}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</si>
  <si>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</si>
  <si>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</si>
  <si>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</si>
  <si>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</si>
  <si>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</si>
  <si>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</si>
  <si>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</si>
  <si>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</si>
  <si>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</si>
  <si>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12:33:23</t>
  </si>
  <si>
    <t>Stability Definition:	A (GasEx): Slp&lt;0.5 Per=15	ΔH2O (Meas2): Slp&lt;0.2 Per=15	ΔCO2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</si>
  <si>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</si>
  <si>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</si>
  <si>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</si>
  <si>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</si>
  <si>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</si>
  <si>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</si>
  <si>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</si>
  <si>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</si>
  <si>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</si>
  <si>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</si>
  <si>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</si>
  <si>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</si>
  <si>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</si>
  <si>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</si>
  <si>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</si>
  <si>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</si>
  <si>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</si>
  <si>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</si>
  <si>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</si>
  <si>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</si>
  <si>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</si>
  <si>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</si>
  <si>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</si>
  <si>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</si>
  <si>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</si>
  <si>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</si>
  <si>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</si>
  <si>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</si>
  <si>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</si>
  <si>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</si>
  <si>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</si>
  <si>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</si>
  <si>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</si>
  <si>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</si>
  <si>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</si>
  <si>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</si>
  <si>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</si>
  <si>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</si>
  <si>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</si>
  <si>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</si>
  <si>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</si>
  <si>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</si>
  <si>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</si>
  <si>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</si>
  <si>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</si>
  <si>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</si>
  <si>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</si>
  <si>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</si>
  <si>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</si>
  <si>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</si>
  <si>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</si>
  <si>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</si>
  <si>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1.85274 69.2563 375.897 633.728 894.332 1112.83 1316.68 1499.23</t>
  </si>
  <si>
    <t>Fs_true</t>
  </si>
  <si>
    <t>0.203139 101.392 403.604 601 801.025 1001.45 1201.37 1401.25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</si>
  <si>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</si>
  <si>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</si>
  <si>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</si>
  <si>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</si>
  <si>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</si>
  <si>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</si>
  <si>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</si>
  <si>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</si>
  <si>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</si>
  <si>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</si>
  <si>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</si>
  <si>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</si>
  <si>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</si>
  <si>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</si>
  <si>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</si>
  <si>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</si>
  <si>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</si>
  <si>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</si>
  <si>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</si>
  <si>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</si>
  <si>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</si>
  <si>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</si>
  <si>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</si>
  <si>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</si>
  <si>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</si>
  <si>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</si>
  <si>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</si>
  <si>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</si>
  <si>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</si>
  <si>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</si>
  <si>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</si>
  <si>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</si>
  <si>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</si>
  <si>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</si>
  <si>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</si>
  <si>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</si>
  <si>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</si>
  <si>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</si>
  <si>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</si>
  <si>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</si>
  <si>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</si>
  <si>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</si>
  <si>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</si>
  <si>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</si>
  <si>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</si>
  <si>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</si>
  <si>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</si>
  <si>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</si>
  <si>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</si>
  <si>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</si>
  <si>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</si>
  <si>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</si>
  <si>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</si>
  <si>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</si>
  <si>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</si>
  <si>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</si>
  <si>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</si>
  <si>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</si>
  <si>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</si>
  <si>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</si>
  <si>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</si>
  <si>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</si>
  <si>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</si>
  <si>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</si>
  <si>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</si>
  <si>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</si>
  <si>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</si>
  <si>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</si>
  <si>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</si>
  <si>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</si>
  <si>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</si>
  <si>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</si>
  <si>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</si>
  <si>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</si>
  <si>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</si>
  <si>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</si>
  <si>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</si>
  <si>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</si>
  <si>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</si>
  <si>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</si>
  <si>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</si>
  <si>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</si>
  <si>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</si>
  <si>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</si>
  <si>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</si>
  <si>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</si>
  <si>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</si>
  <si>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</si>
  <si>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</si>
  <si>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</si>
  <si>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</si>
  <si>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</si>
  <si>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</si>
  <si>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</si>
  <si>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</si>
  <si>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</si>
  <si>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</si>
  <si>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</si>
  <si>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</si>
  <si>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</si>
  <si>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</si>
  <si>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</si>
  <si>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</si>
  <si>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</si>
  <si>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</si>
  <si>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</si>
  <si>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</si>
  <si>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</si>
  <si>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</si>
  <si>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</si>
  <si>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</si>
  <si>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</si>
  <si>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</si>
  <si>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</si>
  <si>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</si>
  <si>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</si>
  <si>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</si>
  <si>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</si>
  <si>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</si>
  <si>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</si>
  <si>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</si>
  <si>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</si>
  <si>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</si>
  <si>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</si>
  <si>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</si>
  <si>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</si>
  <si>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</si>
  <si>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</si>
  <si>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</si>
  <si>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</si>
  <si>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</si>
  <si>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</si>
  <si>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</si>
  <si>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</si>
  <si>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</si>
  <si>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</si>
  <si>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</si>
  <si>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</si>
  <si>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</si>
  <si>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</si>
  <si>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</si>
  <si>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</si>
  <si>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</si>
  <si>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</si>
  <si>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</si>
  <si>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</si>
  <si>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</si>
  <si>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</si>
  <si>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</si>
  <si>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</si>
  <si>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</si>
  <si>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</si>
  <si>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</si>
  <si>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</si>
  <si>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</si>
  <si>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</si>
  <si>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</si>
  <si>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</si>
  <si>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</si>
  <si>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</si>
  <si>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</si>
  <si>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</si>
  <si>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</si>
  <si>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</si>
  <si>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</si>
  <si>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</si>
  <si>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</si>
  <si>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</si>
  <si>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</si>
  <si>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</si>
  <si>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</si>
  <si>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</si>
  <si>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</si>
  <si>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</si>
  <si>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</si>
  <si>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</si>
  <si>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</si>
  <si>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</si>
  <si>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</si>
  <si>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</si>
  <si>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</si>
  <si>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</si>
  <si>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</si>
  <si>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</si>
  <si>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</si>
  <si>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</si>
  <si>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</si>
  <si>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</si>
  <si>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</si>
  <si>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</si>
  <si>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</si>
  <si>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</si>
  <si>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</si>
  <si>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</si>
  <si>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</si>
  <si>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</si>
  <si>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</si>
  <si>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</si>
  <si>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</si>
  <si>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</si>
  <si>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</si>
  <si>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</si>
  <si>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</si>
  <si>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20201119 12:35:40</t>
  </si>
  <si>
    <t>12:35:40</t>
  </si>
  <si>
    <t>1149</t>
  </si>
  <si>
    <t>_1</t>
  </si>
  <si>
    <t>RECT-4143-20200907-06_33_50</t>
  </si>
  <si>
    <t>RECT-5385-20201119-12_35_44</t>
  </si>
  <si>
    <t>DARK-5386-20201119-12_35_46</t>
  </si>
  <si>
    <t>0: Broadleaf</t>
  </si>
  <si>
    <t>12:29:33</t>
  </si>
  <si>
    <t>1/3</t>
  </si>
  <si>
    <t>20201119 12:37:40</t>
  </si>
  <si>
    <t>12:37:40</t>
  </si>
  <si>
    <t>RECT-5387-20201119-12_37_45</t>
  </si>
  <si>
    <t>DARK-5388-20201119-12_37_47</t>
  </si>
  <si>
    <t>2/3</t>
  </si>
  <si>
    <t>20201119 12:39:02</t>
  </si>
  <si>
    <t>12:39:02</t>
  </si>
  <si>
    <t>RECT-5389-20201119-12_39_06</t>
  </si>
  <si>
    <t>DARK-5390-20201119-12_39_08</t>
  </si>
  <si>
    <t>3/3</t>
  </si>
  <si>
    <t>20201119 12:40:21</t>
  </si>
  <si>
    <t>12:40:21</t>
  </si>
  <si>
    <t>RECT-5391-20201119-12_40_25</t>
  </si>
  <si>
    <t>DARK-5392-20201119-12_40_27</t>
  </si>
  <si>
    <t>20201119 12:41:47</t>
  </si>
  <si>
    <t>12:41:47</t>
  </si>
  <si>
    <t>RECT-5393-20201119-12_41_51</t>
  </si>
  <si>
    <t>DARK-5394-20201119-12_41_53</t>
  </si>
  <si>
    <t>20201119 12:43:17</t>
  </si>
  <si>
    <t>12:43:17</t>
  </si>
  <si>
    <t>RECT-5395-20201119-12_43_21</t>
  </si>
  <si>
    <t>DARK-5396-20201119-12_43_23</t>
  </si>
  <si>
    <t>20201119 12:44:40</t>
  </si>
  <si>
    <t>12:44:40</t>
  </si>
  <si>
    <t>RECT-5397-20201119-12_44_44</t>
  </si>
  <si>
    <t>DARK-5398-20201119-12_44_46</t>
  </si>
  <si>
    <t>20201119 12:46:33</t>
  </si>
  <si>
    <t>12:46:33</t>
  </si>
  <si>
    <t>RECT-5399-20201119-12_46_37</t>
  </si>
  <si>
    <t>DARK-5400-20201119-12_46_39</t>
  </si>
  <si>
    <t>20201119 12:48:30</t>
  </si>
  <si>
    <t>12:48:30</t>
  </si>
  <si>
    <t>RECT-5401-20201119-12_48_34</t>
  </si>
  <si>
    <t>DARK-5402-20201119-12_48_36</t>
  </si>
  <si>
    <t>20201119 12:50:30</t>
  </si>
  <si>
    <t>12:50:30</t>
  </si>
  <si>
    <t>RECT-5403-20201119-12_50_34</t>
  </si>
  <si>
    <t>DARK-5404-20201119-12_50_36</t>
  </si>
  <si>
    <t>20201119 12:52:18</t>
  </si>
  <si>
    <t>12:52:18</t>
  </si>
  <si>
    <t>RECT-5405-20201119-12_52_22</t>
  </si>
  <si>
    <t>DARK-5406-20201119-12_52_24</t>
  </si>
  <si>
    <t>20201119 12:53:56</t>
  </si>
  <si>
    <t>12:53:56</t>
  </si>
  <si>
    <t>RECT-5407-20201119-12_54_00</t>
  </si>
  <si>
    <t>DARK-5408-20201119-12_54_02</t>
  </si>
  <si>
    <t>20201119 12:55:41</t>
  </si>
  <si>
    <t>12:55:41</t>
  </si>
  <si>
    <t>RECT-5409-20201119-12_55_45</t>
  </si>
  <si>
    <t>DARK-5410-20201119-12_55_47</t>
  </si>
  <si>
    <t>20201119 12:57:30</t>
  </si>
  <si>
    <t>12:57:30</t>
  </si>
  <si>
    <t>RECT-5411-20201119-12_57_34</t>
  </si>
  <si>
    <t>DARK-5412-20201119-12_57_36</t>
  </si>
  <si>
    <t>20201119 12:59:13</t>
  </si>
  <si>
    <t>12:59:13</t>
  </si>
  <si>
    <t>RECT-5413-20201119-12_59_17</t>
  </si>
  <si>
    <t>DARK-5414-20201119-12_59_19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</si>
</sst>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1605818140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1605818132.25</v>
      </c>
      <c r="I17">
        <f t="shared" ref="I17:I31" si="0">BW17*AG17*(BS17-BT17)/(100*BL17*(1000-AG17*BS17))</f>
        <v>2.2360911010795907E-4</v>
      </c>
      <c r="J17">
        <f t="shared" ref="J17:J31" si="1">BW17*AG17*(BR17-BQ17*(1000-AG17*BT17)/(1000-AG17*BS17))/(100*BL17)</f>
        <v>-2.0727147446364058</v>
      </c>
      <c r="K17">
        <f t="shared" ref="K17:K31" si="2">BQ17 - IF(AG17&gt;1, J17*BL17*100/(AI17*CE17), 0)</f>
        <v>401.55076666666702</v>
      </c>
      <c r="L17">
        <f t="shared" ref="L17:L31" si="3">((R17-I17/2)*K17-J17)/(R17+I17/2)</f>
        <v>1002.0509531692013</v>
      </c>
      <c r="M17">
        <f t="shared" ref="M17:M31" si="4">L17*(BX17+BY17)/1000</f>
        <v>102.74004807175025</v>
      </c>
      <c r="N17">
        <f t="shared" ref="N17:N31" si="5">(BQ17 - IF(AG17&gt;1, J17*BL17*100/(AI17*CE17), 0))*(BX17+BY17)/1000</f>
        <v>41.170905471525828</v>
      </c>
      <c r="O17">
        <f t="shared" ref="O17:O31" si="6">2/((1/Q17-1/P17)+SIGN(Q17)*SQRT((1/Q17-1/P17)*(1/Q17-1/P17) + 4*BM17/((BM17+1)*(BM17+1))*(2*1/Q17*1/P17-1/P17*1/P17)))</f>
        <v>5.1086788830446029E-3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2.9728608753067203</v>
      </c>
      <c r="Q17">
        <f t="shared" ref="Q17:Q31" si="8">I17*(1000-(1000*0.61365*EXP(17.502*U17/(240.97+U17))/(BX17+BY17)+BS17)/2)/(1000*0.61365*EXP(17.502*U17/(240.97+U17))/(BX17+BY17)-BS17)</f>
        <v>5.1038067113102822E-3</v>
      </c>
      <c r="R17">
        <f t="shared" ref="R17:R31" si="9">1/((BM17+1)/(O17/1.6)+1/(P17/1.37)) + BM17/((BM17+1)/(O17/1.6) + BM17/(P17/1.37))</f>
        <v>3.1903165426728324E-3</v>
      </c>
      <c r="S17">
        <f t="shared" ref="S17:S31" si="10">(BI17*BK17)</f>
        <v>231.28834793745409</v>
      </c>
      <c r="T17">
        <f t="shared" ref="T17:T31" si="11">(BZ17+(S17+2*0.95*0.0000000567*(((BZ17+$B$7)+273)^4-(BZ17+273)^4)-44100*I17)/(1.84*29.3*P17+8*0.95*0.0000000567*(BZ17+273)^3))</f>
        <v>40.685861528905356</v>
      </c>
      <c r="U17">
        <f t="shared" ref="U17:U31" si="12">($C$7*CA17+$D$7*CB17+$E$7*T17)</f>
        <v>40.168743333333303</v>
      </c>
      <c r="V17">
        <f t="shared" ref="V17:V31" si="13">0.61365*EXP(17.502*U17/(240.97+U17))</f>
        <v>7.4807479707736189</v>
      </c>
      <c r="W17">
        <f t="shared" ref="W17:W31" si="14">(X17/Y17*100)</f>
        <v>44.873791526692138</v>
      </c>
      <c r="X17">
        <f t="shared" ref="X17:X31" si="15">BS17*(BX17+BY17)/1000</f>
        <v>3.2231724932988168</v>
      </c>
      <c r="Y17">
        <f t="shared" ref="Y17:Y31" si="16">0.61365*EXP(17.502*BZ17/(240.97+BZ17))</f>
        <v>7.1827505179311339</v>
      </c>
      <c r="Z17">
        <f t="shared" ref="Z17:Z31" si="17">(V17-BS17*(BX17+BY17)/1000)</f>
        <v>4.257575477474802</v>
      </c>
      <c r="AA17">
        <f t="shared" ref="AA17:AA31" si="18">(-I17*44100)</f>
        <v>-9.8611617557609943</v>
      </c>
      <c r="AB17">
        <f t="shared" ref="AB17:AB31" si="19">2*29.3*P17*0.92*(BZ17-U17)</f>
        <v>-121.76998838295106</v>
      </c>
      <c r="AC17">
        <f t="shared" ref="AC17:AC31" si="20">2*0.95*0.0000000567*(((BZ17+$B$7)+273)^4-(U17+273)^4)</f>
        <v>-10.019161087927657</v>
      </c>
      <c r="AD17">
        <f t="shared" ref="AD17:AD31" si="21">S17+AC17+AA17+AB17</f>
        <v>89.638036710814362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52041.190062123329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822.62972000000002</v>
      </c>
      <c r="AR17">
        <v>910.18</v>
      </c>
      <c r="AS17">
        <f t="shared" ref="AS17:AS31" si="27">1-AQ17/AR17</f>
        <v>9.6190072293392492E-2</v>
      </c>
      <c r="AT17">
        <v>0.5</v>
      </c>
      <c r="AU17">
        <f t="shared" ref="AU17:AU31" si="28">BI17</f>
        <v>1180.168250747394</v>
      </c>
      <c r="AV17">
        <f t="shared" ref="AV17:AV31" si="29">J17</f>
        <v>-2.0727147446364058</v>
      </c>
      <c r="AW17">
        <f t="shared" ref="AW17:AW31" si="30">AS17*AT17*AU17</f>
        <v>56.760234678879193</v>
      </c>
      <c r="AX17">
        <f t="shared" ref="AX17:AX31" si="31">BC17/AR17</f>
        <v>0.31990375530114917</v>
      </c>
      <c r="AY17">
        <f t="shared" ref="AY17:AY31" si="32">(AV17-AO17)/AU17</f>
        <v>-1.2667407921484316E-3</v>
      </c>
      <c r="AZ17">
        <f t="shared" ref="AZ17:AZ31" si="33">(AL17-AR17)/AR17</f>
        <v>2.583994374739063</v>
      </c>
      <c r="BA17" t="s">
        <v>289</v>
      </c>
      <c r="BB17">
        <v>619.01</v>
      </c>
      <c r="BC17">
        <f t="shared" ref="BC17:BC31" si="34">AR17-BB17</f>
        <v>291.16999999999996</v>
      </c>
      <c r="BD17">
        <f t="shared" ref="BD17:BD31" si="35">(AR17-AQ17)/(AR17-BB17)</f>
        <v>0.30068441116873285</v>
      </c>
      <c r="BE17">
        <f t="shared" ref="BE17:BE31" si="36">(AL17-AR17)/(AL17-BB17)</f>
        <v>0.88983644020022179</v>
      </c>
      <c r="BF17">
        <f t="shared" ref="BF17:BF31" si="37">(AR17-AQ17)/(AR17-AK17)</f>
        <v>0.44966048499885375</v>
      </c>
      <c r="BG17">
        <f t="shared" ref="BG17:BG31" si="38">(AL17-AR17)/(AL17-AK17)</f>
        <v>0.92354400311244178</v>
      </c>
      <c r="BH17">
        <f t="shared" ref="BH17:BH31" si="39">$B$11*CF17+$C$11*CG17+$F$11*CH17*(1-CK17)</f>
        <v>1399.97966666667</v>
      </c>
      <c r="BI17">
        <f t="shared" ref="BI17:BI31" si="40">BH17*BJ17</f>
        <v>1180.168250747394</v>
      </c>
      <c r="BJ17">
        <f t="shared" ref="BJ17:BJ31" si="41">($B$11*$D$9+$C$11*$D$9+$F$11*((CU17+CM17)/MAX(CU17+CM17+CV17, 0.1)*$I$9+CV17/MAX(CU17+CM17+CV17, 0.1)*$J$9))/($B$11+$C$11+$F$11)</f>
        <v>0.84298956538230052</v>
      </c>
      <c r="BK17">
        <f t="shared" ref="BK17:BK31" si="42">($B$11*$K$9+$C$11*$K$9+$F$11*((CU17+CM17)/MAX(CU17+CM17+CV17, 0.1)*$P$9+CV17/MAX(CU17+CM17+CV17, 0.1)*$Q$9))/($B$11+$C$11+$F$11)</f>
        <v>0.19597913076460111</v>
      </c>
      <c r="BL17">
        <v>6</v>
      </c>
      <c r="BM17">
        <v>0.5</v>
      </c>
      <c r="BN17" t="s">
        <v>290</v>
      </c>
      <c r="BO17">
        <v>2</v>
      </c>
      <c r="BP17">
        <v>1605818132.25</v>
      </c>
      <c r="BQ17">
        <v>401.55076666666702</v>
      </c>
      <c r="BR17">
        <v>398.57646666666699</v>
      </c>
      <c r="BS17">
        <v>31.4364566666667</v>
      </c>
      <c r="BT17">
        <v>31.111596666666699</v>
      </c>
      <c r="BU17">
        <v>397.93076666666701</v>
      </c>
      <c r="BV17">
        <v>30.93985</v>
      </c>
      <c r="BW17">
        <v>400.01163333333301</v>
      </c>
      <c r="BX17">
        <v>102.487066666667</v>
      </c>
      <c r="BY17">
        <v>4.2697659999999998E-2</v>
      </c>
      <c r="BZ17">
        <v>39.408976666666703</v>
      </c>
      <c r="CA17">
        <v>40.168743333333303</v>
      </c>
      <c r="CB17">
        <v>999.9</v>
      </c>
      <c r="CC17">
        <v>0</v>
      </c>
      <c r="CD17">
        <v>0</v>
      </c>
      <c r="CE17">
        <v>10000.292666666701</v>
      </c>
      <c r="CF17">
        <v>0</v>
      </c>
      <c r="CG17">
        <v>162.279433333333</v>
      </c>
      <c r="CH17">
        <v>1399.97966666667</v>
      </c>
      <c r="CI17">
        <v>0.89999166666666697</v>
      </c>
      <c r="CJ17">
        <v>0.10000829999999999</v>
      </c>
      <c r="CK17">
        <v>0</v>
      </c>
      <c r="CL17">
        <v>822.62563333333298</v>
      </c>
      <c r="CM17">
        <v>4.9997499999999997</v>
      </c>
      <c r="CN17">
        <v>11374.653333333301</v>
      </c>
      <c r="CO17">
        <v>12177.836666666701</v>
      </c>
      <c r="CP17">
        <v>47.555799999999998</v>
      </c>
      <c r="CQ17">
        <v>49</v>
      </c>
      <c r="CR17">
        <v>48.195466666666697</v>
      </c>
      <c r="CS17">
        <v>48.7603333333333</v>
      </c>
      <c r="CT17">
        <v>49.624866666666698</v>
      </c>
      <c r="CU17">
        <v>1255.4686666666701</v>
      </c>
      <c r="CV17">
        <v>139.511</v>
      </c>
      <c r="CW17">
        <v>0</v>
      </c>
      <c r="CX17">
        <v>654.20000004768394</v>
      </c>
      <c r="CY17">
        <v>0</v>
      </c>
      <c r="CZ17">
        <v>822.62972000000002</v>
      </c>
      <c r="DA17">
        <v>4.2846156698399099E-2</v>
      </c>
      <c r="DB17">
        <v>19.538461539467701</v>
      </c>
      <c r="DC17">
        <v>11375.072</v>
      </c>
      <c r="DD17">
        <v>15</v>
      </c>
      <c r="DE17">
        <v>1605817773.5999999</v>
      </c>
      <c r="DF17" t="s">
        <v>291</v>
      </c>
      <c r="DG17">
        <v>1605817773.5999999</v>
      </c>
      <c r="DH17">
        <v>1605817770.5999999</v>
      </c>
      <c r="DI17">
        <v>3</v>
      </c>
      <c r="DJ17">
        <v>0.378</v>
      </c>
      <c r="DK17">
        <v>-0.26300000000000001</v>
      </c>
      <c r="DL17">
        <v>3.62</v>
      </c>
      <c r="DM17">
        <v>0.497</v>
      </c>
      <c r="DN17">
        <v>1405</v>
      </c>
      <c r="DO17">
        <v>32</v>
      </c>
      <c r="DP17">
        <v>0.21</v>
      </c>
      <c r="DQ17">
        <v>0.15</v>
      </c>
      <c r="DR17">
        <v>-2.10844603920166</v>
      </c>
      <c r="DS17">
        <v>1.61718786314284</v>
      </c>
      <c r="DT17">
        <v>0.12703249995967</v>
      </c>
      <c r="DU17">
        <v>0</v>
      </c>
      <c r="DV17">
        <v>2.9943439999999999</v>
      </c>
      <c r="DW17">
        <v>-2.1899879866518299</v>
      </c>
      <c r="DX17">
        <v>0.16720759623095299</v>
      </c>
      <c r="DY17">
        <v>0</v>
      </c>
      <c r="DZ17">
        <v>0.32497419999999999</v>
      </c>
      <c r="EA17">
        <v>-2.6387292547274101E-2</v>
      </c>
      <c r="EB17">
        <v>4.2633692966948097E-3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3.62</v>
      </c>
      <c r="EJ17">
        <v>0.49669999999999997</v>
      </c>
      <c r="EK17">
        <v>3.62000000000012</v>
      </c>
      <c r="EL17">
        <v>0</v>
      </c>
      <c r="EM17">
        <v>0</v>
      </c>
      <c r="EN17">
        <v>0</v>
      </c>
      <c r="EO17">
        <v>0.49661428571428701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6.1</v>
      </c>
      <c r="EX17">
        <v>6.2</v>
      </c>
      <c r="EY17">
        <v>2</v>
      </c>
      <c r="EZ17">
        <v>388.83600000000001</v>
      </c>
      <c r="FA17">
        <v>655.53599999999994</v>
      </c>
      <c r="FB17">
        <v>38.1404</v>
      </c>
      <c r="FC17">
        <v>34.723599999999998</v>
      </c>
      <c r="FD17">
        <v>29.9999</v>
      </c>
      <c r="FE17">
        <v>34.445300000000003</v>
      </c>
      <c r="FF17">
        <v>34.363999999999997</v>
      </c>
      <c r="FG17">
        <v>22.4236</v>
      </c>
      <c r="FH17">
        <v>0</v>
      </c>
      <c r="FI17">
        <v>100</v>
      </c>
      <c r="FJ17">
        <v>-999.9</v>
      </c>
      <c r="FK17">
        <v>398.149</v>
      </c>
      <c r="FL17">
        <v>40.869500000000002</v>
      </c>
      <c r="FM17">
        <v>101.16</v>
      </c>
      <c r="FN17">
        <v>100.465</v>
      </c>
    </row>
    <row r="18" spans="1:170" x14ac:dyDescent="0.25">
      <c r="A18">
        <v>2</v>
      </c>
      <c r="B18">
        <v>1605818260.5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1605818252.5</v>
      </c>
      <c r="I18">
        <f t="shared" si="0"/>
        <v>2.1622812031715183E-4</v>
      </c>
      <c r="J18">
        <f t="shared" si="1"/>
        <v>-2.3032625696000268</v>
      </c>
      <c r="K18">
        <f t="shared" si="2"/>
        <v>49.620325806451604</v>
      </c>
      <c r="L18">
        <f t="shared" si="3"/>
        <v>779.13555766630782</v>
      </c>
      <c r="M18">
        <f t="shared" si="4"/>
        <v>79.881117125261852</v>
      </c>
      <c r="N18">
        <f t="shared" si="5"/>
        <v>5.0873394475938154</v>
      </c>
      <c r="O18">
        <f t="shared" si="6"/>
        <v>4.858861460829941E-3</v>
      </c>
      <c r="P18">
        <f t="shared" si="7"/>
        <v>2.9728079674280381</v>
      </c>
      <c r="Q18">
        <f t="shared" si="8"/>
        <v>4.8544538422520701E-3</v>
      </c>
      <c r="R18">
        <f t="shared" si="9"/>
        <v>3.0344293161828533E-3</v>
      </c>
      <c r="S18">
        <f t="shared" si="10"/>
        <v>231.28776261661318</v>
      </c>
      <c r="T18">
        <f t="shared" si="11"/>
        <v>40.709585038974851</v>
      </c>
      <c r="U18">
        <f t="shared" si="12"/>
        <v>40.277690322580597</v>
      </c>
      <c r="V18">
        <f t="shared" si="13"/>
        <v>7.5243456848648957</v>
      </c>
      <c r="W18">
        <f t="shared" si="14"/>
        <v>44.44898873540442</v>
      </c>
      <c r="X18">
        <f t="shared" si="15"/>
        <v>3.1964042413220155</v>
      </c>
      <c r="Y18">
        <f t="shared" si="16"/>
        <v>7.1911742702394079</v>
      </c>
      <c r="Z18">
        <f t="shared" si="17"/>
        <v>4.3279414435428798</v>
      </c>
      <c r="AA18">
        <f t="shared" si="18"/>
        <v>-9.5356601059863966</v>
      </c>
      <c r="AB18">
        <f t="shared" si="19"/>
        <v>-135.72699559642243</v>
      </c>
      <c r="AC18">
        <f t="shared" si="20"/>
        <v>-11.174744281780312</v>
      </c>
      <c r="AD18">
        <f t="shared" si="21"/>
        <v>74.850362632424037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52035.962845845672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821.63711538461598</v>
      </c>
      <c r="AR18">
        <v>905.04</v>
      </c>
      <c r="AS18">
        <f t="shared" si="27"/>
        <v>9.2153810456315766E-2</v>
      </c>
      <c r="AT18">
        <v>0.5</v>
      </c>
      <c r="AU18">
        <f t="shared" si="28"/>
        <v>1180.1667297796198</v>
      </c>
      <c r="AV18">
        <f t="shared" si="29"/>
        <v>-2.3032625696000268</v>
      </c>
      <c r="AW18">
        <f t="shared" si="30"/>
        <v>54.378430561480556</v>
      </c>
      <c r="AX18">
        <f t="shared" si="31"/>
        <v>0.31010784053743479</v>
      </c>
      <c r="AY18">
        <f t="shared" si="32"/>
        <v>-1.4620943348453998E-3</v>
      </c>
      <c r="AZ18">
        <f t="shared" si="33"/>
        <v>2.6043489790506498</v>
      </c>
      <c r="BA18" t="s">
        <v>296</v>
      </c>
      <c r="BB18">
        <v>624.38</v>
      </c>
      <c r="BC18">
        <f t="shared" si="34"/>
        <v>280.65999999999997</v>
      </c>
      <c r="BD18">
        <f t="shared" si="35"/>
        <v>0.297166980030585</v>
      </c>
      <c r="BE18">
        <f t="shared" si="36"/>
        <v>0.89359669408954778</v>
      </c>
      <c r="BF18">
        <f t="shared" si="37"/>
        <v>0.43997431340085352</v>
      </c>
      <c r="BG18">
        <f t="shared" si="38"/>
        <v>0.92556237811818098</v>
      </c>
      <c r="BH18">
        <f t="shared" si="39"/>
        <v>1399.97806451613</v>
      </c>
      <c r="BI18">
        <f t="shared" si="40"/>
        <v>1180.1667297796198</v>
      </c>
      <c r="BJ18">
        <f t="shared" si="41"/>
        <v>0.84298944368640316</v>
      </c>
      <c r="BK18">
        <f t="shared" si="42"/>
        <v>0.19597888737280625</v>
      </c>
      <c r="BL18">
        <v>6</v>
      </c>
      <c r="BM18">
        <v>0.5</v>
      </c>
      <c r="BN18" t="s">
        <v>290</v>
      </c>
      <c r="BO18">
        <v>2</v>
      </c>
      <c r="BP18">
        <v>1605818252.5</v>
      </c>
      <c r="BQ18">
        <v>49.620325806451604</v>
      </c>
      <c r="BR18">
        <v>46.181645161290298</v>
      </c>
      <c r="BS18">
        <v>31.176732258064501</v>
      </c>
      <c r="BT18">
        <v>30.862512903225799</v>
      </c>
      <c r="BU18">
        <v>46.000329032258101</v>
      </c>
      <c r="BV18">
        <v>30.680129032258101</v>
      </c>
      <c r="BW18">
        <v>400.01387096774198</v>
      </c>
      <c r="BX18">
        <v>102.482548387097</v>
      </c>
      <c r="BY18">
        <v>4.2764877419354801E-2</v>
      </c>
      <c r="BZ18">
        <v>39.430825806451601</v>
      </c>
      <c r="CA18">
        <v>40.277690322580597</v>
      </c>
      <c r="CB18">
        <v>999.9</v>
      </c>
      <c r="CC18">
        <v>0</v>
      </c>
      <c r="CD18">
        <v>0</v>
      </c>
      <c r="CE18">
        <v>10000.434193548401</v>
      </c>
      <c r="CF18">
        <v>0</v>
      </c>
      <c r="CG18">
        <v>602.68990322580703</v>
      </c>
      <c r="CH18">
        <v>1399.97806451613</v>
      </c>
      <c r="CI18">
        <v>0.89999367741935499</v>
      </c>
      <c r="CJ18">
        <v>0.10000627096774201</v>
      </c>
      <c r="CK18">
        <v>0</v>
      </c>
      <c r="CL18">
        <v>821.66654838709701</v>
      </c>
      <c r="CM18">
        <v>4.9997499999999997</v>
      </c>
      <c r="CN18">
        <v>11390.561290322599</v>
      </c>
      <c r="CO18">
        <v>12177.8290322581</v>
      </c>
      <c r="CP18">
        <v>47.554000000000002</v>
      </c>
      <c r="CQ18">
        <v>48.902999999999999</v>
      </c>
      <c r="CR18">
        <v>48.174999999999997</v>
      </c>
      <c r="CS18">
        <v>48.679000000000002</v>
      </c>
      <c r="CT18">
        <v>49.608741935483899</v>
      </c>
      <c r="CU18">
        <v>1255.4729032258099</v>
      </c>
      <c r="CV18">
        <v>139.505161290323</v>
      </c>
      <c r="CW18">
        <v>0</v>
      </c>
      <c r="CX18">
        <v>120</v>
      </c>
      <c r="CY18">
        <v>0</v>
      </c>
      <c r="CZ18">
        <v>821.63711538461598</v>
      </c>
      <c r="DA18">
        <v>7.2102549892143403E-2</v>
      </c>
      <c r="DB18">
        <v>-0.851282084889742</v>
      </c>
      <c r="DC18">
        <v>11390.711538461501</v>
      </c>
      <c r="DD18">
        <v>15</v>
      </c>
      <c r="DE18">
        <v>1605817773.5999999</v>
      </c>
      <c r="DF18" t="s">
        <v>291</v>
      </c>
      <c r="DG18">
        <v>1605817773.5999999</v>
      </c>
      <c r="DH18">
        <v>1605817770.5999999</v>
      </c>
      <c r="DI18">
        <v>3</v>
      </c>
      <c r="DJ18">
        <v>0.378</v>
      </c>
      <c r="DK18">
        <v>-0.26300000000000001</v>
      </c>
      <c r="DL18">
        <v>3.62</v>
      </c>
      <c r="DM18">
        <v>0.497</v>
      </c>
      <c r="DN18">
        <v>1405</v>
      </c>
      <c r="DO18">
        <v>32</v>
      </c>
      <c r="DP18">
        <v>0.21</v>
      </c>
      <c r="DQ18">
        <v>0.15</v>
      </c>
      <c r="DR18">
        <v>-2.2988913191</v>
      </c>
      <c r="DS18">
        <v>-0.28101649155483299</v>
      </c>
      <c r="DT18">
        <v>3.2111431145670603E-2</v>
      </c>
      <c r="DU18">
        <v>1</v>
      </c>
      <c r="DV18">
        <v>3.4431310000000002</v>
      </c>
      <c r="DW18">
        <v>0.22817806451611999</v>
      </c>
      <c r="DX18">
        <v>2.7388998807307101E-2</v>
      </c>
      <c r="DY18">
        <v>0</v>
      </c>
      <c r="DZ18">
        <v>0.314087533333333</v>
      </c>
      <c r="EA18">
        <v>-1.4804449388209601E-2</v>
      </c>
      <c r="EB18">
        <v>1.49301316657139E-3</v>
      </c>
      <c r="EC18">
        <v>1</v>
      </c>
      <c r="ED18">
        <v>2</v>
      </c>
      <c r="EE18">
        <v>3</v>
      </c>
      <c r="EF18" t="s">
        <v>297</v>
      </c>
      <c r="EG18">
        <v>100</v>
      </c>
      <c r="EH18">
        <v>100</v>
      </c>
      <c r="EI18">
        <v>3.62</v>
      </c>
      <c r="EJ18">
        <v>0.49659999999999999</v>
      </c>
      <c r="EK18">
        <v>3.62000000000012</v>
      </c>
      <c r="EL18">
        <v>0</v>
      </c>
      <c r="EM18">
        <v>0</v>
      </c>
      <c r="EN18">
        <v>0</v>
      </c>
      <c r="EO18">
        <v>0.49661428571428701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8.1</v>
      </c>
      <c r="EX18">
        <v>8.1999999999999993</v>
      </c>
      <c r="EY18">
        <v>2</v>
      </c>
      <c r="EZ18">
        <v>388.93099999999998</v>
      </c>
      <c r="FA18">
        <v>654.01499999999999</v>
      </c>
      <c r="FB18">
        <v>38.086300000000001</v>
      </c>
      <c r="FC18">
        <v>34.6755</v>
      </c>
      <c r="FD18">
        <v>30.000299999999999</v>
      </c>
      <c r="FE18">
        <v>34.404899999999998</v>
      </c>
      <c r="FF18">
        <v>34.332799999999999</v>
      </c>
      <c r="FG18">
        <v>6.5533799999999998</v>
      </c>
      <c r="FH18">
        <v>0</v>
      </c>
      <c r="FI18">
        <v>100</v>
      </c>
      <c r="FJ18">
        <v>-999.9</v>
      </c>
      <c r="FK18">
        <v>46.238199999999999</v>
      </c>
      <c r="FL18">
        <v>31.402200000000001</v>
      </c>
      <c r="FM18">
        <v>101.17</v>
      </c>
      <c r="FN18">
        <v>100.467</v>
      </c>
    </row>
    <row r="19" spans="1:170" x14ac:dyDescent="0.25">
      <c r="A19">
        <v>3</v>
      </c>
      <c r="B19">
        <v>1605818342</v>
      </c>
      <c r="C19">
        <v>202</v>
      </c>
      <c r="D19" t="s">
        <v>298</v>
      </c>
      <c r="E19" t="s">
        <v>299</v>
      </c>
      <c r="F19" t="s">
        <v>285</v>
      </c>
      <c r="G19" t="s">
        <v>286</v>
      </c>
      <c r="H19">
        <v>1605818334</v>
      </c>
      <c r="I19">
        <f t="shared" si="0"/>
        <v>2.0626447803794606E-4</v>
      </c>
      <c r="J19">
        <f t="shared" si="1"/>
        <v>-2.0901823979674705</v>
      </c>
      <c r="K19">
        <f t="shared" si="2"/>
        <v>79.680825806451594</v>
      </c>
      <c r="L19">
        <f t="shared" si="3"/>
        <v>772.6387632922881</v>
      </c>
      <c r="M19">
        <f t="shared" si="4"/>
        <v>79.212637464910799</v>
      </c>
      <c r="N19">
        <f t="shared" si="5"/>
        <v>8.1690547606183745</v>
      </c>
      <c r="O19">
        <f t="shared" si="6"/>
        <v>4.6265731016892769E-3</v>
      </c>
      <c r="P19">
        <f t="shared" si="7"/>
        <v>2.9731465266930366</v>
      </c>
      <c r="Q19">
        <f t="shared" si="8"/>
        <v>4.6225771083279067E-3</v>
      </c>
      <c r="R19">
        <f t="shared" si="9"/>
        <v>2.8894694209703189E-3</v>
      </c>
      <c r="S19">
        <f t="shared" si="10"/>
        <v>231.2909496123317</v>
      </c>
      <c r="T19">
        <f t="shared" si="11"/>
        <v>40.697125956716</v>
      </c>
      <c r="U19">
        <f t="shared" si="12"/>
        <v>40.264906451612902</v>
      </c>
      <c r="V19">
        <f t="shared" si="13"/>
        <v>7.5192185401060252</v>
      </c>
      <c r="W19">
        <f t="shared" si="14"/>
        <v>44.302754795721569</v>
      </c>
      <c r="X19">
        <f t="shared" si="15"/>
        <v>3.183344542567756</v>
      </c>
      <c r="Y19">
        <f t="shared" si="16"/>
        <v>7.1854325024392836</v>
      </c>
      <c r="Z19">
        <f t="shared" si="17"/>
        <v>4.3358739975382692</v>
      </c>
      <c r="AA19">
        <f t="shared" si="18"/>
        <v>-9.0962634814734216</v>
      </c>
      <c r="AB19">
        <f t="shared" si="19"/>
        <v>-136.08009240888035</v>
      </c>
      <c r="AC19">
        <f t="shared" si="20"/>
        <v>-11.20105357642951</v>
      </c>
      <c r="AD19">
        <f t="shared" si="21"/>
        <v>74.913540145548438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52047.934394190655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820.14323999999999</v>
      </c>
      <c r="AR19">
        <v>899.64</v>
      </c>
      <c r="AS19">
        <f t="shared" si="27"/>
        <v>8.8365079365079313E-2</v>
      </c>
      <c r="AT19">
        <v>0.5</v>
      </c>
      <c r="AU19">
        <f t="shared" si="28"/>
        <v>1180.1866942956744</v>
      </c>
      <c r="AV19">
        <f t="shared" si="29"/>
        <v>-2.0901823979674705</v>
      </c>
      <c r="AW19">
        <f t="shared" si="30"/>
        <v>52.143645453523938</v>
      </c>
      <c r="AX19">
        <f t="shared" si="31"/>
        <v>0.30472188875550221</v>
      </c>
      <c r="AY19">
        <f t="shared" si="32"/>
        <v>-1.2815217502971901E-3</v>
      </c>
      <c r="AZ19">
        <f t="shared" si="33"/>
        <v>2.6259837268240629</v>
      </c>
      <c r="BA19" t="s">
        <v>301</v>
      </c>
      <c r="BB19">
        <v>625.5</v>
      </c>
      <c r="BC19">
        <f t="shared" si="34"/>
        <v>274.14</v>
      </c>
      <c r="BD19">
        <f t="shared" si="35"/>
        <v>0.28998599255854673</v>
      </c>
      <c r="BE19">
        <f t="shared" si="36"/>
        <v>0.89602439523928734</v>
      </c>
      <c r="BF19">
        <f t="shared" si="37"/>
        <v>0.43166502932183826</v>
      </c>
      <c r="BG19">
        <f t="shared" si="38"/>
        <v>0.92768284991409367</v>
      </c>
      <c r="BH19">
        <f t="shared" si="39"/>
        <v>1400.00225806452</v>
      </c>
      <c r="BI19">
        <f t="shared" si="40"/>
        <v>1180.1866942956744</v>
      </c>
      <c r="BJ19">
        <f t="shared" si="41"/>
        <v>0.84298913626558214</v>
      </c>
      <c r="BK19">
        <f t="shared" si="42"/>
        <v>0.1959782725311644</v>
      </c>
      <c r="BL19">
        <v>6</v>
      </c>
      <c r="BM19">
        <v>0.5</v>
      </c>
      <c r="BN19" t="s">
        <v>290</v>
      </c>
      <c r="BO19">
        <v>2</v>
      </c>
      <c r="BP19">
        <v>1605818334</v>
      </c>
      <c r="BQ19">
        <v>79.680825806451594</v>
      </c>
      <c r="BR19">
        <v>76.570367741935499</v>
      </c>
      <c r="BS19">
        <v>31.050290322580601</v>
      </c>
      <c r="BT19">
        <v>30.750516129032299</v>
      </c>
      <c r="BU19">
        <v>76.060819354838699</v>
      </c>
      <c r="BV19">
        <v>30.5536741935484</v>
      </c>
      <c r="BW19">
        <v>400.02090322580602</v>
      </c>
      <c r="BX19">
        <v>102.479193548387</v>
      </c>
      <c r="BY19">
        <v>4.3021525806451598E-2</v>
      </c>
      <c r="BZ19">
        <v>39.415935483871003</v>
      </c>
      <c r="CA19">
        <v>40.264906451612902</v>
      </c>
      <c r="CB19">
        <v>999.9</v>
      </c>
      <c r="CC19">
        <v>0</v>
      </c>
      <c r="CD19">
        <v>0</v>
      </c>
      <c r="CE19">
        <v>10002.677419354801</v>
      </c>
      <c r="CF19">
        <v>0</v>
      </c>
      <c r="CG19">
        <v>402.06261290322601</v>
      </c>
      <c r="CH19">
        <v>1400.00225806452</v>
      </c>
      <c r="CI19">
        <v>0.900002903225807</v>
      </c>
      <c r="CJ19">
        <v>9.9996961290322595E-2</v>
      </c>
      <c r="CK19">
        <v>0</v>
      </c>
      <c r="CL19">
        <v>820.12454838709698</v>
      </c>
      <c r="CM19">
        <v>4.9997499999999997</v>
      </c>
      <c r="CN19">
        <v>11340.2870967742</v>
      </c>
      <c r="CO19">
        <v>12178.0774193548</v>
      </c>
      <c r="CP19">
        <v>47.691064516129003</v>
      </c>
      <c r="CQ19">
        <v>48.936999999999998</v>
      </c>
      <c r="CR19">
        <v>48.25</v>
      </c>
      <c r="CS19">
        <v>48.781935483871003</v>
      </c>
      <c r="CT19">
        <v>49.695129032258102</v>
      </c>
      <c r="CU19">
        <v>1255.50903225806</v>
      </c>
      <c r="CV19">
        <v>139.49322580645199</v>
      </c>
      <c r="CW19">
        <v>0</v>
      </c>
      <c r="CX19">
        <v>80.700000047683702</v>
      </c>
      <c r="CY19">
        <v>0</v>
      </c>
      <c r="CZ19">
        <v>820.14323999999999</v>
      </c>
      <c r="DA19">
        <v>0.107000006620305</v>
      </c>
      <c r="DB19">
        <v>-32.376923120951702</v>
      </c>
      <c r="DC19">
        <v>11339.92</v>
      </c>
      <c r="DD19">
        <v>15</v>
      </c>
      <c r="DE19">
        <v>1605817773.5999999</v>
      </c>
      <c r="DF19" t="s">
        <v>291</v>
      </c>
      <c r="DG19">
        <v>1605817773.5999999</v>
      </c>
      <c r="DH19">
        <v>1605817770.5999999</v>
      </c>
      <c r="DI19">
        <v>3</v>
      </c>
      <c r="DJ19">
        <v>0.378</v>
      </c>
      <c r="DK19">
        <v>-0.26300000000000001</v>
      </c>
      <c r="DL19">
        <v>3.62</v>
      </c>
      <c r="DM19">
        <v>0.497</v>
      </c>
      <c r="DN19">
        <v>1405</v>
      </c>
      <c r="DO19">
        <v>32</v>
      </c>
      <c r="DP19">
        <v>0.21</v>
      </c>
      <c r="DQ19">
        <v>0.15</v>
      </c>
      <c r="DR19">
        <v>-2.08468860042221</v>
      </c>
      <c r="DS19">
        <v>-0.15791497888346301</v>
      </c>
      <c r="DT19">
        <v>2.20443615639224E-2</v>
      </c>
      <c r="DU19">
        <v>1</v>
      </c>
      <c r="DV19">
        <v>3.1090563333333301</v>
      </c>
      <c r="DW19">
        <v>0.149191635150177</v>
      </c>
      <c r="DX19">
        <v>2.5420042811835599E-2</v>
      </c>
      <c r="DY19">
        <v>1</v>
      </c>
      <c r="DZ19">
        <v>0.29991283333333302</v>
      </c>
      <c r="EA19">
        <v>-2.9288302558398701E-2</v>
      </c>
      <c r="EB19">
        <v>2.3141864817300701E-3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3.62</v>
      </c>
      <c r="EJ19">
        <v>0.49659999999999999</v>
      </c>
      <c r="EK19">
        <v>3.62000000000012</v>
      </c>
      <c r="EL19">
        <v>0</v>
      </c>
      <c r="EM19">
        <v>0</v>
      </c>
      <c r="EN19">
        <v>0</v>
      </c>
      <c r="EO19">
        <v>0.49661428571428701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9.5</v>
      </c>
      <c r="EX19">
        <v>9.5</v>
      </c>
      <c r="EY19">
        <v>2</v>
      </c>
      <c r="EZ19">
        <v>388.86799999999999</v>
      </c>
      <c r="FA19">
        <v>653.62400000000002</v>
      </c>
      <c r="FB19">
        <v>38.050400000000003</v>
      </c>
      <c r="FC19">
        <v>34.750399999999999</v>
      </c>
      <c r="FD19">
        <v>30.000699999999998</v>
      </c>
      <c r="FE19">
        <v>34.462000000000003</v>
      </c>
      <c r="FF19">
        <v>34.392000000000003</v>
      </c>
      <c r="FG19">
        <v>7.9329099999999997</v>
      </c>
      <c r="FH19">
        <v>0</v>
      </c>
      <c r="FI19">
        <v>100</v>
      </c>
      <c r="FJ19">
        <v>-999.9</v>
      </c>
      <c r="FK19">
        <v>76.631699999999995</v>
      </c>
      <c r="FL19">
        <v>31.157399999999999</v>
      </c>
      <c r="FM19">
        <v>101.161</v>
      </c>
      <c r="FN19">
        <v>100.447</v>
      </c>
    </row>
    <row r="20" spans="1:170" x14ac:dyDescent="0.25">
      <c r="A20">
        <v>4</v>
      </c>
      <c r="B20">
        <v>1605818421</v>
      </c>
      <c r="C20">
        <v>281</v>
      </c>
      <c r="D20" t="s">
        <v>303</v>
      </c>
      <c r="E20" t="s">
        <v>304</v>
      </c>
      <c r="F20" t="s">
        <v>285</v>
      </c>
      <c r="G20" t="s">
        <v>286</v>
      </c>
      <c r="H20">
        <v>1605818413.25</v>
      </c>
      <c r="I20">
        <f t="shared" si="0"/>
        <v>2.0147882892761879E-4</v>
      </c>
      <c r="J20">
        <f t="shared" si="1"/>
        <v>-2.0080054799636597</v>
      </c>
      <c r="K20">
        <f t="shared" si="2"/>
        <v>99.776226666666702</v>
      </c>
      <c r="L20">
        <f t="shared" si="3"/>
        <v>777.28473076108503</v>
      </c>
      <c r="M20">
        <f t="shared" si="4"/>
        <v>79.686793556331821</v>
      </c>
      <c r="N20">
        <f t="shared" si="5"/>
        <v>10.22900265702029</v>
      </c>
      <c r="O20">
        <f t="shared" si="6"/>
        <v>4.5367265932677679E-3</v>
      </c>
      <c r="P20">
        <f t="shared" si="7"/>
        <v>2.9729643266807799</v>
      </c>
      <c r="Q20">
        <f t="shared" si="8"/>
        <v>4.5328839897798515E-3</v>
      </c>
      <c r="R20">
        <f t="shared" si="9"/>
        <v>2.8333974570978891E-3</v>
      </c>
      <c r="S20">
        <f t="shared" si="10"/>
        <v>231.28911819345311</v>
      </c>
      <c r="T20">
        <f t="shared" si="11"/>
        <v>40.663911676649519</v>
      </c>
      <c r="U20">
        <f t="shared" si="12"/>
        <v>40.1984766666667</v>
      </c>
      <c r="V20">
        <f t="shared" si="13"/>
        <v>7.4926246896399862</v>
      </c>
      <c r="W20">
        <f t="shared" si="14"/>
        <v>44.238494003810018</v>
      </c>
      <c r="X20">
        <f t="shared" si="15"/>
        <v>3.1728443477719908</v>
      </c>
      <c r="Y20">
        <f t="shared" si="16"/>
        <v>7.1721346289472034</v>
      </c>
      <c r="Z20">
        <f t="shared" si="17"/>
        <v>4.319780341867995</v>
      </c>
      <c r="AA20">
        <f t="shared" si="18"/>
        <v>-8.8852163557079891</v>
      </c>
      <c r="AB20">
        <f t="shared" si="19"/>
        <v>-130.9581811514619</v>
      </c>
      <c r="AC20">
        <f t="shared" si="20"/>
        <v>-10.774899533553551</v>
      </c>
      <c r="AD20">
        <f t="shared" si="21"/>
        <v>80.670821152729644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52048.482783874002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819.12127999999996</v>
      </c>
      <c r="AR20">
        <v>897.58</v>
      </c>
      <c r="AS20">
        <f t="shared" si="27"/>
        <v>8.741139508456075E-2</v>
      </c>
      <c r="AT20">
        <v>0.5</v>
      </c>
      <c r="AU20">
        <f t="shared" si="28"/>
        <v>1180.1774707472787</v>
      </c>
      <c r="AV20">
        <f t="shared" si="29"/>
        <v>-2.0080054799636597</v>
      </c>
      <c r="AW20">
        <f t="shared" si="30"/>
        <v>51.580479582694004</v>
      </c>
      <c r="AX20">
        <f t="shared" si="31"/>
        <v>0.30180039662202807</v>
      </c>
      <c r="AY20">
        <f t="shared" si="32"/>
        <v>-1.211900782381322E-3</v>
      </c>
      <c r="AZ20">
        <f t="shared" si="33"/>
        <v>2.6343055772187438</v>
      </c>
      <c r="BA20" t="s">
        <v>306</v>
      </c>
      <c r="BB20">
        <v>626.69000000000005</v>
      </c>
      <c r="BC20">
        <f t="shared" si="34"/>
        <v>270.89</v>
      </c>
      <c r="BD20">
        <f t="shared" si="35"/>
        <v>0.2896331352209387</v>
      </c>
      <c r="BE20">
        <f t="shared" si="36"/>
        <v>0.89721065952287904</v>
      </c>
      <c r="BF20">
        <f t="shared" si="37"/>
        <v>0.43084785455405655</v>
      </c>
      <c r="BG20">
        <f t="shared" si="38"/>
        <v>0.92849177063623822</v>
      </c>
      <c r="BH20">
        <f t="shared" si="39"/>
        <v>1399.99133333333</v>
      </c>
      <c r="BI20">
        <f t="shared" si="40"/>
        <v>1180.1774707472787</v>
      </c>
      <c r="BJ20">
        <f t="shared" si="41"/>
        <v>0.84298912618074406</v>
      </c>
      <c r="BK20">
        <f t="shared" si="42"/>
        <v>0.19597825236148825</v>
      </c>
      <c r="BL20">
        <v>6</v>
      </c>
      <c r="BM20">
        <v>0.5</v>
      </c>
      <c r="BN20" t="s">
        <v>290</v>
      </c>
      <c r="BO20">
        <v>2</v>
      </c>
      <c r="BP20">
        <v>1605818413.25</v>
      </c>
      <c r="BQ20">
        <v>99.776226666666702</v>
      </c>
      <c r="BR20">
        <v>96.794423333333299</v>
      </c>
      <c r="BS20">
        <v>30.948709999999998</v>
      </c>
      <c r="BT20">
        <v>30.655850000000001</v>
      </c>
      <c r="BU20">
        <v>96.156226666666697</v>
      </c>
      <c r="BV20">
        <v>30.452096666666701</v>
      </c>
      <c r="BW20">
        <v>400.0068</v>
      </c>
      <c r="BX20">
        <v>102.4764</v>
      </c>
      <c r="BY20">
        <v>4.30377333333333E-2</v>
      </c>
      <c r="BZ20">
        <v>39.381410000000002</v>
      </c>
      <c r="CA20">
        <v>40.1984766666667</v>
      </c>
      <c r="CB20">
        <v>999.9</v>
      </c>
      <c r="CC20">
        <v>0</v>
      </c>
      <c r="CD20">
        <v>0</v>
      </c>
      <c r="CE20">
        <v>10001.919</v>
      </c>
      <c r="CF20">
        <v>0</v>
      </c>
      <c r="CG20">
        <v>156.739366666667</v>
      </c>
      <c r="CH20">
        <v>1399.99133333333</v>
      </c>
      <c r="CI20">
        <v>0.90000340000000001</v>
      </c>
      <c r="CJ20">
        <v>9.9996459999999995E-2</v>
      </c>
      <c r="CK20">
        <v>0</v>
      </c>
      <c r="CL20">
        <v>819.13386666666702</v>
      </c>
      <c r="CM20">
        <v>4.9997499999999997</v>
      </c>
      <c r="CN20">
        <v>11292.473333333301</v>
      </c>
      <c r="CO20">
        <v>12177.996666666701</v>
      </c>
      <c r="CP20">
        <v>47.75</v>
      </c>
      <c r="CQ20">
        <v>49</v>
      </c>
      <c r="CR20">
        <v>48.268599999999999</v>
      </c>
      <c r="CS20">
        <v>48.824599999999997</v>
      </c>
      <c r="CT20">
        <v>49.7541333333333</v>
      </c>
      <c r="CU20">
        <v>1255.49966666667</v>
      </c>
      <c r="CV20">
        <v>139.49166666666699</v>
      </c>
      <c r="CW20">
        <v>0</v>
      </c>
      <c r="CX20">
        <v>78.299999952316298</v>
      </c>
      <c r="CY20">
        <v>0</v>
      </c>
      <c r="CZ20">
        <v>819.12127999999996</v>
      </c>
      <c r="DA20">
        <v>1.4505384640291401</v>
      </c>
      <c r="DB20">
        <v>9.7999999308930903</v>
      </c>
      <c r="DC20">
        <v>11292.508</v>
      </c>
      <c r="DD20">
        <v>15</v>
      </c>
      <c r="DE20">
        <v>1605817773.5999999</v>
      </c>
      <c r="DF20" t="s">
        <v>291</v>
      </c>
      <c r="DG20">
        <v>1605817773.5999999</v>
      </c>
      <c r="DH20">
        <v>1605817770.5999999</v>
      </c>
      <c r="DI20">
        <v>3</v>
      </c>
      <c r="DJ20">
        <v>0.378</v>
      </c>
      <c r="DK20">
        <v>-0.26300000000000001</v>
      </c>
      <c r="DL20">
        <v>3.62</v>
      </c>
      <c r="DM20">
        <v>0.497</v>
      </c>
      <c r="DN20">
        <v>1405</v>
      </c>
      <c r="DO20">
        <v>32</v>
      </c>
      <c r="DP20">
        <v>0.21</v>
      </c>
      <c r="DQ20">
        <v>0.15</v>
      </c>
      <c r="DR20">
        <v>-2.0021835002521899</v>
      </c>
      <c r="DS20">
        <v>-0.20609359795617499</v>
      </c>
      <c r="DT20">
        <v>3.4464224886951701E-2</v>
      </c>
      <c r="DU20">
        <v>1</v>
      </c>
      <c r="DV20">
        <v>2.9776956666666701</v>
      </c>
      <c r="DW20">
        <v>0.18465183537263299</v>
      </c>
      <c r="DX20">
        <v>4.4387008435902597E-2</v>
      </c>
      <c r="DY20">
        <v>1</v>
      </c>
      <c r="DZ20">
        <v>0.2926839</v>
      </c>
      <c r="EA20">
        <v>2.28582780867637E-2</v>
      </c>
      <c r="EB20">
        <v>1.8954106740580799E-3</v>
      </c>
      <c r="EC20">
        <v>1</v>
      </c>
      <c r="ED20">
        <v>3</v>
      </c>
      <c r="EE20">
        <v>3</v>
      </c>
      <c r="EF20" t="s">
        <v>302</v>
      </c>
      <c r="EG20">
        <v>100</v>
      </c>
      <c r="EH20">
        <v>100</v>
      </c>
      <c r="EI20">
        <v>3.62</v>
      </c>
      <c r="EJ20">
        <v>0.49659999999999999</v>
      </c>
      <c r="EK20">
        <v>3.62000000000012</v>
      </c>
      <c r="EL20">
        <v>0</v>
      </c>
      <c r="EM20">
        <v>0</v>
      </c>
      <c r="EN20">
        <v>0</v>
      </c>
      <c r="EO20">
        <v>0.49661428571428701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10.8</v>
      </c>
      <c r="EX20">
        <v>10.8</v>
      </c>
      <c r="EY20">
        <v>2</v>
      </c>
      <c r="EZ20">
        <v>389.166</v>
      </c>
      <c r="FA20">
        <v>652.53899999999999</v>
      </c>
      <c r="FB20">
        <v>38.0458</v>
      </c>
      <c r="FC20">
        <v>34.878999999999998</v>
      </c>
      <c r="FD20">
        <v>30.000800000000002</v>
      </c>
      <c r="FE20">
        <v>34.566099999999999</v>
      </c>
      <c r="FF20">
        <v>34.490699999999997</v>
      </c>
      <c r="FG20">
        <v>8.8736200000000007</v>
      </c>
      <c r="FH20">
        <v>0</v>
      </c>
      <c r="FI20">
        <v>100</v>
      </c>
      <c r="FJ20">
        <v>-999.9</v>
      </c>
      <c r="FK20">
        <v>96.880799999999994</v>
      </c>
      <c r="FL20">
        <v>31.0321</v>
      </c>
      <c r="FM20">
        <v>101.13800000000001</v>
      </c>
      <c r="FN20">
        <v>100.426</v>
      </c>
    </row>
    <row r="21" spans="1:170" x14ac:dyDescent="0.25">
      <c r="A21">
        <v>5</v>
      </c>
      <c r="B21">
        <v>1605818507</v>
      </c>
      <c r="C21">
        <v>367</v>
      </c>
      <c r="D21" t="s">
        <v>307</v>
      </c>
      <c r="E21" t="s">
        <v>308</v>
      </c>
      <c r="F21" t="s">
        <v>285</v>
      </c>
      <c r="G21" t="s">
        <v>286</v>
      </c>
      <c r="H21">
        <v>1605818499.25</v>
      </c>
      <c r="I21">
        <f t="shared" si="0"/>
        <v>2.154831430728179E-4</v>
      </c>
      <c r="J21">
        <f t="shared" si="1"/>
        <v>-1.7386184574004802</v>
      </c>
      <c r="K21">
        <f t="shared" si="2"/>
        <v>149.60599999999999</v>
      </c>
      <c r="L21">
        <f t="shared" si="3"/>
        <v>699.96600625985866</v>
      </c>
      <c r="M21">
        <f t="shared" si="4"/>
        <v>71.764337770106849</v>
      </c>
      <c r="N21">
        <f t="shared" si="5"/>
        <v>15.338424181200571</v>
      </c>
      <c r="O21">
        <f t="shared" si="6"/>
        <v>4.7920538291321545E-3</v>
      </c>
      <c r="P21">
        <f t="shared" si="7"/>
        <v>2.9737706183976926</v>
      </c>
      <c r="Q21">
        <f t="shared" si="8"/>
        <v>4.7877679124565982E-3</v>
      </c>
      <c r="R21">
        <f t="shared" si="9"/>
        <v>2.9927396896187505E-3</v>
      </c>
      <c r="S21">
        <f t="shared" si="10"/>
        <v>231.29014117052299</v>
      </c>
      <c r="T21">
        <f t="shared" si="11"/>
        <v>40.734196669073917</v>
      </c>
      <c r="U21">
        <f t="shared" si="12"/>
        <v>40.317786666666699</v>
      </c>
      <c r="V21">
        <f t="shared" si="13"/>
        <v>7.5404465264781031</v>
      </c>
      <c r="W21">
        <f t="shared" si="14"/>
        <v>43.982040619040838</v>
      </c>
      <c r="X21">
        <f t="shared" si="15"/>
        <v>3.1670374763806999</v>
      </c>
      <c r="Y21">
        <f t="shared" si="16"/>
        <v>7.2007515608760002</v>
      </c>
      <c r="Z21">
        <f t="shared" si="17"/>
        <v>4.3734090500974032</v>
      </c>
      <c r="AA21">
        <f t="shared" si="18"/>
        <v>-9.5028066095112695</v>
      </c>
      <c r="AB21">
        <f t="shared" si="19"/>
        <v>-138.22101028298297</v>
      </c>
      <c r="AC21">
        <f t="shared" si="20"/>
        <v>-11.379940540221952</v>
      </c>
      <c r="AD21">
        <f t="shared" si="21"/>
        <v>72.186383737806779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52059.008975149904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817.83087999999998</v>
      </c>
      <c r="AR21">
        <v>896.16</v>
      </c>
      <c r="AS21">
        <f t="shared" si="27"/>
        <v>8.740528477057663E-2</v>
      </c>
      <c r="AT21">
        <v>0.5</v>
      </c>
      <c r="AU21">
        <f t="shared" si="28"/>
        <v>1180.183300747266</v>
      </c>
      <c r="AV21">
        <f t="shared" si="29"/>
        <v>-1.7386184574004802</v>
      </c>
      <c r="AW21">
        <f t="shared" si="30"/>
        <v>51.577128741646931</v>
      </c>
      <c r="AX21">
        <f t="shared" si="31"/>
        <v>0.29922112122835204</v>
      </c>
      <c r="AY21">
        <f t="shared" si="32"/>
        <v>-9.8363616638976283E-4</v>
      </c>
      <c r="AZ21">
        <f t="shared" si="33"/>
        <v>2.6400642742367437</v>
      </c>
      <c r="BA21" t="s">
        <v>310</v>
      </c>
      <c r="BB21">
        <v>628.01</v>
      </c>
      <c r="BC21">
        <f t="shared" si="34"/>
        <v>268.14999999999998</v>
      </c>
      <c r="BD21">
        <f t="shared" si="35"/>
        <v>0.29210934178631359</v>
      </c>
      <c r="BE21">
        <f t="shared" si="36"/>
        <v>0.89819936448158189</v>
      </c>
      <c r="BF21">
        <f t="shared" si="37"/>
        <v>0.43351663771669874</v>
      </c>
      <c r="BG21">
        <f t="shared" si="38"/>
        <v>0.92904937618257077</v>
      </c>
      <c r="BH21">
        <f t="shared" si="39"/>
        <v>1399.99833333333</v>
      </c>
      <c r="BI21">
        <f t="shared" si="40"/>
        <v>1180.183300747266</v>
      </c>
      <c r="BJ21">
        <f t="shared" si="41"/>
        <v>0.84298907552075808</v>
      </c>
      <c r="BK21">
        <f t="shared" si="42"/>
        <v>0.19597815104151634</v>
      </c>
      <c r="BL21">
        <v>6</v>
      </c>
      <c r="BM21">
        <v>0.5</v>
      </c>
      <c r="BN21" t="s">
        <v>290</v>
      </c>
      <c r="BO21">
        <v>2</v>
      </c>
      <c r="BP21">
        <v>1605818499.25</v>
      </c>
      <c r="BQ21">
        <v>149.60599999999999</v>
      </c>
      <c r="BR21">
        <v>147.04656666666699</v>
      </c>
      <c r="BS21">
        <v>30.890253333333298</v>
      </c>
      <c r="BT21">
        <v>30.577030000000001</v>
      </c>
      <c r="BU21">
        <v>145.98599999999999</v>
      </c>
      <c r="BV21">
        <v>30.393650000000001</v>
      </c>
      <c r="BW21">
        <v>400.02156666666701</v>
      </c>
      <c r="BX21">
        <v>102.482266666667</v>
      </c>
      <c r="BY21">
        <v>4.3194753333333301E-2</v>
      </c>
      <c r="BZ21">
        <v>39.455640000000002</v>
      </c>
      <c r="CA21">
        <v>40.317786666666699</v>
      </c>
      <c r="CB21">
        <v>999.9</v>
      </c>
      <c r="CC21">
        <v>0</v>
      </c>
      <c r="CD21">
        <v>0</v>
      </c>
      <c r="CE21">
        <v>10005.909666666699</v>
      </c>
      <c r="CF21">
        <v>0</v>
      </c>
      <c r="CG21">
        <v>474.1848</v>
      </c>
      <c r="CH21">
        <v>1399.99833333333</v>
      </c>
      <c r="CI21">
        <v>0.90000559999999996</v>
      </c>
      <c r="CJ21">
        <v>9.9994239999999998E-2</v>
      </c>
      <c r="CK21">
        <v>0</v>
      </c>
      <c r="CL21">
        <v>817.85933333333298</v>
      </c>
      <c r="CM21">
        <v>4.9997499999999997</v>
      </c>
      <c r="CN21">
        <v>11323.573333333299</v>
      </c>
      <c r="CO21">
        <v>12178.0466666667</v>
      </c>
      <c r="CP21">
        <v>47.814100000000003</v>
      </c>
      <c r="CQ21">
        <v>49.061999999999998</v>
      </c>
      <c r="CR21">
        <v>48.318300000000001</v>
      </c>
      <c r="CS21">
        <v>48.903933333333299</v>
      </c>
      <c r="CT21">
        <v>49.811999999999998</v>
      </c>
      <c r="CU21">
        <v>1255.50833333333</v>
      </c>
      <c r="CV21">
        <v>139.49</v>
      </c>
      <c r="CW21">
        <v>0</v>
      </c>
      <c r="CX21">
        <v>85.5</v>
      </c>
      <c r="CY21">
        <v>0</v>
      </c>
      <c r="CZ21">
        <v>817.83087999999998</v>
      </c>
      <c r="DA21">
        <v>-0.41084615616827802</v>
      </c>
      <c r="DB21">
        <v>51.2692306895228</v>
      </c>
      <c r="DC21">
        <v>11324.216</v>
      </c>
      <c r="DD21">
        <v>15</v>
      </c>
      <c r="DE21">
        <v>1605817773.5999999</v>
      </c>
      <c r="DF21" t="s">
        <v>291</v>
      </c>
      <c r="DG21">
        <v>1605817773.5999999</v>
      </c>
      <c r="DH21">
        <v>1605817770.5999999</v>
      </c>
      <c r="DI21">
        <v>3</v>
      </c>
      <c r="DJ21">
        <v>0.378</v>
      </c>
      <c r="DK21">
        <v>-0.26300000000000001</v>
      </c>
      <c r="DL21">
        <v>3.62</v>
      </c>
      <c r="DM21">
        <v>0.497</v>
      </c>
      <c r="DN21">
        <v>1405</v>
      </c>
      <c r="DO21">
        <v>32</v>
      </c>
      <c r="DP21">
        <v>0.21</v>
      </c>
      <c r="DQ21">
        <v>0.15</v>
      </c>
      <c r="DR21">
        <v>-1.73686651045702</v>
      </c>
      <c r="DS21">
        <v>-0.12961943181234301</v>
      </c>
      <c r="DT21">
        <v>1.5756880863921002E-2</v>
      </c>
      <c r="DU21">
        <v>1</v>
      </c>
      <c r="DV21">
        <v>2.5582799999999999</v>
      </c>
      <c r="DW21">
        <v>0.12999403781980301</v>
      </c>
      <c r="DX21">
        <v>2.11828241743163E-2</v>
      </c>
      <c r="DY21">
        <v>1</v>
      </c>
      <c r="DZ21">
        <v>0.31283420000000001</v>
      </c>
      <c r="EA21">
        <v>5.39922580645164E-2</v>
      </c>
      <c r="EB21">
        <v>4.0287565443115703E-3</v>
      </c>
      <c r="EC21">
        <v>1</v>
      </c>
      <c r="ED21">
        <v>3</v>
      </c>
      <c r="EE21">
        <v>3</v>
      </c>
      <c r="EF21" t="s">
        <v>302</v>
      </c>
      <c r="EG21">
        <v>100</v>
      </c>
      <c r="EH21">
        <v>100</v>
      </c>
      <c r="EI21">
        <v>3.62</v>
      </c>
      <c r="EJ21">
        <v>0.49659999999999999</v>
      </c>
      <c r="EK21">
        <v>3.62000000000012</v>
      </c>
      <c r="EL21">
        <v>0</v>
      </c>
      <c r="EM21">
        <v>0</v>
      </c>
      <c r="EN21">
        <v>0</v>
      </c>
      <c r="EO21">
        <v>0.49661428571428701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12.2</v>
      </c>
      <c r="EX21">
        <v>12.3</v>
      </c>
      <c r="EY21">
        <v>2</v>
      </c>
      <c r="EZ21">
        <v>389.19200000000001</v>
      </c>
      <c r="FA21">
        <v>651.72199999999998</v>
      </c>
      <c r="FB21">
        <v>38.108499999999999</v>
      </c>
      <c r="FC21">
        <v>35.040199999999999</v>
      </c>
      <c r="FD21">
        <v>30.000900000000001</v>
      </c>
      <c r="FE21">
        <v>34.7042</v>
      </c>
      <c r="FF21">
        <v>34.623399999999997</v>
      </c>
      <c r="FG21">
        <v>11.237399999999999</v>
      </c>
      <c r="FH21">
        <v>0</v>
      </c>
      <c r="FI21">
        <v>100</v>
      </c>
      <c r="FJ21">
        <v>-999.9</v>
      </c>
      <c r="FK21">
        <v>147.25299999999999</v>
      </c>
      <c r="FL21">
        <v>30.9435</v>
      </c>
      <c r="FM21">
        <v>101.11199999999999</v>
      </c>
      <c r="FN21">
        <v>100.402</v>
      </c>
    </row>
    <row r="22" spans="1:170" x14ac:dyDescent="0.25">
      <c r="A22">
        <v>6</v>
      </c>
      <c r="B22">
        <v>1605818597</v>
      </c>
      <c r="C22">
        <v>457</v>
      </c>
      <c r="D22" t="s">
        <v>311</v>
      </c>
      <c r="E22" t="s">
        <v>312</v>
      </c>
      <c r="F22" t="s">
        <v>285</v>
      </c>
      <c r="G22" t="s">
        <v>286</v>
      </c>
      <c r="H22">
        <v>1605818589.25</v>
      </c>
      <c r="I22">
        <f t="shared" si="0"/>
        <v>2.1341049435045828E-4</v>
      </c>
      <c r="J22">
        <f t="shared" si="1"/>
        <v>-1.6731831643585517</v>
      </c>
      <c r="K22">
        <f t="shared" si="2"/>
        <v>199.687366666667</v>
      </c>
      <c r="L22">
        <f t="shared" si="3"/>
        <v>737.37688742252271</v>
      </c>
      <c r="M22">
        <f t="shared" si="4"/>
        <v>75.604131210849133</v>
      </c>
      <c r="N22">
        <f t="shared" si="5"/>
        <v>20.47418372901187</v>
      </c>
      <c r="O22">
        <f t="shared" si="6"/>
        <v>4.6848543181193612E-3</v>
      </c>
      <c r="P22">
        <f t="shared" si="7"/>
        <v>2.9717779199275007</v>
      </c>
      <c r="Q22">
        <f t="shared" si="8"/>
        <v>4.6807551781138171E-3</v>
      </c>
      <c r="R22">
        <f t="shared" si="9"/>
        <v>2.9258399704263911E-3</v>
      </c>
      <c r="S22">
        <f t="shared" si="10"/>
        <v>231.28821389472228</v>
      </c>
      <c r="T22">
        <f t="shared" si="11"/>
        <v>40.791159872869343</v>
      </c>
      <c r="U22">
        <f t="shared" si="12"/>
        <v>40.435473333333299</v>
      </c>
      <c r="V22">
        <f t="shared" si="13"/>
        <v>7.5878766086434721</v>
      </c>
      <c r="W22">
        <f t="shared" si="14"/>
        <v>43.727475332256894</v>
      </c>
      <c r="X22">
        <f t="shared" si="15"/>
        <v>3.1581261301790584</v>
      </c>
      <c r="Y22">
        <f t="shared" si="16"/>
        <v>7.2222924058214977</v>
      </c>
      <c r="Z22">
        <f t="shared" si="17"/>
        <v>4.4297504784644133</v>
      </c>
      <c r="AA22">
        <f t="shared" si="18"/>
        <v>-9.4114028008552104</v>
      </c>
      <c r="AB22">
        <f t="shared" si="19"/>
        <v>-148.05848372202155</v>
      </c>
      <c r="AC22">
        <f t="shared" si="20"/>
        <v>-12.208194098461192</v>
      </c>
      <c r="AD22">
        <f t="shared" si="21"/>
        <v>61.610133273384321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51993.590972964405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816.39067999999997</v>
      </c>
      <c r="AR22">
        <v>893.9</v>
      </c>
      <c r="AS22">
        <f t="shared" si="27"/>
        <v>8.6709162098668746E-2</v>
      </c>
      <c r="AT22">
        <v>0.5</v>
      </c>
      <c r="AU22">
        <f t="shared" si="28"/>
        <v>1180.1727107472875</v>
      </c>
      <c r="AV22">
        <f t="shared" si="29"/>
        <v>-1.6731831643585517</v>
      </c>
      <c r="AW22">
        <f t="shared" si="30"/>
        <v>51.165893440305929</v>
      </c>
      <c r="AX22">
        <f t="shared" si="31"/>
        <v>0.29798635194093298</v>
      </c>
      <c r="AY22">
        <f t="shared" si="32"/>
        <v>-9.2819946993071619E-4</v>
      </c>
      <c r="AZ22">
        <f t="shared" si="33"/>
        <v>2.6492672558451726</v>
      </c>
      <c r="BA22" t="s">
        <v>314</v>
      </c>
      <c r="BB22">
        <v>627.53</v>
      </c>
      <c r="BC22">
        <f t="shared" si="34"/>
        <v>266.37</v>
      </c>
      <c r="BD22">
        <f t="shared" si="35"/>
        <v>0.29098366933213199</v>
      </c>
      <c r="BE22">
        <f t="shared" si="36"/>
        <v>0.89889354918297226</v>
      </c>
      <c r="BF22">
        <f t="shared" si="37"/>
        <v>0.43441308902780751</v>
      </c>
      <c r="BG22">
        <f t="shared" si="38"/>
        <v>0.92993683289715645</v>
      </c>
      <c r="BH22">
        <f t="shared" si="39"/>
        <v>1399.9856666666701</v>
      </c>
      <c r="BI22">
        <f t="shared" si="40"/>
        <v>1180.1727107472875</v>
      </c>
      <c r="BJ22">
        <f t="shared" si="41"/>
        <v>0.84298913827971422</v>
      </c>
      <c r="BK22">
        <f t="shared" si="42"/>
        <v>0.19597827655942845</v>
      </c>
      <c r="BL22">
        <v>6</v>
      </c>
      <c r="BM22">
        <v>0.5</v>
      </c>
      <c r="BN22" t="s">
        <v>290</v>
      </c>
      <c r="BO22">
        <v>2</v>
      </c>
      <c r="BP22">
        <v>1605818589.25</v>
      </c>
      <c r="BQ22">
        <v>199.687366666667</v>
      </c>
      <c r="BR22">
        <v>197.241533333333</v>
      </c>
      <c r="BS22">
        <v>30.8016133333333</v>
      </c>
      <c r="BT22">
        <v>30.49136</v>
      </c>
      <c r="BU22">
        <v>196.067366666667</v>
      </c>
      <c r="BV22">
        <v>30.3050033333333</v>
      </c>
      <c r="BW22">
        <v>400.00299999999999</v>
      </c>
      <c r="BX22">
        <v>102.487933333333</v>
      </c>
      <c r="BY22">
        <v>4.32586533333333E-2</v>
      </c>
      <c r="BZ22">
        <v>39.511346666666697</v>
      </c>
      <c r="CA22">
        <v>40.435473333333299</v>
      </c>
      <c r="CB22">
        <v>999.9</v>
      </c>
      <c r="CC22">
        <v>0</v>
      </c>
      <c r="CD22">
        <v>0</v>
      </c>
      <c r="CE22">
        <v>9994.0820000000003</v>
      </c>
      <c r="CF22">
        <v>0</v>
      </c>
      <c r="CG22">
        <v>718.10613333333299</v>
      </c>
      <c r="CH22">
        <v>1399.9856666666701</v>
      </c>
      <c r="CI22">
        <v>0.90000340000000001</v>
      </c>
      <c r="CJ22">
        <v>9.9996459999999995E-2</v>
      </c>
      <c r="CK22">
        <v>0</v>
      </c>
      <c r="CL22">
        <v>816.36636666666698</v>
      </c>
      <c r="CM22">
        <v>4.9997499999999997</v>
      </c>
      <c r="CN22">
        <v>11333.2366666667</v>
      </c>
      <c r="CO22">
        <v>12177.9333333333</v>
      </c>
      <c r="CP22">
        <v>47.866599999999998</v>
      </c>
      <c r="CQ22">
        <v>49.061999999999998</v>
      </c>
      <c r="CR22">
        <v>48.3791333333333</v>
      </c>
      <c r="CS22">
        <v>48.936999999999998</v>
      </c>
      <c r="CT22">
        <v>49.875</v>
      </c>
      <c r="CU22">
        <v>1255.4939999999999</v>
      </c>
      <c r="CV22">
        <v>139.49166666666699</v>
      </c>
      <c r="CW22">
        <v>0</v>
      </c>
      <c r="CX22">
        <v>89.5</v>
      </c>
      <c r="CY22">
        <v>0</v>
      </c>
      <c r="CZ22">
        <v>816.39067999999997</v>
      </c>
      <c r="DA22">
        <v>0.82961539102230497</v>
      </c>
      <c r="DB22">
        <v>10.353846111726</v>
      </c>
      <c r="DC22">
        <v>11333.4</v>
      </c>
      <c r="DD22">
        <v>15</v>
      </c>
      <c r="DE22">
        <v>1605817773.5999999</v>
      </c>
      <c r="DF22" t="s">
        <v>291</v>
      </c>
      <c r="DG22">
        <v>1605817773.5999999</v>
      </c>
      <c r="DH22">
        <v>1605817770.5999999</v>
      </c>
      <c r="DI22">
        <v>3</v>
      </c>
      <c r="DJ22">
        <v>0.378</v>
      </c>
      <c r="DK22">
        <v>-0.26300000000000001</v>
      </c>
      <c r="DL22">
        <v>3.62</v>
      </c>
      <c r="DM22">
        <v>0.497</v>
      </c>
      <c r="DN22">
        <v>1405</v>
      </c>
      <c r="DO22">
        <v>32</v>
      </c>
      <c r="DP22">
        <v>0.21</v>
      </c>
      <c r="DQ22">
        <v>0.15</v>
      </c>
      <c r="DR22">
        <v>-1.6718497353382999</v>
      </c>
      <c r="DS22">
        <v>-0.10415704754251599</v>
      </c>
      <c r="DT22">
        <v>1.4611009964563699E-2</v>
      </c>
      <c r="DU22">
        <v>1</v>
      </c>
      <c r="DV22">
        <v>2.4446423333333298</v>
      </c>
      <c r="DW22">
        <v>9.4874749721909998E-2</v>
      </c>
      <c r="DX22">
        <v>2.07433503695897E-2</v>
      </c>
      <c r="DY22">
        <v>1</v>
      </c>
      <c r="DZ22">
        <v>0.310299833333333</v>
      </c>
      <c r="EA22">
        <v>6.6895928809778699E-3</v>
      </c>
      <c r="EB22">
        <v>1.91386117719012E-3</v>
      </c>
      <c r="EC22">
        <v>1</v>
      </c>
      <c r="ED22">
        <v>3</v>
      </c>
      <c r="EE22">
        <v>3</v>
      </c>
      <c r="EF22" t="s">
        <v>302</v>
      </c>
      <c r="EG22">
        <v>100</v>
      </c>
      <c r="EH22">
        <v>100</v>
      </c>
      <c r="EI22">
        <v>3.62</v>
      </c>
      <c r="EJ22">
        <v>0.49659999999999999</v>
      </c>
      <c r="EK22">
        <v>3.62000000000012</v>
      </c>
      <c r="EL22">
        <v>0</v>
      </c>
      <c r="EM22">
        <v>0</v>
      </c>
      <c r="EN22">
        <v>0</v>
      </c>
      <c r="EO22">
        <v>0.49661428571428701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13.7</v>
      </c>
      <c r="EX22">
        <v>13.8</v>
      </c>
      <c r="EY22">
        <v>2</v>
      </c>
      <c r="EZ22">
        <v>389.101</v>
      </c>
      <c r="FA22">
        <v>651.29899999999998</v>
      </c>
      <c r="FB22">
        <v>38.194000000000003</v>
      </c>
      <c r="FC22">
        <v>35.187899999999999</v>
      </c>
      <c r="FD22">
        <v>30.000299999999999</v>
      </c>
      <c r="FE22">
        <v>34.836599999999997</v>
      </c>
      <c r="FF22">
        <v>34.744199999999999</v>
      </c>
      <c r="FG22">
        <v>13.576000000000001</v>
      </c>
      <c r="FH22">
        <v>0</v>
      </c>
      <c r="FI22">
        <v>100</v>
      </c>
      <c r="FJ22">
        <v>-999.9</v>
      </c>
      <c r="FK22">
        <v>197.31899999999999</v>
      </c>
      <c r="FL22">
        <v>30.888100000000001</v>
      </c>
      <c r="FM22">
        <v>101.093</v>
      </c>
      <c r="FN22">
        <v>100.377</v>
      </c>
    </row>
    <row r="23" spans="1:170" x14ac:dyDescent="0.25">
      <c r="A23">
        <v>7</v>
      </c>
      <c r="B23">
        <v>1605818680</v>
      </c>
      <c r="C23">
        <v>540</v>
      </c>
      <c r="D23" t="s">
        <v>315</v>
      </c>
      <c r="E23" t="s">
        <v>316</v>
      </c>
      <c r="F23" t="s">
        <v>285</v>
      </c>
      <c r="G23" t="s">
        <v>286</v>
      </c>
      <c r="H23">
        <v>1605818672</v>
      </c>
      <c r="I23">
        <f t="shared" si="0"/>
        <v>2.1148027403229761E-4</v>
      </c>
      <c r="J23">
        <f t="shared" si="1"/>
        <v>-1.471633835643215</v>
      </c>
      <c r="K23">
        <f t="shared" si="2"/>
        <v>249.55035483871001</v>
      </c>
      <c r="L23">
        <f t="shared" si="3"/>
        <v>720.44764103155137</v>
      </c>
      <c r="M23">
        <f t="shared" si="4"/>
        <v>73.867001245870583</v>
      </c>
      <c r="N23">
        <f t="shared" si="5"/>
        <v>25.586226287568838</v>
      </c>
      <c r="O23">
        <f t="shared" si="6"/>
        <v>4.6552349095356138E-3</v>
      </c>
      <c r="P23">
        <f t="shared" si="7"/>
        <v>2.9726745146845355</v>
      </c>
      <c r="Q23">
        <f t="shared" si="8"/>
        <v>4.6511886337313726E-3</v>
      </c>
      <c r="R23">
        <f t="shared" si="9"/>
        <v>2.9073561364586957E-3</v>
      </c>
      <c r="S23">
        <f t="shared" si="10"/>
        <v>231.28907019732404</v>
      </c>
      <c r="T23">
        <f t="shared" si="11"/>
        <v>40.77980493003254</v>
      </c>
      <c r="U23">
        <f t="shared" si="12"/>
        <v>40.376300000000001</v>
      </c>
      <c r="V23">
        <f t="shared" si="13"/>
        <v>7.5639963564690182</v>
      </c>
      <c r="W23">
        <f t="shared" si="14"/>
        <v>43.581830807649538</v>
      </c>
      <c r="X23">
        <f t="shared" si="15"/>
        <v>3.1456664441987461</v>
      </c>
      <c r="Y23">
        <f t="shared" si="16"/>
        <v>7.2178391451297506</v>
      </c>
      <c r="Z23">
        <f t="shared" si="17"/>
        <v>4.4183299122702717</v>
      </c>
      <c r="AA23">
        <f t="shared" si="18"/>
        <v>-9.3262800848243241</v>
      </c>
      <c r="AB23">
        <f t="shared" si="19"/>
        <v>-140.46364842460557</v>
      </c>
      <c r="AC23">
        <f t="shared" si="20"/>
        <v>-11.57454286620557</v>
      </c>
      <c r="AD23">
        <f t="shared" si="21"/>
        <v>69.924598821688562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52020.771277143736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815.70435999999995</v>
      </c>
      <c r="AR23">
        <v>892.47</v>
      </c>
      <c r="AS23">
        <f t="shared" si="27"/>
        <v>8.601481282284007E-2</v>
      </c>
      <c r="AT23">
        <v>0.5</v>
      </c>
      <c r="AU23">
        <f t="shared" si="28"/>
        <v>1180.1747330053945</v>
      </c>
      <c r="AV23">
        <f t="shared" si="29"/>
        <v>-1.471633835643215</v>
      </c>
      <c r="AW23">
        <f t="shared" si="30"/>
        <v>50.756254378852134</v>
      </c>
      <c r="AX23">
        <f t="shared" si="31"/>
        <v>0.29457572803567622</v>
      </c>
      <c r="AY23">
        <f t="shared" si="32"/>
        <v>-7.5741865236400227E-4</v>
      </c>
      <c r="AZ23">
        <f t="shared" si="33"/>
        <v>2.6551144576288275</v>
      </c>
      <c r="BA23" t="s">
        <v>318</v>
      </c>
      <c r="BB23">
        <v>629.57000000000005</v>
      </c>
      <c r="BC23">
        <f t="shared" si="34"/>
        <v>262.89999999999998</v>
      </c>
      <c r="BD23">
        <f t="shared" si="35"/>
        <v>0.29199558767592271</v>
      </c>
      <c r="BE23">
        <f t="shared" si="36"/>
        <v>0.90013333282684582</v>
      </c>
      <c r="BF23">
        <f t="shared" si="37"/>
        <v>0.43372114511215137</v>
      </c>
      <c r="BG23">
        <f t="shared" si="38"/>
        <v>0.93049836524311103</v>
      </c>
      <c r="BH23">
        <f t="shared" si="39"/>
        <v>1399.98774193548</v>
      </c>
      <c r="BI23">
        <f t="shared" si="40"/>
        <v>1180.1747330053945</v>
      </c>
      <c r="BJ23">
        <f t="shared" si="41"/>
        <v>0.84298933315930713</v>
      </c>
      <c r="BK23">
        <f t="shared" si="42"/>
        <v>0.19597866631861438</v>
      </c>
      <c r="BL23">
        <v>6</v>
      </c>
      <c r="BM23">
        <v>0.5</v>
      </c>
      <c r="BN23" t="s">
        <v>290</v>
      </c>
      <c r="BO23">
        <v>2</v>
      </c>
      <c r="BP23">
        <v>1605818672</v>
      </c>
      <c r="BQ23">
        <v>249.55035483871001</v>
      </c>
      <c r="BR23">
        <v>247.422161290323</v>
      </c>
      <c r="BS23">
        <v>30.6806548387097</v>
      </c>
      <c r="BT23">
        <v>30.373180645161298</v>
      </c>
      <c r="BU23">
        <v>245.93035483871</v>
      </c>
      <c r="BV23">
        <v>30.184038709677399</v>
      </c>
      <c r="BW23">
        <v>400.01780645161301</v>
      </c>
      <c r="BX23">
        <v>102.485838709677</v>
      </c>
      <c r="BY23">
        <v>4.3473677419354803E-2</v>
      </c>
      <c r="BZ23">
        <v>39.4998419354839</v>
      </c>
      <c r="CA23">
        <v>40.376300000000001</v>
      </c>
      <c r="CB23">
        <v>999.9</v>
      </c>
      <c r="CC23">
        <v>0</v>
      </c>
      <c r="CD23">
        <v>0</v>
      </c>
      <c r="CE23">
        <v>9999.3580645161292</v>
      </c>
      <c r="CF23">
        <v>0</v>
      </c>
      <c r="CG23">
        <v>650.55270967741899</v>
      </c>
      <c r="CH23">
        <v>1399.98774193548</v>
      </c>
      <c r="CI23">
        <v>0.89999935483870996</v>
      </c>
      <c r="CJ23">
        <v>0.10000054193548399</v>
      </c>
      <c r="CK23">
        <v>0</v>
      </c>
      <c r="CL23">
        <v>815.68145161290295</v>
      </c>
      <c r="CM23">
        <v>4.9997499999999997</v>
      </c>
      <c r="CN23">
        <v>11311.370967741899</v>
      </c>
      <c r="CO23">
        <v>12177.9516129032</v>
      </c>
      <c r="CP23">
        <v>47.818096774193499</v>
      </c>
      <c r="CQ23">
        <v>49.061999999999998</v>
      </c>
      <c r="CR23">
        <v>48.375</v>
      </c>
      <c r="CS23">
        <v>48.936999999999998</v>
      </c>
      <c r="CT23">
        <v>49.875</v>
      </c>
      <c r="CU23">
        <v>1255.48677419355</v>
      </c>
      <c r="CV23">
        <v>139.500967741935</v>
      </c>
      <c r="CW23">
        <v>0</v>
      </c>
      <c r="CX23">
        <v>82.400000095367403</v>
      </c>
      <c r="CY23">
        <v>0</v>
      </c>
      <c r="CZ23">
        <v>815.70435999999995</v>
      </c>
      <c r="DA23">
        <v>1.0130769219008999</v>
      </c>
      <c r="DB23">
        <v>-12.3461538878461</v>
      </c>
      <c r="DC23">
        <v>11311.2</v>
      </c>
      <c r="DD23">
        <v>15</v>
      </c>
      <c r="DE23">
        <v>1605817773.5999999</v>
      </c>
      <c r="DF23" t="s">
        <v>291</v>
      </c>
      <c r="DG23">
        <v>1605817773.5999999</v>
      </c>
      <c r="DH23">
        <v>1605817770.5999999</v>
      </c>
      <c r="DI23">
        <v>3</v>
      </c>
      <c r="DJ23">
        <v>0.378</v>
      </c>
      <c r="DK23">
        <v>-0.26300000000000001</v>
      </c>
      <c r="DL23">
        <v>3.62</v>
      </c>
      <c r="DM23">
        <v>0.497</v>
      </c>
      <c r="DN23">
        <v>1405</v>
      </c>
      <c r="DO23">
        <v>32</v>
      </c>
      <c r="DP23">
        <v>0.21</v>
      </c>
      <c r="DQ23">
        <v>0.15</v>
      </c>
      <c r="DR23">
        <v>-1.4697395215898601</v>
      </c>
      <c r="DS23">
        <v>-0.17806284522997301</v>
      </c>
      <c r="DT23">
        <v>3.0828774605453101E-2</v>
      </c>
      <c r="DU23">
        <v>1</v>
      </c>
      <c r="DV23">
        <v>2.1286346666666698</v>
      </c>
      <c r="DW23">
        <v>0.16499506117909299</v>
      </c>
      <c r="DX23">
        <v>4.1689555425256798E-2</v>
      </c>
      <c r="DY23">
        <v>1</v>
      </c>
      <c r="DZ23">
        <v>0.30738130000000002</v>
      </c>
      <c r="EA23">
        <v>1.2068315906562301E-2</v>
      </c>
      <c r="EB23">
        <v>9.6686749005917699E-4</v>
      </c>
      <c r="EC23">
        <v>1</v>
      </c>
      <c r="ED23">
        <v>3</v>
      </c>
      <c r="EE23">
        <v>3</v>
      </c>
      <c r="EF23" t="s">
        <v>302</v>
      </c>
      <c r="EG23">
        <v>100</v>
      </c>
      <c r="EH23">
        <v>100</v>
      </c>
      <c r="EI23">
        <v>3.62</v>
      </c>
      <c r="EJ23">
        <v>0.49659999999999999</v>
      </c>
      <c r="EK23">
        <v>3.62000000000012</v>
      </c>
      <c r="EL23">
        <v>0</v>
      </c>
      <c r="EM23">
        <v>0</v>
      </c>
      <c r="EN23">
        <v>0</v>
      </c>
      <c r="EO23">
        <v>0.49661428571428701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15.1</v>
      </c>
      <c r="EX23">
        <v>15.2</v>
      </c>
      <c r="EY23">
        <v>2</v>
      </c>
      <c r="EZ23">
        <v>389.31299999999999</v>
      </c>
      <c r="FA23">
        <v>651.80499999999995</v>
      </c>
      <c r="FB23">
        <v>38.227600000000002</v>
      </c>
      <c r="FC23">
        <v>35.208300000000001</v>
      </c>
      <c r="FD23">
        <v>29.9998</v>
      </c>
      <c r="FE23">
        <v>34.860599999999998</v>
      </c>
      <c r="FF23">
        <v>34.766100000000002</v>
      </c>
      <c r="FG23">
        <v>15.8818</v>
      </c>
      <c r="FH23">
        <v>0</v>
      </c>
      <c r="FI23">
        <v>100</v>
      </c>
      <c r="FJ23">
        <v>-999.9</v>
      </c>
      <c r="FK23">
        <v>247.636</v>
      </c>
      <c r="FL23">
        <v>30.796700000000001</v>
      </c>
      <c r="FM23">
        <v>101.101</v>
      </c>
      <c r="FN23">
        <v>100.389</v>
      </c>
    </row>
    <row r="24" spans="1:170" x14ac:dyDescent="0.25">
      <c r="A24">
        <v>8</v>
      </c>
      <c r="B24">
        <v>1605818793</v>
      </c>
      <c r="C24">
        <v>653</v>
      </c>
      <c r="D24" t="s">
        <v>319</v>
      </c>
      <c r="E24" t="s">
        <v>320</v>
      </c>
      <c r="F24" t="s">
        <v>285</v>
      </c>
      <c r="G24" t="s">
        <v>286</v>
      </c>
      <c r="H24">
        <v>1605818785</v>
      </c>
      <c r="I24">
        <f t="shared" si="0"/>
        <v>2.293528316363422E-4</v>
      </c>
      <c r="J24">
        <f t="shared" si="1"/>
        <v>-1.0322661341977948</v>
      </c>
      <c r="K24">
        <f t="shared" si="2"/>
        <v>399.68545161290302</v>
      </c>
      <c r="L24">
        <f t="shared" si="3"/>
        <v>690.99982378004631</v>
      </c>
      <c r="M24">
        <f t="shared" si="4"/>
        <v>70.842883177804808</v>
      </c>
      <c r="N24">
        <f t="shared" si="5"/>
        <v>40.976667116334916</v>
      </c>
      <c r="O24">
        <f t="shared" si="6"/>
        <v>4.9865819018948413E-3</v>
      </c>
      <c r="P24">
        <f t="shared" si="7"/>
        <v>2.9716712568783974</v>
      </c>
      <c r="Q24">
        <f t="shared" si="8"/>
        <v>4.9819378653575162E-3</v>
      </c>
      <c r="R24">
        <f t="shared" si="9"/>
        <v>3.1141280441514588E-3</v>
      </c>
      <c r="S24">
        <f t="shared" si="10"/>
        <v>231.29314644577892</v>
      </c>
      <c r="T24">
        <f t="shared" si="11"/>
        <v>40.859042449776574</v>
      </c>
      <c r="U24">
        <f t="shared" si="12"/>
        <v>40.466874193548399</v>
      </c>
      <c r="V24">
        <f t="shared" si="13"/>
        <v>7.6005753910048579</v>
      </c>
      <c r="W24">
        <f t="shared" si="14"/>
        <v>43.139810751440578</v>
      </c>
      <c r="X24">
        <f t="shared" si="15"/>
        <v>3.1277185546151598</v>
      </c>
      <c r="Y24">
        <f t="shared" si="16"/>
        <v>7.2501907174238474</v>
      </c>
      <c r="Z24">
        <f t="shared" si="17"/>
        <v>4.4728568363896981</v>
      </c>
      <c r="AA24">
        <f t="shared" si="18"/>
        <v>-10.114459875162691</v>
      </c>
      <c r="AB24">
        <f t="shared" si="19"/>
        <v>-141.55940976683246</v>
      </c>
      <c r="AC24">
        <f t="shared" si="20"/>
        <v>-11.678510279928753</v>
      </c>
      <c r="AD24">
        <f t="shared" si="21"/>
        <v>67.940766523855018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51978.434844894946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815.38496153846199</v>
      </c>
      <c r="AR24">
        <v>895.56</v>
      </c>
      <c r="AS24">
        <f t="shared" si="27"/>
        <v>8.952503289733571E-2</v>
      </c>
      <c r="AT24">
        <v>0.5</v>
      </c>
      <c r="AU24">
        <f t="shared" si="28"/>
        <v>1180.1954136505649</v>
      </c>
      <c r="AV24">
        <f t="shared" si="29"/>
        <v>-1.0322661341977948</v>
      </c>
      <c r="AW24">
        <f t="shared" si="30"/>
        <v>52.828516616175776</v>
      </c>
      <c r="AX24">
        <f t="shared" si="31"/>
        <v>0.29705435705033723</v>
      </c>
      <c r="AY24">
        <f t="shared" si="32"/>
        <v>-3.8512152235506549E-4</v>
      </c>
      <c r="AZ24">
        <f t="shared" si="33"/>
        <v>2.6425030148733755</v>
      </c>
      <c r="BA24" t="s">
        <v>322</v>
      </c>
      <c r="BB24">
        <v>629.53</v>
      </c>
      <c r="BC24">
        <f t="shared" si="34"/>
        <v>266.02999999999997</v>
      </c>
      <c r="BD24">
        <f t="shared" si="35"/>
        <v>0.30137592926188012</v>
      </c>
      <c r="BE24">
        <f t="shared" si="36"/>
        <v>0.89894588896697114</v>
      </c>
      <c r="BF24">
        <f t="shared" si="37"/>
        <v>0.44521139815811206</v>
      </c>
      <c r="BG24">
        <f t="shared" si="38"/>
        <v>0.92928498415989447</v>
      </c>
      <c r="BH24">
        <f t="shared" si="39"/>
        <v>1400.01225806452</v>
      </c>
      <c r="BI24">
        <f t="shared" si="40"/>
        <v>1180.1954136505649</v>
      </c>
      <c r="BJ24">
        <f t="shared" si="41"/>
        <v>0.84298934302343453</v>
      </c>
      <c r="BK24">
        <f t="shared" si="42"/>
        <v>0.19597868604686913</v>
      </c>
      <c r="BL24">
        <v>6</v>
      </c>
      <c r="BM24">
        <v>0.5</v>
      </c>
      <c r="BN24" t="s">
        <v>290</v>
      </c>
      <c r="BO24">
        <v>2</v>
      </c>
      <c r="BP24">
        <v>1605818785</v>
      </c>
      <c r="BQ24">
        <v>399.68545161290302</v>
      </c>
      <c r="BR24">
        <v>398.27454838709701</v>
      </c>
      <c r="BS24">
        <v>30.507693548387099</v>
      </c>
      <c r="BT24">
        <v>30.174158064516099</v>
      </c>
      <c r="BU24">
        <v>396.06545161290302</v>
      </c>
      <c r="BV24">
        <v>30.011070967741901</v>
      </c>
      <c r="BW24">
        <v>399.99787096774202</v>
      </c>
      <c r="BX24">
        <v>102.47916129032301</v>
      </c>
      <c r="BY24">
        <v>4.31270516129032E-2</v>
      </c>
      <c r="BZ24">
        <v>39.583280645161302</v>
      </c>
      <c r="CA24">
        <v>40.466874193548399</v>
      </c>
      <c r="CB24">
        <v>999.9</v>
      </c>
      <c r="CC24">
        <v>0</v>
      </c>
      <c r="CD24">
        <v>0</v>
      </c>
      <c r="CE24">
        <v>9994.3341935483895</v>
      </c>
      <c r="CF24">
        <v>0</v>
      </c>
      <c r="CG24">
        <v>634.745580645161</v>
      </c>
      <c r="CH24">
        <v>1400.01225806452</v>
      </c>
      <c r="CI24">
        <v>0.89999722580645203</v>
      </c>
      <c r="CJ24">
        <v>0.10000269032258099</v>
      </c>
      <c r="CK24">
        <v>0</v>
      </c>
      <c r="CL24">
        <v>815.384935483871</v>
      </c>
      <c r="CM24">
        <v>4.9997499999999997</v>
      </c>
      <c r="CN24">
        <v>11304.774193548399</v>
      </c>
      <c r="CO24">
        <v>12178.1483870968</v>
      </c>
      <c r="CP24">
        <v>47.75</v>
      </c>
      <c r="CQ24">
        <v>49.125</v>
      </c>
      <c r="CR24">
        <v>48.328258064516099</v>
      </c>
      <c r="CS24">
        <v>48.875</v>
      </c>
      <c r="CT24">
        <v>49.81</v>
      </c>
      <c r="CU24">
        <v>1255.5083870967701</v>
      </c>
      <c r="CV24">
        <v>139.50387096774199</v>
      </c>
      <c r="CW24">
        <v>0</v>
      </c>
      <c r="CX24">
        <v>112.5</v>
      </c>
      <c r="CY24">
        <v>0</v>
      </c>
      <c r="CZ24">
        <v>815.38496153846199</v>
      </c>
      <c r="DA24">
        <v>-0.70711110361451401</v>
      </c>
      <c r="DB24">
        <v>13.4871795214427</v>
      </c>
      <c r="DC24">
        <v>11304.7038461538</v>
      </c>
      <c r="DD24">
        <v>15</v>
      </c>
      <c r="DE24">
        <v>1605817773.5999999</v>
      </c>
      <c r="DF24" t="s">
        <v>291</v>
      </c>
      <c r="DG24">
        <v>1605817773.5999999</v>
      </c>
      <c r="DH24">
        <v>1605817770.5999999</v>
      </c>
      <c r="DI24">
        <v>3</v>
      </c>
      <c r="DJ24">
        <v>0.378</v>
      </c>
      <c r="DK24">
        <v>-0.26300000000000001</v>
      </c>
      <c r="DL24">
        <v>3.62</v>
      </c>
      <c r="DM24">
        <v>0.497</v>
      </c>
      <c r="DN24">
        <v>1405</v>
      </c>
      <c r="DO24">
        <v>32</v>
      </c>
      <c r="DP24">
        <v>0.21</v>
      </c>
      <c r="DQ24">
        <v>0.15</v>
      </c>
      <c r="DR24">
        <v>-1.03007363979514</v>
      </c>
      <c r="DS24">
        <v>-0.132697506959427</v>
      </c>
      <c r="DT24">
        <v>2.04583595128075E-2</v>
      </c>
      <c r="DU24">
        <v>1</v>
      </c>
      <c r="DV24">
        <v>1.409915</v>
      </c>
      <c r="DW24">
        <v>0.159650189099</v>
      </c>
      <c r="DX24">
        <v>2.8937974445354599E-2</v>
      </c>
      <c r="DY24">
        <v>1</v>
      </c>
      <c r="DZ24">
        <v>0.33341310000000002</v>
      </c>
      <c r="EA24">
        <v>1.95776195773084E-2</v>
      </c>
      <c r="EB24">
        <v>1.84004882815647E-3</v>
      </c>
      <c r="EC24">
        <v>1</v>
      </c>
      <c r="ED24">
        <v>3</v>
      </c>
      <c r="EE24">
        <v>3</v>
      </c>
      <c r="EF24" t="s">
        <v>302</v>
      </c>
      <c r="EG24">
        <v>100</v>
      </c>
      <c r="EH24">
        <v>100</v>
      </c>
      <c r="EI24">
        <v>3.62</v>
      </c>
      <c r="EJ24">
        <v>0.49669999999999997</v>
      </c>
      <c r="EK24">
        <v>3.62000000000012</v>
      </c>
      <c r="EL24">
        <v>0</v>
      </c>
      <c r="EM24">
        <v>0</v>
      </c>
      <c r="EN24">
        <v>0</v>
      </c>
      <c r="EO24">
        <v>0.49661428571428701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17</v>
      </c>
      <c r="EX24">
        <v>17</v>
      </c>
      <c r="EY24">
        <v>2</v>
      </c>
      <c r="EZ24">
        <v>389.25299999999999</v>
      </c>
      <c r="FA24">
        <v>652.67499999999995</v>
      </c>
      <c r="FB24">
        <v>38.281100000000002</v>
      </c>
      <c r="FC24">
        <v>35.1584</v>
      </c>
      <c r="FD24">
        <v>29.9999</v>
      </c>
      <c r="FE24">
        <v>34.834699999999998</v>
      </c>
      <c r="FF24">
        <v>34.747199999999999</v>
      </c>
      <c r="FG24">
        <v>22.492799999999999</v>
      </c>
      <c r="FH24">
        <v>0</v>
      </c>
      <c r="FI24">
        <v>100</v>
      </c>
      <c r="FJ24">
        <v>-999.9</v>
      </c>
      <c r="FK24">
        <v>398.339</v>
      </c>
      <c r="FL24">
        <v>30.662600000000001</v>
      </c>
      <c r="FM24">
        <v>101.113</v>
      </c>
      <c r="FN24">
        <v>100.407</v>
      </c>
    </row>
    <row r="25" spans="1:170" x14ac:dyDescent="0.25">
      <c r="A25">
        <v>9</v>
      </c>
      <c r="B25">
        <v>1605818910</v>
      </c>
      <c r="C25">
        <v>770</v>
      </c>
      <c r="D25" t="s">
        <v>323</v>
      </c>
      <c r="E25" t="s">
        <v>324</v>
      </c>
      <c r="F25" t="s">
        <v>285</v>
      </c>
      <c r="G25" t="s">
        <v>286</v>
      </c>
      <c r="H25">
        <v>1605818902.25</v>
      </c>
      <c r="I25">
        <f t="shared" si="0"/>
        <v>2.3617037585835292E-4</v>
      </c>
      <c r="J25">
        <f t="shared" si="1"/>
        <v>-0.8565626244958533</v>
      </c>
      <c r="K25">
        <f t="shared" si="2"/>
        <v>499.84516666666701</v>
      </c>
      <c r="L25">
        <f t="shared" si="3"/>
        <v>726.6650027175865</v>
      </c>
      <c r="M25">
        <f t="shared" si="4"/>
        <v>74.496099091774923</v>
      </c>
      <c r="N25">
        <f t="shared" si="5"/>
        <v>51.243027980276224</v>
      </c>
      <c r="O25">
        <f t="shared" si="6"/>
        <v>5.024621320492118E-3</v>
      </c>
      <c r="P25">
        <f t="shared" si="7"/>
        <v>2.9716698609005867</v>
      </c>
      <c r="Q25">
        <f t="shared" si="8"/>
        <v>5.0199061949495454E-3</v>
      </c>
      <c r="R25">
        <f t="shared" si="9"/>
        <v>3.1378646287676931E-3</v>
      </c>
      <c r="S25">
        <f t="shared" si="10"/>
        <v>231.29014769984133</v>
      </c>
      <c r="T25">
        <f t="shared" si="11"/>
        <v>40.9959053920537</v>
      </c>
      <c r="U25">
        <f t="shared" si="12"/>
        <v>40.6611366666667</v>
      </c>
      <c r="V25">
        <f t="shared" si="13"/>
        <v>7.6795469794761324</v>
      </c>
      <c r="W25">
        <f t="shared" si="14"/>
        <v>42.580986174491095</v>
      </c>
      <c r="X25">
        <f t="shared" si="15"/>
        <v>3.1102274604046034</v>
      </c>
      <c r="Y25">
        <f t="shared" si="16"/>
        <v>7.3042635688598523</v>
      </c>
      <c r="Z25">
        <f t="shared" si="17"/>
        <v>4.569319519071529</v>
      </c>
      <c r="AA25">
        <f t="shared" si="18"/>
        <v>-10.415113575353363</v>
      </c>
      <c r="AB25">
        <f t="shared" si="19"/>
        <v>-150.45409392498493</v>
      </c>
      <c r="AC25">
        <f t="shared" si="20"/>
        <v>-12.432139287490861</v>
      </c>
      <c r="AD25">
        <f t="shared" si="21"/>
        <v>57.988800912012181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51955.236299365555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814.4855</v>
      </c>
      <c r="AR25">
        <v>896.59</v>
      </c>
      <c r="AS25">
        <f t="shared" si="27"/>
        <v>9.1574186640493438E-2</v>
      </c>
      <c r="AT25">
        <v>0.5</v>
      </c>
      <c r="AU25">
        <f t="shared" si="28"/>
        <v>1180.182800747283</v>
      </c>
      <c r="AV25">
        <f t="shared" si="29"/>
        <v>-0.8565626244958533</v>
      </c>
      <c r="AW25">
        <f t="shared" si="30"/>
        <v>54.037140032765983</v>
      </c>
      <c r="AX25">
        <f t="shared" si="31"/>
        <v>0.29955721121136752</v>
      </c>
      <c r="AY25">
        <f t="shared" si="32"/>
        <v>-2.362474224358181E-4</v>
      </c>
      <c r="AZ25">
        <f t="shared" si="33"/>
        <v>2.6383185179401951</v>
      </c>
      <c r="BA25" t="s">
        <v>326</v>
      </c>
      <c r="BB25">
        <v>628.01</v>
      </c>
      <c r="BC25">
        <f t="shared" si="34"/>
        <v>268.58000000000004</v>
      </c>
      <c r="BD25">
        <f t="shared" si="35"/>
        <v>0.30569848834611668</v>
      </c>
      <c r="BE25">
        <f t="shared" si="36"/>
        <v>0.89803611900974534</v>
      </c>
      <c r="BF25">
        <f t="shared" si="37"/>
        <v>0.45333280950702259</v>
      </c>
      <c r="BG25">
        <f t="shared" si="38"/>
        <v>0.92888052379882213</v>
      </c>
      <c r="BH25">
        <f t="shared" si="39"/>
        <v>1399.9976666666701</v>
      </c>
      <c r="BI25">
        <f t="shared" si="40"/>
        <v>1180.182800747283</v>
      </c>
      <c r="BJ25">
        <f t="shared" si="41"/>
        <v>0.84298911980135205</v>
      </c>
      <c r="BK25">
        <f t="shared" si="42"/>
        <v>0.19597823960270402</v>
      </c>
      <c r="BL25">
        <v>6</v>
      </c>
      <c r="BM25">
        <v>0.5</v>
      </c>
      <c r="BN25" t="s">
        <v>290</v>
      </c>
      <c r="BO25">
        <v>2</v>
      </c>
      <c r="BP25">
        <v>1605818902.25</v>
      </c>
      <c r="BQ25">
        <v>499.84516666666701</v>
      </c>
      <c r="BR25">
        <v>498.73739999999998</v>
      </c>
      <c r="BS25">
        <v>30.3384133333333</v>
      </c>
      <c r="BT25">
        <v>29.994906666666701</v>
      </c>
      <c r="BU25">
        <v>496.22516666666701</v>
      </c>
      <c r="BV25">
        <v>29.8417866666667</v>
      </c>
      <c r="BW25">
        <v>400.00156666666697</v>
      </c>
      <c r="BX25">
        <v>102.4744</v>
      </c>
      <c r="BY25">
        <v>4.3402306666666703E-2</v>
      </c>
      <c r="BZ25">
        <v>39.722023333333297</v>
      </c>
      <c r="CA25">
        <v>40.6611366666667</v>
      </c>
      <c r="CB25">
        <v>999.9</v>
      </c>
      <c r="CC25">
        <v>0</v>
      </c>
      <c r="CD25">
        <v>0</v>
      </c>
      <c r="CE25">
        <v>9994.7906666666695</v>
      </c>
      <c r="CF25">
        <v>0</v>
      </c>
      <c r="CG25">
        <v>637.37406666666698</v>
      </c>
      <c r="CH25">
        <v>1399.9976666666701</v>
      </c>
      <c r="CI25">
        <v>0.90000486666666701</v>
      </c>
      <c r="CJ25">
        <v>9.9994979999999997E-2</v>
      </c>
      <c r="CK25">
        <v>0</v>
      </c>
      <c r="CL25">
        <v>814.45443333333299</v>
      </c>
      <c r="CM25">
        <v>4.9997499999999997</v>
      </c>
      <c r="CN25">
        <v>11308.9766666667</v>
      </c>
      <c r="CO25">
        <v>12178.053333333301</v>
      </c>
      <c r="CP25">
        <v>47.811999999999998</v>
      </c>
      <c r="CQ25">
        <v>49.203800000000001</v>
      </c>
      <c r="CR25">
        <v>48.3915333333333</v>
      </c>
      <c r="CS25">
        <v>48.983199999999997</v>
      </c>
      <c r="CT25">
        <v>49.845599999999997</v>
      </c>
      <c r="CU25">
        <v>1255.5056666666701</v>
      </c>
      <c r="CV25">
        <v>139.49199999999999</v>
      </c>
      <c r="CW25">
        <v>0</v>
      </c>
      <c r="CX25">
        <v>116.5</v>
      </c>
      <c r="CY25">
        <v>0</v>
      </c>
      <c r="CZ25">
        <v>814.4855</v>
      </c>
      <c r="DA25">
        <v>1.3006153913637399</v>
      </c>
      <c r="DB25">
        <v>9.8940171464986797</v>
      </c>
      <c r="DC25">
        <v>11309.1076923077</v>
      </c>
      <c r="DD25">
        <v>15</v>
      </c>
      <c r="DE25">
        <v>1605817773.5999999</v>
      </c>
      <c r="DF25" t="s">
        <v>291</v>
      </c>
      <c r="DG25">
        <v>1605817773.5999999</v>
      </c>
      <c r="DH25">
        <v>1605817770.5999999</v>
      </c>
      <c r="DI25">
        <v>3</v>
      </c>
      <c r="DJ25">
        <v>0.378</v>
      </c>
      <c r="DK25">
        <v>-0.26300000000000001</v>
      </c>
      <c r="DL25">
        <v>3.62</v>
      </c>
      <c r="DM25">
        <v>0.497</v>
      </c>
      <c r="DN25">
        <v>1405</v>
      </c>
      <c r="DO25">
        <v>32</v>
      </c>
      <c r="DP25">
        <v>0.21</v>
      </c>
      <c r="DQ25">
        <v>0.15</v>
      </c>
      <c r="DR25">
        <v>-0.85229302449509203</v>
      </c>
      <c r="DS25">
        <v>-0.103260828395615</v>
      </c>
      <c r="DT25">
        <v>4.4788340018869097E-2</v>
      </c>
      <c r="DU25">
        <v>1</v>
      </c>
      <c r="DV25">
        <v>1.10441733333333</v>
      </c>
      <c r="DW25">
        <v>0.15081931034482801</v>
      </c>
      <c r="DX25">
        <v>6.6388870700508903E-2</v>
      </c>
      <c r="DY25">
        <v>1</v>
      </c>
      <c r="DZ25">
        <v>0.343907766666667</v>
      </c>
      <c r="EA25">
        <v>-5.45275461624024E-2</v>
      </c>
      <c r="EB25">
        <v>3.9881869705697404E-3</v>
      </c>
      <c r="EC25">
        <v>1</v>
      </c>
      <c r="ED25">
        <v>3</v>
      </c>
      <c r="EE25">
        <v>3</v>
      </c>
      <c r="EF25" t="s">
        <v>302</v>
      </c>
      <c r="EG25">
        <v>100</v>
      </c>
      <c r="EH25">
        <v>100</v>
      </c>
      <c r="EI25">
        <v>3.62</v>
      </c>
      <c r="EJ25">
        <v>0.49659999999999999</v>
      </c>
      <c r="EK25">
        <v>3.62000000000012</v>
      </c>
      <c r="EL25">
        <v>0</v>
      </c>
      <c r="EM25">
        <v>0</v>
      </c>
      <c r="EN25">
        <v>0</v>
      </c>
      <c r="EO25">
        <v>0.49661428571428701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18.899999999999999</v>
      </c>
      <c r="EX25">
        <v>19</v>
      </c>
      <c r="EY25">
        <v>2</v>
      </c>
      <c r="EZ25">
        <v>389.21499999999997</v>
      </c>
      <c r="FA25">
        <v>652.64099999999996</v>
      </c>
      <c r="FB25">
        <v>38.386499999999998</v>
      </c>
      <c r="FC25">
        <v>35.147300000000001</v>
      </c>
      <c r="FD25">
        <v>30.0001</v>
      </c>
      <c r="FE25">
        <v>34.828400000000002</v>
      </c>
      <c r="FF25">
        <v>34.744100000000003</v>
      </c>
      <c r="FG25">
        <v>26.6633</v>
      </c>
      <c r="FH25">
        <v>0</v>
      </c>
      <c r="FI25">
        <v>100</v>
      </c>
      <c r="FJ25">
        <v>-999.9</v>
      </c>
      <c r="FK25">
        <v>498.78300000000002</v>
      </c>
      <c r="FL25">
        <v>30.4955</v>
      </c>
      <c r="FM25">
        <v>101.117</v>
      </c>
      <c r="FN25">
        <v>100.408</v>
      </c>
    </row>
    <row r="26" spans="1:170" x14ac:dyDescent="0.25">
      <c r="A26">
        <v>10</v>
      </c>
      <c r="B26">
        <v>1605819030</v>
      </c>
      <c r="C26">
        <v>890</v>
      </c>
      <c r="D26" t="s">
        <v>327</v>
      </c>
      <c r="E26" t="s">
        <v>328</v>
      </c>
      <c r="F26" t="s">
        <v>285</v>
      </c>
      <c r="G26" t="s">
        <v>286</v>
      </c>
      <c r="H26">
        <v>1605819022.25</v>
      </c>
      <c r="I26">
        <f t="shared" si="0"/>
        <v>2.4334017150934718E-4</v>
      </c>
      <c r="J26">
        <f t="shared" si="1"/>
        <v>-0.54373797210088171</v>
      </c>
      <c r="K26">
        <f t="shared" si="2"/>
        <v>599.84979999999996</v>
      </c>
      <c r="L26">
        <f t="shared" si="3"/>
        <v>720.8564301135491</v>
      </c>
      <c r="M26">
        <f t="shared" si="4"/>
        <v>73.895580290698661</v>
      </c>
      <c r="N26">
        <f t="shared" si="5"/>
        <v>61.491091993557262</v>
      </c>
      <c r="O26">
        <f t="shared" si="6"/>
        <v>5.0689237470300458E-3</v>
      </c>
      <c r="P26">
        <f t="shared" si="7"/>
        <v>2.971280450285124</v>
      </c>
      <c r="Q26">
        <f t="shared" si="8"/>
        <v>5.0641245223908967E-3</v>
      </c>
      <c r="R26">
        <f t="shared" si="9"/>
        <v>3.1655086292940605E-3</v>
      </c>
      <c r="S26">
        <f t="shared" si="10"/>
        <v>231.29100763952314</v>
      </c>
      <c r="T26">
        <f t="shared" si="11"/>
        <v>41.158441592346577</v>
      </c>
      <c r="U26">
        <f t="shared" si="12"/>
        <v>40.859349999999999</v>
      </c>
      <c r="V26">
        <f t="shared" si="13"/>
        <v>7.7608564755054665</v>
      </c>
      <c r="W26">
        <f t="shared" si="14"/>
        <v>42.013422525151981</v>
      </c>
      <c r="X26">
        <f t="shared" si="15"/>
        <v>3.0958724071034482</v>
      </c>
      <c r="Y26">
        <f t="shared" si="16"/>
        <v>7.3687698383773821</v>
      </c>
      <c r="Z26">
        <f t="shared" si="17"/>
        <v>4.6649840684020187</v>
      </c>
      <c r="AA26">
        <f t="shared" si="18"/>
        <v>-10.73130156356221</v>
      </c>
      <c r="AB26">
        <f t="shared" si="19"/>
        <v>-155.85833283035683</v>
      </c>
      <c r="AC26">
        <f t="shared" si="20"/>
        <v>-12.902765160304741</v>
      </c>
      <c r="AD26">
        <f t="shared" si="21"/>
        <v>51.798608085299378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51916.833221036664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813.45564000000002</v>
      </c>
      <c r="AR26">
        <v>897.21</v>
      </c>
      <c r="AS26">
        <f t="shared" si="27"/>
        <v>9.3349784331427488E-2</v>
      </c>
      <c r="AT26">
        <v>0.5</v>
      </c>
      <c r="AU26">
        <f t="shared" si="28"/>
        <v>1180.1822507473796</v>
      </c>
      <c r="AV26">
        <f t="shared" si="29"/>
        <v>-0.54373797210088171</v>
      </c>
      <c r="AW26">
        <f t="shared" si="30"/>
        <v>55.084879289523279</v>
      </c>
      <c r="AX26">
        <f t="shared" si="31"/>
        <v>0.30014154991585035</v>
      </c>
      <c r="AY26">
        <f t="shared" si="32"/>
        <v>2.8817165902811974E-5</v>
      </c>
      <c r="AZ26">
        <f t="shared" si="33"/>
        <v>2.6358043267462463</v>
      </c>
      <c r="BA26" t="s">
        <v>330</v>
      </c>
      <c r="BB26">
        <v>627.91999999999996</v>
      </c>
      <c r="BC26">
        <f t="shared" si="34"/>
        <v>269.29000000000008</v>
      </c>
      <c r="BD26">
        <f t="shared" si="35"/>
        <v>0.31101919863344346</v>
      </c>
      <c r="BE26">
        <f t="shared" si="36"/>
        <v>0.89777006711817053</v>
      </c>
      <c r="BF26">
        <f t="shared" si="37"/>
        <v>0.46086470013079173</v>
      </c>
      <c r="BG26">
        <f t="shared" si="38"/>
        <v>0.92863706222225439</v>
      </c>
      <c r="BH26">
        <f t="shared" si="39"/>
        <v>1399.9963333333301</v>
      </c>
      <c r="BI26">
        <f t="shared" si="40"/>
        <v>1180.1822507473796</v>
      </c>
      <c r="BJ26">
        <f t="shared" si="41"/>
        <v>0.84298952979213693</v>
      </c>
      <c r="BK26">
        <f t="shared" si="42"/>
        <v>0.19597905958427386</v>
      </c>
      <c r="BL26">
        <v>6</v>
      </c>
      <c r="BM26">
        <v>0.5</v>
      </c>
      <c r="BN26" t="s">
        <v>290</v>
      </c>
      <c r="BO26">
        <v>2</v>
      </c>
      <c r="BP26">
        <v>1605819022.25</v>
      </c>
      <c r="BQ26">
        <v>599.84979999999996</v>
      </c>
      <c r="BR26">
        <v>599.25313333333304</v>
      </c>
      <c r="BS26">
        <v>30.2004466666667</v>
      </c>
      <c r="BT26">
        <v>29.846453333333301</v>
      </c>
      <c r="BU26">
        <v>596.22979999999995</v>
      </c>
      <c r="BV26">
        <v>29.703813333333301</v>
      </c>
      <c r="BW26">
        <v>399.99259999999998</v>
      </c>
      <c r="BX26">
        <v>102.467833333333</v>
      </c>
      <c r="BY26">
        <v>4.2981863333333301E-2</v>
      </c>
      <c r="BZ26">
        <v>39.886376666666699</v>
      </c>
      <c r="CA26">
        <v>40.859349999999999</v>
      </c>
      <c r="CB26">
        <v>999.9</v>
      </c>
      <c r="CC26">
        <v>0</v>
      </c>
      <c r="CD26">
        <v>0</v>
      </c>
      <c r="CE26">
        <v>9993.2286666666696</v>
      </c>
      <c r="CF26">
        <v>0</v>
      </c>
      <c r="CG26">
        <v>447.67360000000002</v>
      </c>
      <c r="CH26">
        <v>1399.9963333333301</v>
      </c>
      <c r="CI26">
        <v>0.89999249999999997</v>
      </c>
      <c r="CJ26">
        <v>0.100007506666667</v>
      </c>
      <c r="CK26">
        <v>0</v>
      </c>
      <c r="CL26">
        <v>813.4425</v>
      </c>
      <c r="CM26">
        <v>4.9997499999999997</v>
      </c>
      <c r="CN26">
        <v>11303.5366666667</v>
      </c>
      <c r="CO26">
        <v>12177.9866666667</v>
      </c>
      <c r="CP26">
        <v>47.947499999999998</v>
      </c>
      <c r="CQ26">
        <v>49.422533333333298</v>
      </c>
      <c r="CR26">
        <v>48.561999999999998</v>
      </c>
      <c r="CS26">
        <v>49.151866666666699</v>
      </c>
      <c r="CT26">
        <v>50</v>
      </c>
      <c r="CU26">
        <v>1255.4853333333299</v>
      </c>
      <c r="CV26">
        <v>139.511</v>
      </c>
      <c r="CW26">
        <v>0</v>
      </c>
      <c r="CX26">
        <v>119.5</v>
      </c>
      <c r="CY26">
        <v>0</v>
      </c>
      <c r="CZ26">
        <v>813.45564000000002</v>
      </c>
      <c r="DA26">
        <v>2.5982307552334798</v>
      </c>
      <c r="DB26">
        <v>16.799999993199901</v>
      </c>
      <c r="DC26">
        <v>11303.755999999999</v>
      </c>
      <c r="DD26">
        <v>15</v>
      </c>
      <c r="DE26">
        <v>1605817773.5999999</v>
      </c>
      <c r="DF26" t="s">
        <v>291</v>
      </c>
      <c r="DG26">
        <v>1605817773.5999999</v>
      </c>
      <c r="DH26">
        <v>1605817770.5999999</v>
      </c>
      <c r="DI26">
        <v>3</v>
      </c>
      <c r="DJ26">
        <v>0.378</v>
      </c>
      <c r="DK26">
        <v>-0.26300000000000001</v>
      </c>
      <c r="DL26">
        <v>3.62</v>
      </c>
      <c r="DM26">
        <v>0.497</v>
      </c>
      <c r="DN26">
        <v>1405</v>
      </c>
      <c r="DO26">
        <v>32</v>
      </c>
      <c r="DP26">
        <v>0.21</v>
      </c>
      <c r="DQ26">
        <v>0.15</v>
      </c>
      <c r="DR26">
        <v>-0.54561733428452597</v>
      </c>
      <c r="DS26">
        <v>-9.1430697913506401E-2</v>
      </c>
      <c r="DT26">
        <v>2.17557818934879E-2</v>
      </c>
      <c r="DU26">
        <v>1</v>
      </c>
      <c r="DV26">
        <v>0.59854733333333299</v>
      </c>
      <c r="DW26">
        <v>8.3498642936595396E-2</v>
      </c>
      <c r="DX26">
        <v>3.3147572244266801E-2</v>
      </c>
      <c r="DY26">
        <v>1</v>
      </c>
      <c r="DZ26">
        <v>0.35409839999999998</v>
      </c>
      <c r="EA26">
        <v>-5.6638932146839296E-4</v>
      </c>
      <c r="EB26">
        <v>1.0466192430869999E-3</v>
      </c>
      <c r="EC26">
        <v>1</v>
      </c>
      <c r="ED26">
        <v>3</v>
      </c>
      <c r="EE26">
        <v>3</v>
      </c>
      <c r="EF26" t="s">
        <v>302</v>
      </c>
      <c r="EG26">
        <v>100</v>
      </c>
      <c r="EH26">
        <v>100</v>
      </c>
      <c r="EI26">
        <v>3.62</v>
      </c>
      <c r="EJ26">
        <v>0.49659999999999999</v>
      </c>
      <c r="EK26">
        <v>3.62000000000012</v>
      </c>
      <c r="EL26">
        <v>0</v>
      </c>
      <c r="EM26">
        <v>0</v>
      </c>
      <c r="EN26">
        <v>0</v>
      </c>
      <c r="EO26">
        <v>0.49661428571428701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20.9</v>
      </c>
      <c r="EX26">
        <v>21</v>
      </c>
      <c r="EY26">
        <v>2</v>
      </c>
      <c r="EZ26">
        <v>389.30700000000002</v>
      </c>
      <c r="FA26">
        <v>652.35799999999995</v>
      </c>
      <c r="FB26">
        <v>38.515099999999997</v>
      </c>
      <c r="FC26">
        <v>35.184600000000003</v>
      </c>
      <c r="FD26">
        <v>30.000299999999999</v>
      </c>
      <c r="FE26">
        <v>34.8506</v>
      </c>
      <c r="FF26">
        <v>34.764600000000002</v>
      </c>
      <c r="FG26">
        <v>30.7</v>
      </c>
      <c r="FH26">
        <v>0</v>
      </c>
      <c r="FI26">
        <v>100</v>
      </c>
      <c r="FJ26">
        <v>-999.9</v>
      </c>
      <c r="FK26">
        <v>599.38599999999997</v>
      </c>
      <c r="FL26">
        <v>30.318200000000001</v>
      </c>
      <c r="FM26">
        <v>101.111</v>
      </c>
      <c r="FN26">
        <v>100.402</v>
      </c>
    </row>
    <row r="27" spans="1:170" x14ac:dyDescent="0.25">
      <c r="A27">
        <v>11</v>
      </c>
      <c r="B27">
        <v>1605819138</v>
      </c>
      <c r="C27">
        <v>998</v>
      </c>
      <c r="D27" t="s">
        <v>331</v>
      </c>
      <c r="E27" t="s">
        <v>332</v>
      </c>
      <c r="F27" t="s">
        <v>285</v>
      </c>
      <c r="G27" t="s">
        <v>286</v>
      </c>
      <c r="H27">
        <v>1605819130.25</v>
      </c>
      <c r="I27">
        <f t="shared" si="0"/>
        <v>2.451384692893912E-4</v>
      </c>
      <c r="J27">
        <f t="shared" si="1"/>
        <v>-0.36328924603838031</v>
      </c>
      <c r="K27">
        <f t="shared" si="2"/>
        <v>699.71993333333296</v>
      </c>
      <c r="L27">
        <f t="shared" si="3"/>
        <v>758.44237577738738</v>
      </c>
      <c r="M27">
        <f t="shared" si="4"/>
        <v>77.747762062007723</v>
      </c>
      <c r="N27">
        <f t="shared" si="5"/>
        <v>71.728137330253119</v>
      </c>
      <c r="O27">
        <f t="shared" si="6"/>
        <v>5.0328166618774581E-3</v>
      </c>
      <c r="P27">
        <f t="shared" si="7"/>
        <v>2.9723669506566788</v>
      </c>
      <c r="Q27">
        <f t="shared" si="8"/>
        <v>5.0280872588153143E-3</v>
      </c>
      <c r="R27">
        <f t="shared" si="9"/>
        <v>3.1429790748021594E-3</v>
      </c>
      <c r="S27">
        <f t="shared" si="10"/>
        <v>231.28854515875054</v>
      </c>
      <c r="T27">
        <f t="shared" si="11"/>
        <v>41.268037953081624</v>
      </c>
      <c r="U27">
        <f t="shared" si="12"/>
        <v>40.989743333333301</v>
      </c>
      <c r="V27">
        <f t="shared" si="13"/>
        <v>7.8147511668226093</v>
      </c>
      <c r="W27">
        <f t="shared" si="14"/>
        <v>41.587465100234098</v>
      </c>
      <c r="X27">
        <f t="shared" si="15"/>
        <v>3.082652615898799</v>
      </c>
      <c r="Y27">
        <f t="shared" si="16"/>
        <v>7.4124561534803579</v>
      </c>
      <c r="Z27">
        <f t="shared" si="17"/>
        <v>4.7320985509238103</v>
      </c>
      <c r="AA27">
        <f t="shared" si="18"/>
        <v>-10.810606495662151</v>
      </c>
      <c r="AB27">
        <f t="shared" si="19"/>
        <v>-159.08713252350935</v>
      </c>
      <c r="AC27">
        <f t="shared" si="20"/>
        <v>-13.180441765202898</v>
      </c>
      <c r="AD27">
        <f t="shared" si="21"/>
        <v>48.210364374376155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51929.078045306102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333</v>
      </c>
      <c r="AQ27">
        <v>812.54704000000004</v>
      </c>
      <c r="AR27">
        <v>896.22</v>
      </c>
      <c r="AS27">
        <f t="shared" si="27"/>
        <v>9.3362076275914418E-2</v>
      </c>
      <c r="AT27">
        <v>0.5</v>
      </c>
      <c r="AU27">
        <f t="shared" si="28"/>
        <v>1180.1691107473973</v>
      </c>
      <c r="AV27">
        <f t="shared" si="29"/>
        <v>-0.36328924603838031</v>
      </c>
      <c r="AW27">
        <f t="shared" si="30"/>
        <v>55.091519268038297</v>
      </c>
      <c r="AX27">
        <f t="shared" si="31"/>
        <v>0.29702528397045375</v>
      </c>
      <c r="AY27">
        <f t="shared" si="32"/>
        <v>1.8171822311297993E-4</v>
      </c>
      <c r="AZ27">
        <f t="shared" si="33"/>
        <v>2.6398205797683598</v>
      </c>
      <c r="BA27" t="s">
        <v>334</v>
      </c>
      <c r="BB27">
        <v>630.02</v>
      </c>
      <c r="BC27">
        <f t="shared" si="34"/>
        <v>266.20000000000005</v>
      </c>
      <c r="BD27">
        <f t="shared" si="35"/>
        <v>0.31432366641622833</v>
      </c>
      <c r="BE27">
        <f t="shared" si="36"/>
        <v>0.89886248793720502</v>
      </c>
      <c r="BF27">
        <f t="shared" si="37"/>
        <v>0.46293867197807298</v>
      </c>
      <c r="BG27">
        <f t="shared" si="38"/>
        <v>0.9290258153848383</v>
      </c>
      <c r="BH27">
        <f t="shared" si="39"/>
        <v>1399.98066666667</v>
      </c>
      <c r="BI27">
        <f t="shared" si="40"/>
        <v>1180.1691107473973</v>
      </c>
      <c r="BJ27">
        <f t="shared" si="41"/>
        <v>0.84298957753278103</v>
      </c>
      <c r="BK27">
        <f t="shared" si="42"/>
        <v>0.19597915506556196</v>
      </c>
      <c r="BL27">
        <v>6</v>
      </c>
      <c r="BM27">
        <v>0.5</v>
      </c>
      <c r="BN27" t="s">
        <v>290</v>
      </c>
      <c r="BO27">
        <v>2</v>
      </c>
      <c r="BP27">
        <v>1605819130.25</v>
      </c>
      <c r="BQ27">
        <v>699.71993333333296</v>
      </c>
      <c r="BR27">
        <v>699.43230000000005</v>
      </c>
      <c r="BS27">
        <v>30.07179</v>
      </c>
      <c r="BT27">
        <v>29.715150000000001</v>
      </c>
      <c r="BU27">
        <v>696.09993333333296</v>
      </c>
      <c r="BV27">
        <v>29.5751633333333</v>
      </c>
      <c r="BW27">
        <v>400.01130000000001</v>
      </c>
      <c r="BX27">
        <v>102.466533333333</v>
      </c>
      <c r="BY27">
        <v>4.3247956666666698E-2</v>
      </c>
      <c r="BZ27">
        <v>39.996976666666697</v>
      </c>
      <c r="CA27">
        <v>40.989743333333301</v>
      </c>
      <c r="CB27">
        <v>999.9</v>
      </c>
      <c r="CC27">
        <v>0</v>
      </c>
      <c r="CD27">
        <v>0</v>
      </c>
      <c r="CE27">
        <v>9999.5016666666706</v>
      </c>
      <c r="CF27">
        <v>0</v>
      </c>
      <c r="CG27">
        <v>267.55656666666698</v>
      </c>
      <c r="CH27">
        <v>1399.98066666667</v>
      </c>
      <c r="CI27">
        <v>0.89998973333333399</v>
      </c>
      <c r="CJ27">
        <v>0.10001026</v>
      </c>
      <c r="CK27">
        <v>0</v>
      </c>
      <c r="CL27">
        <v>812.55013333333295</v>
      </c>
      <c r="CM27">
        <v>4.9997499999999997</v>
      </c>
      <c r="CN27">
        <v>11295.946666666699</v>
      </c>
      <c r="CO27">
        <v>12177.84</v>
      </c>
      <c r="CP27">
        <v>48.078800000000001</v>
      </c>
      <c r="CQ27">
        <v>49.570399999999999</v>
      </c>
      <c r="CR27">
        <v>48.686999999999998</v>
      </c>
      <c r="CS27">
        <v>49.299599999999998</v>
      </c>
      <c r="CT27">
        <v>50.125</v>
      </c>
      <c r="CU27">
        <v>1255.4690000000001</v>
      </c>
      <c r="CV27">
        <v>139.511666666667</v>
      </c>
      <c r="CW27">
        <v>0</v>
      </c>
      <c r="CX27">
        <v>107.5</v>
      </c>
      <c r="CY27">
        <v>0</v>
      </c>
      <c r="CZ27">
        <v>812.54704000000004</v>
      </c>
      <c r="DA27">
        <v>1.37969229923754</v>
      </c>
      <c r="DB27">
        <v>20.184615384607401</v>
      </c>
      <c r="DC27">
        <v>11296.144</v>
      </c>
      <c r="DD27">
        <v>15</v>
      </c>
      <c r="DE27">
        <v>1605817773.5999999</v>
      </c>
      <c r="DF27" t="s">
        <v>291</v>
      </c>
      <c r="DG27">
        <v>1605817773.5999999</v>
      </c>
      <c r="DH27">
        <v>1605817770.5999999</v>
      </c>
      <c r="DI27">
        <v>3</v>
      </c>
      <c r="DJ27">
        <v>0.378</v>
      </c>
      <c r="DK27">
        <v>-0.26300000000000001</v>
      </c>
      <c r="DL27">
        <v>3.62</v>
      </c>
      <c r="DM27">
        <v>0.497</v>
      </c>
      <c r="DN27">
        <v>1405</v>
      </c>
      <c r="DO27">
        <v>32</v>
      </c>
      <c r="DP27">
        <v>0.21</v>
      </c>
      <c r="DQ27">
        <v>0.15</v>
      </c>
      <c r="DR27">
        <v>-0.35942450274594701</v>
      </c>
      <c r="DS27">
        <v>-0.13878050214183099</v>
      </c>
      <c r="DT27">
        <v>2.0673685377293801E-2</v>
      </c>
      <c r="DU27">
        <v>1</v>
      </c>
      <c r="DV27">
        <v>0.28444413333333302</v>
      </c>
      <c r="DW27">
        <v>0.16554858286985499</v>
      </c>
      <c r="DX27">
        <v>2.93185126870758E-2</v>
      </c>
      <c r="DY27">
        <v>1</v>
      </c>
      <c r="DZ27">
        <v>0.35639989999999999</v>
      </c>
      <c r="EA27">
        <v>3.0684734149054E-2</v>
      </c>
      <c r="EB27">
        <v>2.2516798373658701E-3</v>
      </c>
      <c r="EC27">
        <v>1</v>
      </c>
      <c r="ED27">
        <v>3</v>
      </c>
      <c r="EE27">
        <v>3</v>
      </c>
      <c r="EF27" t="s">
        <v>302</v>
      </c>
      <c r="EG27">
        <v>100</v>
      </c>
      <c r="EH27">
        <v>100</v>
      </c>
      <c r="EI27">
        <v>3.62</v>
      </c>
      <c r="EJ27">
        <v>0.49659999999999999</v>
      </c>
      <c r="EK27">
        <v>3.62000000000012</v>
      </c>
      <c r="EL27">
        <v>0</v>
      </c>
      <c r="EM27">
        <v>0</v>
      </c>
      <c r="EN27">
        <v>0</v>
      </c>
      <c r="EO27">
        <v>0.49661428571428701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22.7</v>
      </c>
      <c r="EX27">
        <v>22.8</v>
      </c>
      <c r="EY27">
        <v>2</v>
      </c>
      <c r="EZ27">
        <v>389.16</v>
      </c>
      <c r="FA27">
        <v>652.29100000000005</v>
      </c>
      <c r="FB27">
        <v>38.633299999999998</v>
      </c>
      <c r="FC27">
        <v>35.224699999999999</v>
      </c>
      <c r="FD27">
        <v>30</v>
      </c>
      <c r="FE27">
        <v>34.875900000000001</v>
      </c>
      <c r="FF27">
        <v>34.7819</v>
      </c>
      <c r="FG27">
        <v>34.614199999999997</v>
      </c>
      <c r="FH27">
        <v>0</v>
      </c>
      <c r="FI27">
        <v>100</v>
      </c>
      <c r="FJ27">
        <v>-999.9</v>
      </c>
      <c r="FK27">
        <v>699.45899999999995</v>
      </c>
      <c r="FL27">
        <v>30.185600000000001</v>
      </c>
      <c r="FM27">
        <v>101.104</v>
      </c>
      <c r="FN27">
        <v>100.39700000000001</v>
      </c>
    </row>
    <row r="28" spans="1:170" x14ac:dyDescent="0.25">
      <c r="A28">
        <v>12</v>
      </c>
      <c r="B28">
        <v>1605819236</v>
      </c>
      <c r="C28">
        <v>1096</v>
      </c>
      <c r="D28" t="s">
        <v>335</v>
      </c>
      <c r="E28" t="s">
        <v>336</v>
      </c>
      <c r="F28" t="s">
        <v>285</v>
      </c>
      <c r="G28" t="s">
        <v>286</v>
      </c>
      <c r="H28">
        <v>1605819228.25</v>
      </c>
      <c r="I28">
        <f t="shared" si="0"/>
        <v>2.4349105771613306E-4</v>
      </c>
      <c r="J28">
        <f t="shared" si="1"/>
        <v>-9.191653658599605E-2</v>
      </c>
      <c r="K28">
        <f t="shared" si="2"/>
        <v>799.51099999999997</v>
      </c>
      <c r="L28">
        <f t="shared" si="3"/>
        <v>767.43870116096741</v>
      </c>
      <c r="M28">
        <f t="shared" si="4"/>
        <v>78.667120333330928</v>
      </c>
      <c r="N28">
        <f t="shared" si="5"/>
        <v>81.954725438885191</v>
      </c>
      <c r="O28">
        <f t="shared" si="6"/>
        <v>4.9353816508223144E-3</v>
      </c>
      <c r="P28">
        <f t="shared" si="7"/>
        <v>2.9727699687147791</v>
      </c>
      <c r="Q28">
        <f t="shared" si="8"/>
        <v>4.9308341236558783E-3</v>
      </c>
      <c r="R28">
        <f t="shared" si="9"/>
        <v>3.0821795460302445E-3</v>
      </c>
      <c r="S28">
        <f t="shared" si="10"/>
        <v>231.29223436719039</v>
      </c>
      <c r="T28">
        <f t="shared" si="11"/>
        <v>41.386772066975212</v>
      </c>
      <c r="U28">
        <f t="shared" si="12"/>
        <v>41.108980000000003</v>
      </c>
      <c r="V28">
        <f t="shared" si="13"/>
        <v>7.8643180358814284</v>
      </c>
      <c r="W28">
        <f t="shared" si="14"/>
        <v>41.188489181850748</v>
      </c>
      <c r="X28">
        <f t="shared" si="15"/>
        <v>3.0724706235169958</v>
      </c>
      <c r="Y28">
        <f t="shared" si="16"/>
        <v>7.4595370807406214</v>
      </c>
      <c r="Z28">
        <f t="shared" si="17"/>
        <v>4.791847412364433</v>
      </c>
      <c r="AA28">
        <f t="shared" si="18"/>
        <v>-10.737955645281469</v>
      </c>
      <c r="AB28">
        <f t="shared" si="19"/>
        <v>-159.21661664028113</v>
      </c>
      <c r="AC28">
        <f t="shared" si="20"/>
        <v>-13.204394153905</v>
      </c>
      <c r="AD28">
        <f t="shared" si="21"/>
        <v>48.133267927722812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51920.695271619661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337</v>
      </c>
      <c r="AQ28">
        <v>811.97</v>
      </c>
      <c r="AR28">
        <v>896.04</v>
      </c>
      <c r="AS28">
        <f t="shared" si="27"/>
        <v>9.3823936431409294E-2</v>
      </c>
      <c r="AT28">
        <v>0.5</v>
      </c>
      <c r="AU28">
        <f t="shared" si="28"/>
        <v>1180.1884407473867</v>
      </c>
      <c r="AV28">
        <f t="shared" si="29"/>
        <v>-9.191653658599605E-2</v>
      </c>
      <c r="AW28">
        <f t="shared" si="30"/>
        <v>55.364962620883432</v>
      </c>
      <c r="AX28">
        <f t="shared" si="31"/>
        <v>0.29581268693361901</v>
      </c>
      <c r="AY28">
        <f t="shared" si="32"/>
        <v>4.1165539879594237E-4</v>
      </c>
      <c r="AZ28">
        <f t="shared" si="33"/>
        <v>2.6405517610820946</v>
      </c>
      <c r="BA28" t="s">
        <v>338</v>
      </c>
      <c r="BB28">
        <v>630.98</v>
      </c>
      <c r="BC28">
        <f t="shared" si="34"/>
        <v>265.05999999999995</v>
      </c>
      <c r="BD28">
        <f t="shared" si="35"/>
        <v>0.31717347015769998</v>
      </c>
      <c r="BE28">
        <f t="shared" si="36"/>
        <v>0.89925886511345066</v>
      </c>
      <c r="BF28">
        <f t="shared" si="37"/>
        <v>0.46559906616907737</v>
      </c>
      <c r="BG28">
        <f t="shared" si="38"/>
        <v>0.92909649777803549</v>
      </c>
      <c r="BH28">
        <f t="shared" si="39"/>
        <v>1400.0036666666699</v>
      </c>
      <c r="BI28">
        <f t="shared" si="40"/>
        <v>1180.1884407473867</v>
      </c>
      <c r="BJ28">
        <f t="shared" si="41"/>
        <v>0.84298953556125256</v>
      </c>
      <c r="BK28">
        <f t="shared" si="42"/>
        <v>0.19597907112250501</v>
      </c>
      <c r="BL28">
        <v>6</v>
      </c>
      <c r="BM28">
        <v>0.5</v>
      </c>
      <c r="BN28" t="s">
        <v>290</v>
      </c>
      <c r="BO28">
        <v>2</v>
      </c>
      <c r="BP28">
        <v>1605819228.25</v>
      </c>
      <c r="BQ28">
        <v>799.51099999999997</v>
      </c>
      <c r="BR28">
        <v>799.66513333333398</v>
      </c>
      <c r="BS28">
        <v>29.973549999999999</v>
      </c>
      <c r="BT28">
        <v>29.6192666666667</v>
      </c>
      <c r="BU28">
        <v>795.89099999999996</v>
      </c>
      <c r="BV28">
        <v>29.476936666666699</v>
      </c>
      <c r="BW28">
        <v>400.00656666666703</v>
      </c>
      <c r="BX28">
        <v>102.462966666667</v>
      </c>
      <c r="BY28">
        <v>4.30969633333333E-2</v>
      </c>
      <c r="BZ28">
        <v>40.115540000000003</v>
      </c>
      <c r="CA28">
        <v>41.108980000000003</v>
      </c>
      <c r="CB28">
        <v>999.9</v>
      </c>
      <c r="CC28">
        <v>0</v>
      </c>
      <c r="CD28">
        <v>0</v>
      </c>
      <c r="CE28">
        <v>10002.1303333333</v>
      </c>
      <c r="CF28">
        <v>0</v>
      </c>
      <c r="CG28">
        <v>222.1413</v>
      </c>
      <c r="CH28">
        <v>1400.0036666666699</v>
      </c>
      <c r="CI28">
        <v>0.899994133333334</v>
      </c>
      <c r="CJ28">
        <v>0.10000582</v>
      </c>
      <c r="CK28">
        <v>0</v>
      </c>
      <c r="CL28">
        <v>811.95333333333303</v>
      </c>
      <c r="CM28">
        <v>4.9997499999999997</v>
      </c>
      <c r="CN28">
        <v>11292.23</v>
      </c>
      <c r="CO28">
        <v>12178.0766666667</v>
      </c>
      <c r="CP28">
        <v>48.186999999999998</v>
      </c>
      <c r="CQ28">
        <v>49.678733333333298</v>
      </c>
      <c r="CR28">
        <v>48.807866666666598</v>
      </c>
      <c r="CS28">
        <v>49.375</v>
      </c>
      <c r="CT28">
        <v>50.25</v>
      </c>
      <c r="CU28">
        <v>1255.49166666667</v>
      </c>
      <c r="CV28">
        <v>139.512</v>
      </c>
      <c r="CW28">
        <v>0</v>
      </c>
      <c r="CX28">
        <v>97.299999952316298</v>
      </c>
      <c r="CY28">
        <v>0</v>
      </c>
      <c r="CZ28">
        <v>811.97</v>
      </c>
      <c r="DA28">
        <v>2.09401708313833</v>
      </c>
      <c r="DB28">
        <v>21.517948690022202</v>
      </c>
      <c r="DC28">
        <v>11292.1846153846</v>
      </c>
      <c r="DD28">
        <v>15</v>
      </c>
      <c r="DE28">
        <v>1605817773.5999999</v>
      </c>
      <c r="DF28" t="s">
        <v>291</v>
      </c>
      <c r="DG28">
        <v>1605817773.5999999</v>
      </c>
      <c r="DH28">
        <v>1605817770.5999999</v>
      </c>
      <c r="DI28">
        <v>3</v>
      </c>
      <c r="DJ28">
        <v>0.378</v>
      </c>
      <c r="DK28">
        <v>-0.26300000000000001</v>
      </c>
      <c r="DL28">
        <v>3.62</v>
      </c>
      <c r="DM28">
        <v>0.497</v>
      </c>
      <c r="DN28">
        <v>1405</v>
      </c>
      <c r="DO28">
        <v>32</v>
      </c>
      <c r="DP28">
        <v>0.21</v>
      </c>
      <c r="DQ28">
        <v>0.15</v>
      </c>
      <c r="DR28">
        <v>-9.5126803674543597E-2</v>
      </c>
      <c r="DS28">
        <v>-0.191519443255735</v>
      </c>
      <c r="DT28">
        <v>7.3908382472390496E-2</v>
      </c>
      <c r="DU28">
        <v>1</v>
      </c>
      <c r="DV28">
        <v>-0.15091966400000001</v>
      </c>
      <c r="DW28">
        <v>7.7321903626251201E-2</v>
      </c>
      <c r="DX28">
        <v>0.11262564269886401</v>
      </c>
      <c r="DY28">
        <v>1</v>
      </c>
      <c r="DZ28">
        <v>0.35427883333333299</v>
      </c>
      <c r="EA28">
        <v>3.6658598442703499E-3</v>
      </c>
      <c r="EB28">
        <v>6.3550547248277499E-4</v>
      </c>
      <c r="EC28">
        <v>1</v>
      </c>
      <c r="ED28">
        <v>3</v>
      </c>
      <c r="EE28">
        <v>3</v>
      </c>
      <c r="EF28" t="s">
        <v>302</v>
      </c>
      <c r="EG28">
        <v>100</v>
      </c>
      <c r="EH28">
        <v>100</v>
      </c>
      <c r="EI28">
        <v>3.62</v>
      </c>
      <c r="EJ28">
        <v>0.49669999999999997</v>
      </c>
      <c r="EK28">
        <v>3.62000000000012</v>
      </c>
      <c r="EL28">
        <v>0</v>
      </c>
      <c r="EM28">
        <v>0</v>
      </c>
      <c r="EN28">
        <v>0</v>
      </c>
      <c r="EO28">
        <v>0.49661428571428701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24.4</v>
      </c>
      <c r="EX28">
        <v>24.4</v>
      </c>
      <c r="EY28">
        <v>2</v>
      </c>
      <c r="EZ28">
        <v>388.83699999999999</v>
      </c>
      <c r="FA28">
        <v>652.17600000000004</v>
      </c>
      <c r="FB28">
        <v>38.732700000000001</v>
      </c>
      <c r="FC28">
        <v>35.234400000000001</v>
      </c>
      <c r="FD28">
        <v>30.0002</v>
      </c>
      <c r="FE28">
        <v>34.885399999999997</v>
      </c>
      <c r="FF28">
        <v>34.788200000000003</v>
      </c>
      <c r="FG28">
        <v>38.417700000000004</v>
      </c>
      <c r="FH28">
        <v>0</v>
      </c>
      <c r="FI28">
        <v>100</v>
      </c>
      <c r="FJ28">
        <v>-999.9</v>
      </c>
      <c r="FK28">
        <v>799.79100000000005</v>
      </c>
      <c r="FL28">
        <v>30.0685</v>
      </c>
      <c r="FM28">
        <v>101.105</v>
      </c>
      <c r="FN28">
        <v>100.4</v>
      </c>
    </row>
    <row r="29" spans="1:170" x14ac:dyDescent="0.25">
      <c r="A29">
        <v>13</v>
      </c>
      <c r="B29">
        <v>1605819341</v>
      </c>
      <c r="C29">
        <v>1201</v>
      </c>
      <c r="D29" t="s">
        <v>339</v>
      </c>
      <c r="E29" t="s">
        <v>340</v>
      </c>
      <c r="F29" t="s">
        <v>285</v>
      </c>
      <c r="G29" t="s">
        <v>286</v>
      </c>
      <c r="H29">
        <v>1605819333.25</v>
      </c>
      <c r="I29">
        <f t="shared" si="0"/>
        <v>2.3848755966029801E-4</v>
      </c>
      <c r="J29">
        <f t="shared" si="1"/>
        <v>5.6181229040262856E-4</v>
      </c>
      <c r="K29">
        <f t="shared" si="2"/>
        <v>899.62943333333305</v>
      </c>
      <c r="L29">
        <f t="shared" si="3"/>
        <v>830.0301713293328</v>
      </c>
      <c r="M29">
        <f t="shared" si="4"/>
        <v>85.088008751873886</v>
      </c>
      <c r="N29">
        <f t="shared" si="5"/>
        <v>92.222764594587247</v>
      </c>
      <c r="O29">
        <f t="shared" si="6"/>
        <v>4.7579919211608104E-3</v>
      </c>
      <c r="P29">
        <f t="shared" si="7"/>
        <v>2.9719600497464151</v>
      </c>
      <c r="Q29">
        <f t="shared" si="8"/>
        <v>4.7537641158963478E-3</v>
      </c>
      <c r="R29">
        <f t="shared" si="9"/>
        <v>2.971482102181104E-3</v>
      </c>
      <c r="S29">
        <f t="shared" si="10"/>
        <v>231.28752064448437</v>
      </c>
      <c r="T29">
        <f t="shared" si="11"/>
        <v>41.525982188969117</v>
      </c>
      <c r="U29">
        <f t="shared" si="12"/>
        <v>41.268803333333302</v>
      </c>
      <c r="V29">
        <f t="shared" si="13"/>
        <v>7.9311838651373057</v>
      </c>
      <c r="W29">
        <f t="shared" si="14"/>
        <v>40.776202476174241</v>
      </c>
      <c r="X29">
        <f t="shared" si="15"/>
        <v>3.0641569230749952</v>
      </c>
      <c r="Y29">
        <f t="shared" si="16"/>
        <v>7.5145715809739739</v>
      </c>
      <c r="Z29">
        <f t="shared" si="17"/>
        <v>4.86702694206231</v>
      </c>
      <c r="AA29">
        <f t="shared" si="18"/>
        <v>-10.517301381019143</v>
      </c>
      <c r="AB29">
        <f t="shared" si="19"/>
        <v>-162.7061847669566</v>
      </c>
      <c r="AC29">
        <f t="shared" si="20"/>
        <v>-13.516696526075286</v>
      </c>
      <c r="AD29">
        <f t="shared" si="21"/>
        <v>44.547337970433347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51875.172633664115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341</v>
      </c>
      <c r="AQ29">
        <v>811.64661538461496</v>
      </c>
      <c r="AR29">
        <v>896.12</v>
      </c>
      <c r="AS29">
        <f t="shared" si="27"/>
        <v>9.426570617259411E-2</v>
      </c>
      <c r="AT29">
        <v>0.5</v>
      </c>
      <c r="AU29">
        <f t="shared" si="28"/>
        <v>1180.1663007473471</v>
      </c>
      <c r="AV29">
        <f t="shared" si="29"/>
        <v>5.6181229040262856E-4</v>
      </c>
      <c r="AW29">
        <f t="shared" si="30"/>
        <v>55.624604870523378</v>
      </c>
      <c r="AX29">
        <f t="shared" si="31"/>
        <v>0.30095299736642422</v>
      </c>
      <c r="AY29">
        <f t="shared" si="32"/>
        <v>4.9002356001896341E-4</v>
      </c>
      <c r="AZ29">
        <f t="shared" si="33"/>
        <v>2.6402267553452661</v>
      </c>
      <c r="BA29" t="s">
        <v>342</v>
      </c>
      <c r="BB29">
        <v>626.42999999999995</v>
      </c>
      <c r="BC29">
        <f t="shared" si="34"/>
        <v>269.69000000000005</v>
      </c>
      <c r="BD29">
        <f t="shared" si="35"/>
        <v>0.31322401503720948</v>
      </c>
      <c r="BE29">
        <f t="shared" si="36"/>
        <v>0.89767609508090984</v>
      </c>
      <c r="BF29">
        <f t="shared" si="37"/>
        <v>0.46762591766168937</v>
      </c>
      <c r="BG29">
        <f t="shared" si="38"/>
        <v>0.92906508338105909</v>
      </c>
      <c r="BH29">
        <f t="shared" si="39"/>
        <v>1399.9776666666701</v>
      </c>
      <c r="BI29">
        <f t="shared" si="40"/>
        <v>1180.1663007473471</v>
      </c>
      <c r="BJ29">
        <f t="shared" si="41"/>
        <v>0.8429893767929233</v>
      </c>
      <c r="BK29">
        <f t="shared" si="42"/>
        <v>0.19597875358584652</v>
      </c>
      <c r="BL29">
        <v>6</v>
      </c>
      <c r="BM29">
        <v>0.5</v>
      </c>
      <c r="BN29" t="s">
        <v>290</v>
      </c>
      <c r="BO29">
        <v>2</v>
      </c>
      <c r="BP29">
        <v>1605819333.25</v>
      </c>
      <c r="BQ29">
        <v>899.62943333333305</v>
      </c>
      <c r="BR29">
        <v>899.95209999999997</v>
      </c>
      <c r="BS29">
        <v>29.890730000000001</v>
      </c>
      <c r="BT29">
        <v>29.543693333333302</v>
      </c>
      <c r="BU29">
        <v>896.00943333333305</v>
      </c>
      <c r="BV29">
        <v>29.394120000000001</v>
      </c>
      <c r="BW29">
        <v>400.00209999999998</v>
      </c>
      <c r="BX29">
        <v>102.46876666666699</v>
      </c>
      <c r="BY29">
        <v>4.3180116666666699E-2</v>
      </c>
      <c r="BZ29">
        <v>40.253313333333303</v>
      </c>
      <c r="CA29">
        <v>41.268803333333302</v>
      </c>
      <c r="CB29">
        <v>999.9</v>
      </c>
      <c r="CC29">
        <v>0</v>
      </c>
      <c r="CD29">
        <v>0</v>
      </c>
      <c r="CE29">
        <v>9996.9816666666593</v>
      </c>
      <c r="CF29">
        <v>0</v>
      </c>
      <c r="CG29">
        <v>361.19529999999997</v>
      </c>
      <c r="CH29">
        <v>1399.9776666666701</v>
      </c>
      <c r="CI29">
        <v>0.89999926666666696</v>
      </c>
      <c r="CJ29">
        <v>0.10000064</v>
      </c>
      <c r="CK29">
        <v>0</v>
      </c>
      <c r="CL29">
        <v>811.65106666666702</v>
      </c>
      <c r="CM29">
        <v>4.9997499999999997</v>
      </c>
      <c r="CN29">
        <v>11295.153333333301</v>
      </c>
      <c r="CO29">
        <v>12177.8533333333</v>
      </c>
      <c r="CP29">
        <v>48.3791333333333</v>
      </c>
      <c r="CQ29">
        <v>49.801666666666598</v>
      </c>
      <c r="CR29">
        <v>48.964233333333297</v>
      </c>
      <c r="CS29">
        <v>49.566200000000002</v>
      </c>
      <c r="CT29">
        <v>50.408066666666699</v>
      </c>
      <c r="CU29">
        <v>1255.4756666666699</v>
      </c>
      <c r="CV29">
        <v>139.50200000000001</v>
      </c>
      <c r="CW29">
        <v>0</v>
      </c>
      <c r="CX29">
        <v>104.09999990463299</v>
      </c>
      <c r="CY29">
        <v>0</v>
      </c>
      <c r="CZ29">
        <v>811.64661538461496</v>
      </c>
      <c r="DA29">
        <v>1.35658118866788</v>
      </c>
      <c r="DB29">
        <v>21.9897436354509</v>
      </c>
      <c r="DC29">
        <v>11295.307692307701</v>
      </c>
      <c r="DD29">
        <v>15</v>
      </c>
      <c r="DE29">
        <v>1605817773.5999999</v>
      </c>
      <c r="DF29" t="s">
        <v>291</v>
      </c>
      <c r="DG29">
        <v>1605817773.5999999</v>
      </c>
      <c r="DH29">
        <v>1605817770.5999999</v>
      </c>
      <c r="DI29">
        <v>3</v>
      </c>
      <c r="DJ29">
        <v>0.378</v>
      </c>
      <c r="DK29">
        <v>-0.26300000000000001</v>
      </c>
      <c r="DL29">
        <v>3.62</v>
      </c>
      <c r="DM29">
        <v>0.497</v>
      </c>
      <c r="DN29">
        <v>1405</v>
      </c>
      <c r="DO29">
        <v>32</v>
      </c>
      <c r="DP29">
        <v>0.21</v>
      </c>
      <c r="DQ29">
        <v>0.15</v>
      </c>
      <c r="DR29">
        <v>5.2018599569365002E-3</v>
      </c>
      <c r="DS29">
        <v>-0.173879668492919</v>
      </c>
      <c r="DT29">
        <v>2.7196875746948099E-2</v>
      </c>
      <c r="DU29">
        <v>1</v>
      </c>
      <c r="DV29">
        <v>-0.32607229999999998</v>
      </c>
      <c r="DW29">
        <v>0.136452707452725</v>
      </c>
      <c r="DX29">
        <v>3.5415728354456701E-2</v>
      </c>
      <c r="DY29">
        <v>1</v>
      </c>
      <c r="DZ29">
        <v>0.34686866666666699</v>
      </c>
      <c r="EA29">
        <v>2.99427096774206E-2</v>
      </c>
      <c r="EB29">
        <v>2.53292278252264E-3</v>
      </c>
      <c r="EC29">
        <v>1</v>
      </c>
      <c r="ED29">
        <v>3</v>
      </c>
      <c r="EE29">
        <v>3</v>
      </c>
      <c r="EF29" t="s">
        <v>302</v>
      </c>
      <c r="EG29">
        <v>100</v>
      </c>
      <c r="EH29">
        <v>100</v>
      </c>
      <c r="EI29">
        <v>3.62</v>
      </c>
      <c r="EJ29">
        <v>0.49659999999999999</v>
      </c>
      <c r="EK29">
        <v>3.62000000000012</v>
      </c>
      <c r="EL29">
        <v>0</v>
      </c>
      <c r="EM29">
        <v>0</v>
      </c>
      <c r="EN29">
        <v>0</v>
      </c>
      <c r="EO29">
        <v>0.49661428571428701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26.1</v>
      </c>
      <c r="EX29">
        <v>26.2</v>
      </c>
      <c r="EY29">
        <v>2</v>
      </c>
      <c r="EZ29">
        <v>389.012</v>
      </c>
      <c r="FA29">
        <v>651.846</v>
      </c>
      <c r="FB29">
        <v>38.840400000000002</v>
      </c>
      <c r="FC29">
        <v>35.2806</v>
      </c>
      <c r="FD29">
        <v>30.000399999999999</v>
      </c>
      <c r="FE29">
        <v>34.930799999999998</v>
      </c>
      <c r="FF29">
        <v>34.838700000000003</v>
      </c>
      <c r="FG29">
        <v>42.147599999999997</v>
      </c>
      <c r="FH29">
        <v>0</v>
      </c>
      <c r="FI29">
        <v>100</v>
      </c>
      <c r="FJ29">
        <v>-999.9</v>
      </c>
      <c r="FK29">
        <v>899.96600000000001</v>
      </c>
      <c r="FL29">
        <v>29.965399999999999</v>
      </c>
      <c r="FM29">
        <v>101.096</v>
      </c>
      <c r="FN29">
        <v>100.38200000000001</v>
      </c>
    </row>
    <row r="30" spans="1:170" x14ac:dyDescent="0.25">
      <c r="A30">
        <v>14</v>
      </c>
      <c r="B30">
        <v>1605819450</v>
      </c>
      <c r="C30">
        <v>1310</v>
      </c>
      <c r="D30" t="s">
        <v>343</v>
      </c>
      <c r="E30" t="s">
        <v>344</v>
      </c>
      <c r="F30" t="s">
        <v>285</v>
      </c>
      <c r="G30" t="s">
        <v>286</v>
      </c>
      <c r="H30">
        <v>1605819442.25</v>
      </c>
      <c r="I30">
        <f t="shared" si="0"/>
        <v>2.3922011077407319E-4</v>
      </c>
      <c r="J30">
        <f t="shared" si="1"/>
        <v>0.7578373300899609</v>
      </c>
      <c r="K30">
        <f t="shared" si="2"/>
        <v>1199.088</v>
      </c>
      <c r="L30">
        <f t="shared" si="3"/>
        <v>858.01443676872054</v>
      </c>
      <c r="M30">
        <f t="shared" si="4"/>
        <v>87.961179306445445</v>
      </c>
      <c r="N30">
        <f t="shared" si="5"/>
        <v>122.92706282357992</v>
      </c>
      <c r="O30">
        <f t="shared" si="6"/>
        <v>4.7128584216872757E-3</v>
      </c>
      <c r="P30">
        <f t="shared" si="7"/>
        <v>2.9722077832596838</v>
      </c>
      <c r="Q30">
        <f t="shared" si="8"/>
        <v>4.7087107521316075E-3</v>
      </c>
      <c r="R30">
        <f t="shared" si="9"/>
        <v>2.9433165589792341E-3</v>
      </c>
      <c r="S30">
        <f t="shared" si="10"/>
        <v>231.29113630243484</v>
      </c>
      <c r="T30">
        <f t="shared" si="11"/>
        <v>41.657725860763726</v>
      </c>
      <c r="U30">
        <f t="shared" si="12"/>
        <v>41.4011</v>
      </c>
      <c r="V30">
        <f t="shared" si="13"/>
        <v>7.9869052309308266</v>
      </c>
      <c r="W30">
        <f t="shared" si="14"/>
        <v>40.425119395125797</v>
      </c>
      <c r="X30">
        <f t="shared" si="15"/>
        <v>3.059244492345262</v>
      </c>
      <c r="Y30">
        <f t="shared" si="16"/>
        <v>7.567682020783657</v>
      </c>
      <c r="Z30">
        <f t="shared" si="17"/>
        <v>4.9276607385855646</v>
      </c>
      <c r="AA30">
        <f t="shared" si="18"/>
        <v>-10.549606885136628</v>
      </c>
      <c r="AB30">
        <f t="shared" si="19"/>
        <v>-162.74645373528188</v>
      </c>
      <c r="AC30">
        <f t="shared" si="20"/>
        <v>-13.53601202110991</v>
      </c>
      <c r="AD30">
        <f t="shared" si="21"/>
        <v>44.459063660906423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51860.377052309355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345</v>
      </c>
      <c r="AQ30">
        <v>811.83212000000003</v>
      </c>
      <c r="AR30">
        <v>898.27</v>
      </c>
      <c r="AS30">
        <f t="shared" si="27"/>
        <v>9.6227058679461575E-2</v>
      </c>
      <c r="AT30">
        <v>0.5</v>
      </c>
      <c r="AU30">
        <f t="shared" si="28"/>
        <v>1180.1883607472664</v>
      </c>
      <c r="AV30">
        <f t="shared" si="29"/>
        <v>0.7578373300899609</v>
      </c>
      <c r="AW30">
        <f t="shared" si="30"/>
        <v>56.783027321222384</v>
      </c>
      <c r="AX30">
        <f t="shared" si="31"/>
        <v>0.30629988756164628</v>
      </c>
      <c r="AY30">
        <f t="shared" si="32"/>
        <v>1.131670887739076E-3</v>
      </c>
      <c r="AZ30">
        <f t="shared" si="33"/>
        <v>2.6315139100715821</v>
      </c>
      <c r="BA30" t="s">
        <v>346</v>
      </c>
      <c r="BB30">
        <v>623.13</v>
      </c>
      <c r="BC30">
        <f t="shared" si="34"/>
        <v>275.14</v>
      </c>
      <c r="BD30">
        <f t="shared" si="35"/>
        <v>0.31415962782583395</v>
      </c>
      <c r="BE30">
        <f t="shared" si="36"/>
        <v>0.89573883552170375</v>
      </c>
      <c r="BF30">
        <f t="shared" si="37"/>
        <v>0.47287283224831722</v>
      </c>
      <c r="BG30">
        <f t="shared" si="38"/>
        <v>0.92822082146231599</v>
      </c>
      <c r="BH30">
        <f t="shared" si="39"/>
        <v>1400.0043333333299</v>
      </c>
      <c r="BI30">
        <f t="shared" si="40"/>
        <v>1180.1883607472664</v>
      </c>
      <c r="BJ30">
        <f t="shared" si="41"/>
        <v>0.84298907699614445</v>
      </c>
      <c r="BK30">
        <f t="shared" si="42"/>
        <v>0.19597815399228893</v>
      </c>
      <c r="BL30">
        <v>6</v>
      </c>
      <c r="BM30">
        <v>0.5</v>
      </c>
      <c r="BN30" t="s">
        <v>290</v>
      </c>
      <c r="BO30">
        <v>2</v>
      </c>
      <c r="BP30">
        <v>1605819442.25</v>
      </c>
      <c r="BQ30">
        <v>1199.088</v>
      </c>
      <c r="BR30">
        <v>1200.655</v>
      </c>
      <c r="BS30">
        <v>29.8413</v>
      </c>
      <c r="BT30">
        <v>29.493183333333299</v>
      </c>
      <c r="BU30">
        <v>1195.4680000000001</v>
      </c>
      <c r="BV30">
        <v>29.3446833333333</v>
      </c>
      <c r="BW30">
        <v>400.00636666666702</v>
      </c>
      <c r="BX30">
        <v>102.473766666667</v>
      </c>
      <c r="BY30">
        <v>4.3365373333333297E-2</v>
      </c>
      <c r="BZ30">
        <v>40.385443333333299</v>
      </c>
      <c r="CA30">
        <v>41.4011</v>
      </c>
      <c r="CB30">
        <v>999.9</v>
      </c>
      <c r="CC30">
        <v>0</v>
      </c>
      <c r="CD30">
        <v>0</v>
      </c>
      <c r="CE30">
        <v>9997.8953333333302</v>
      </c>
      <c r="CF30">
        <v>0</v>
      </c>
      <c r="CG30">
        <v>535.873966666667</v>
      </c>
      <c r="CH30">
        <v>1400.0043333333299</v>
      </c>
      <c r="CI30">
        <v>0.90000610000000003</v>
      </c>
      <c r="CJ30">
        <v>9.9993763333333402E-2</v>
      </c>
      <c r="CK30">
        <v>0</v>
      </c>
      <c r="CL30">
        <v>811.78309999999999</v>
      </c>
      <c r="CM30">
        <v>4.9997499999999997</v>
      </c>
      <c r="CN30">
        <v>11303.32</v>
      </c>
      <c r="CO30">
        <v>12178.1133333333</v>
      </c>
      <c r="CP30">
        <v>48.561999999999998</v>
      </c>
      <c r="CQ30">
        <v>49.932866666666598</v>
      </c>
      <c r="CR30">
        <v>49.125</v>
      </c>
      <c r="CS30">
        <v>49.695399999999999</v>
      </c>
      <c r="CT30">
        <v>50.561999999999998</v>
      </c>
      <c r="CU30">
        <v>1255.5136666666699</v>
      </c>
      <c r="CV30">
        <v>139.49066666666701</v>
      </c>
      <c r="CW30">
        <v>0</v>
      </c>
      <c r="CX30">
        <v>108.10000014305101</v>
      </c>
      <c r="CY30">
        <v>0</v>
      </c>
      <c r="CZ30">
        <v>811.83212000000003</v>
      </c>
      <c r="DA30">
        <v>2.2530769493946199</v>
      </c>
      <c r="DB30">
        <v>14.507692294243499</v>
      </c>
      <c r="DC30">
        <v>11303.392</v>
      </c>
      <c r="DD30">
        <v>15</v>
      </c>
      <c r="DE30">
        <v>1605817773.5999999</v>
      </c>
      <c r="DF30" t="s">
        <v>291</v>
      </c>
      <c r="DG30">
        <v>1605817773.5999999</v>
      </c>
      <c r="DH30">
        <v>1605817770.5999999</v>
      </c>
      <c r="DI30">
        <v>3</v>
      </c>
      <c r="DJ30">
        <v>0.378</v>
      </c>
      <c r="DK30">
        <v>-0.26300000000000001</v>
      </c>
      <c r="DL30">
        <v>3.62</v>
      </c>
      <c r="DM30">
        <v>0.497</v>
      </c>
      <c r="DN30">
        <v>1405</v>
      </c>
      <c r="DO30">
        <v>32</v>
      </c>
      <c r="DP30">
        <v>0.21</v>
      </c>
      <c r="DQ30">
        <v>0.15</v>
      </c>
      <c r="DR30">
        <v>0.760216631767754</v>
      </c>
      <c r="DS30">
        <v>-0.123115590985233</v>
      </c>
      <c r="DT30">
        <v>5.8687432495137699E-2</v>
      </c>
      <c r="DU30">
        <v>1</v>
      </c>
      <c r="DV30">
        <v>-1.5679736666666699</v>
      </c>
      <c r="DW30">
        <v>0.16332093437151901</v>
      </c>
      <c r="DX30">
        <v>8.86229891349994E-2</v>
      </c>
      <c r="DY30">
        <v>1</v>
      </c>
      <c r="DZ30">
        <v>0.34830343333333302</v>
      </c>
      <c r="EA30">
        <v>-1.8334745272525099E-2</v>
      </c>
      <c r="EB30">
        <v>1.5388430434005399E-3</v>
      </c>
      <c r="EC30">
        <v>1</v>
      </c>
      <c r="ED30">
        <v>3</v>
      </c>
      <c r="EE30">
        <v>3</v>
      </c>
      <c r="EF30" t="s">
        <v>302</v>
      </c>
      <c r="EG30">
        <v>100</v>
      </c>
      <c r="EH30">
        <v>100</v>
      </c>
      <c r="EI30">
        <v>3.62</v>
      </c>
      <c r="EJ30">
        <v>0.49659999999999999</v>
      </c>
      <c r="EK30">
        <v>3.62000000000012</v>
      </c>
      <c r="EL30">
        <v>0</v>
      </c>
      <c r="EM30">
        <v>0</v>
      </c>
      <c r="EN30">
        <v>0</v>
      </c>
      <c r="EO30">
        <v>0.49661428571428701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27.9</v>
      </c>
      <c r="EX30">
        <v>28</v>
      </c>
      <c r="EY30">
        <v>2</v>
      </c>
      <c r="EZ30">
        <v>389.05</v>
      </c>
      <c r="FA30">
        <v>652.04399999999998</v>
      </c>
      <c r="FB30">
        <v>38.930700000000002</v>
      </c>
      <c r="FC30">
        <v>35.381999999999998</v>
      </c>
      <c r="FD30">
        <v>30.000499999999999</v>
      </c>
      <c r="FE30">
        <v>35.026400000000002</v>
      </c>
      <c r="FF30">
        <v>34.9328</v>
      </c>
      <c r="FG30">
        <v>52.945</v>
      </c>
      <c r="FH30">
        <v>0</v>
      </c>
      <c r="FI30">
        <v>100</v>
      </c>
      <c r="FJ30">
        <v>-999.9</v>
      </c>
      <c r="FK30">
        <v>1200.8900000000001</v>
      </c>
      <c r="FL30">
        <v>29.893899999999999</v>
      </c>
      <c r="FM30">
        <v>101.075</v>
      </c>
      <c r="FN30">
        <v>100.358</v>
      </c>
    </row>
    <row r="31" spans="1:170" x14ac:dyDescent="0.25">
      <c r="A31">
        <v>15</v>
      </c>
      <c r="B31">
        <v>1605819553</v>
      </c>
      <c r="C31">
        <v>1413</v>
      </c>
      <c r="D31" t="s">
        <v>347</v>
      </c>
      <c r="E31" t="s">
        <v>348</v>
      </c>
      <c r="F31" t="s">
        <v>285</v>
      </c>
      <c r="G31" t="s">
        <v>286</v>
      </c>
      <c r="H31">
        <v>1605819545.25</v>
      </c>
      <c r="I31">
        <f t="shared" si="0"/>
        <v>2.1122080969131608E-4</v>
      </c>
      <c r="J31">
        <f t="shared" si="1"/>
        <v>0.69320280344612384</v>
      </c>
      <c r="K31">
        <f t="shared" si="2"/>
        <v>1399.184</v>
      </c>
      <c r="L31">
        <f t="shared" si="3"/>
        <v>1034.0655850197938</v>
      </c>
      <c r="M31">
        <f t="shared" si="4"/>
        <v>106.01188404452559</v>
      </c>
      <c r="N31">
        <f t="shared" si="5"/>
        <v>143.44364043612975</v>
      </c>
      <c r="O31">
        <f t="shared" si="6"/>
        <v>4.1665934560217175E-3</v>
      </c>
      <c r="P31">
        <f t="shared" si="7"/>
        <v>2.9739640315981637</v>
      </c>
      <c r="Q31">
        <f t="shared" si="8"/>
        <v>4.1633531268360684E-3</v>
      </c>
      <c r="R31">
        <f t="shared" si="9"/>
        <v>2.6023866182211192E-3</v>
      </c>
      <c r="S31">
        <f t="shared" si="10"/>
        <v>231.29141033894194</v>
      </c>
      <c r="T31">
        <f t="shared" si="11"/>
        <v>41.620793677587557</v>
      </c>
      <c r="U31">
        <f t="shared" si="12"/>
        <v>41.366736666666696</v>
      </c>
      <c r="V31">
        <f t="shared" si="13"/>
        <v>7.9723994152265307</v>
      </c>
      <c r="W31">
        <f t="shared" si="14"/>
        <v>40.407734990574468</v>
      </c>
      <c r="X31">
        <f t="shared" si="15"/>
        <v>3.0508664456842975</v>
      </c>
      <c r="Y31">
        <f t="shared" si="16"/>
        <v>7.5502040547334426</v>
      </c>
      <c r="Z31">
        <f t="shared" si="17"/>
        <v>4.9215329695422332</v>
      </c>
      <c r="AA31">
        <f t="shared" si="18"/>
        <v>-9.3148377073870385</v>
      </c>
      <c r="AB31">
        <f t="shared" si="19"/>
        <v>-164.29042012399984</v>
      </c>
      <c r="AC31">
        <f t="shared" si="20"/>
        <v>-13.651284902657018</v>
      </c>
      <c r="AD31">
        <f t="shared" si="21"/>
        <v>44.034867604898068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51917.052447138827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349</v>
      </c>
      <c r="AQ31">
        <v>812.23807999999997</v>
      </c>
      <c r="AR31">
        <v>894.7</v>
      </c>
      <c r="AS31">
        <f t="shared" si="27"/>
        <v>9.2167117469542981E-2</v>
      </c>
      <c r="AT31">
        <v>0.5</v>
      </c>
      <c r="AU31">
        <f t="shared" si="28"/>
        <v>1180.1862407473395</v>
      </c>
      <c r="AV31">
        <f t="shared" si="29"/>
        <v>0.69320280344612384</v>
      </c>
      <c r="AW31">
        <f t="shared" si="30"/>
        <v>54.387181943449185</v>
      </c>
      <c r="AX31">
        <f t="shared" si="31"/>
        <v>0.30424723370962337</v>
      </c>
      <c r="AY31">
        <f t="shared" si="32"/>
        <v>1.0769065418501508E-3</v>
      </c>
      <c r="AZ31">
        <f t="shared" si="33"/>
        <v>2.6460042472337095</v>
      </c>
      <c r="BA31" t="s">
        <v>350</v>
      </c>
      <c r="BB31">
        <v>622.49</v>
      </c>
      <c r="BC31">
        <f t="shared" si="34"/>
        <v>272.21000000000004</v>
      </c>
      <c r="BD31">
        <f t="shared" si="35"/>
        <v>0.30293493993607901</v>
      </c>
      <c r="BE31">
        <f t="shared" si="36"/>
        <v>0.89687413575593178</v>
      </c>
      <c r="BF31">
        <f t="shared" si="37"/>
        <v>0.46010771277737245</v>
      </c>
      <c r="BG31">
        <f t="shared" si="38"/>
        <v>0.92962268892739164</v>
      </c>
      <c r="BH31">
        <f t="shared" si="39"/>
        <v>1400.00133333333</v>
      </c>
      <c r="BI31">
        <f t="shared" si="40"/>
        <v>1180.1862407473395</v>
      </c>
      <c r="BJ31">
        <f t="shared" si="41"/>
        <v>0.84298936911536915</v>
      </c>
      <c r="BK31">
        <f t="shared" si="42"/>
        <v>0.1959787382307383</v>
      </c>
      <c r="BL31">
        <v>6</v>
      </c>
      <c r="BM31">
        <v>0.5</v>
      </c>
      <c r="BN31" t="s">
        <v>290</v>
      </c>
      <c r="BO31">
        <v>2</v>
      </c>
      <c r="BP31">
        <v>1605819545.25</v>
      </c>
      <c r="BQ31">
        <v>1399.184</v>
      </c>
      <c r="BR31">
        <v>1400.6669999999999</v>
      </c>
      <c r="BS31">
        <v>29.758890000000001</v>
      </c>
      <c r="BT31">
        <v>29.451509999999999</v>
      </c>
      <c r="BU31">
        <v>1395.5640000000001</v>
      </c>
      <c r="BV31">
        <v>29.262280000000001</v>
      </c>
      <c r="BW31">
        <v>400.02949999999998</v>
      </c>
      <c r="BX31">
        <v>102.47580000000001</v>
      </c>
      <c r="BY31">
        <v>4.3697390000000003E-2</v>
      </c>
      <c r="BZ31">
        <v>40.34205</v>
      </c>
      <c r="CA31">
        <v>41.366736666666696</v>
      </c>
      <c r="CB31">
        <v>999.9</v>
      </c>
      <c r="CC31">
        <v>0</v>
      </c>
      <c r="CD31">
        <v>0</v>
      </c>
      <c r="CE31">
        <v>10007.636</v>
      </c>
      <c r="CF31">
        <v>0</v>
      </c>
      <c r="CG31">
        <v>648.33683333333295</v>
      </c>
      <c r="CH31">
        <v>1400.00133333333</v>
      </c>
      <c r="CI31">
        <v>0.89999853333333302</v>
      </c>
      <c r="CJ31">
        <v>0.10000138</v>
      </c>
      <c r="CK31">
        <v>0</v>
      </c>
      <c r="CL31">
        <v>812.22423333333302</v>
      </c>
      <c r="CM31">
        <v>4.9997499999999997</v>
      </c>
      <c r="CN31">
        <v>11302.493333333299</v>
      </c>
      <c r="CO31">
        <v>12178.0466666667</v>
      </c>
      <c r="CP31">
        <v>48.526866666666699</v>
      </c>
      <c r="CQ31">
        <v>49.932866666666598</v>
      </c>
      <c r="CR31">
        <v>49.180799999999998</v>
      </c>
      <c r="CS31">
        <v>49.655999999999999</v>
      </c>
      <c r="CT31">
        <v>50.620800000000003</v>
      </c>
      <c r="CU31">
        <v>1255.4973333333301</v>
      </c>
      <c r="CV31">
        <v>139.50399999999999</v>
      </c>
      <c r="CW31">
        <v>0</v>
      </c>
      <c r="CX31">
        <v>102.200000047684</v>
      </c>
      <c r="CY31">
        <v>0</v>
      </c>
      <c r="CZ31">
        <v>812.23807999999997</v>
      </c>
      <c r="DA31">
        <v>1.5552307691554701</v>
      </c>
      <c r="DB31">
        <v>15.738461673362099</v>
      </c>
      <c r="DC31">
        <v>11302.652</v>
      </c>
      <c r="DD31">
        <v>15</v>
      </c>
      <c r="DE31">
        <v>1605817773.5999999</v>
      </c>
      <c r="DF31" t="s">
        <v>291</v>
      </c>
      <c r="DG31">
        <v>1605817773.5999999</v>
      </c>
      <c r="DH31">
        <v>1605817770.5999999</v>
      </c>
      <c r="DI31">
        <v>3</v>
      </c>
      <c r="DJ31">
        <v>0.378</v>
      </c>
      <c r="DK31">
        <v>-0.26300000000000001</v>
      </c>
      <c r="DL31">
        <v>3.62</v>
      </c>
      <c r="DM31">
        <v>0.497</v>
      </c>
      <c r="DN31">
        <v>1405</v>
      </c>
      <c r="DO31">
        <v>32</v>
      </c>
      <c r="DP31">
        <v>0.21</v>
      </c>
      <c r="DQ31">
        <v>0.15</v>
      </c>
      <c r="DR31">
        <v>0.70123130991277305</v>
      </c>
      <c r="DS31">
        <v>-0.148097329117861</v>
      </c>
      <c r="DT31">
        <v>7.9561440254707405E-2</v>
      </c>
      <c r="DU31">
        <v>1</v>
      </c>
      <c r="DV31">
        <v>-1.4902553333333299</v>
      </c>
      <c r="DW31">
        <v>0.18379141268075699</v>
      </c>
      <c r="DX31">
        <v>0.11883914104742101</v>
      </c>
      <c r="DY31">
        <v>1</v>
      </c>
      <c r="DZ31">
        <v>0.307128966666667</v>
      </c>
      <c r="EA31">
        <v>3.4787159065628702E-2</v>
      </c>
      <c r="EB31">
        <v>2.5371672587531299E-3</v>
      </c>
      <c r="EC31">
        <v>1</v>
      </c>
      <c r="ED31">
        <v>3</v>
      </c>
      <c r="EE31">
        <v>3</v>
      </c>
      <c r="EF31" t="s">
        <v>302</v>
      </c>
      <c r="EG31">
        <v>100</v>
      </c>
      <c r="EH31">
        <v>100</v>
      </c>
      <c r="EI31">
        <v>3.62</v>
      </c>
      <c r="EJ31">
        <v>0.49659999999999999</v>
      </c>
      <c r="EK31">
        <v>3.62000000000012</v>
      </c>
      <c r="EL31">
        <v>0</v>
      </c>
      <c r="EM31">
        <v>0</v>
      </c>
      <c r="EN31">
        <v>0</v>
      </c>
      <c r="EO31">
        <v>0.49661428571428701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29.7</v>
      </c>
      <c r="EX31">
        <v>29.7</v>
      </c>
      <c r="EY31">
        <v>2</v>
      </c>
      <c r="EZ31">
        <v>388.76799999999997</v>
      </c>
      <c r="FA31">
        <v>652.62199999999996</v>
      </c>
      <c r="FB31">
        <v>38.969700000000003</v>
      </c>
      <c r="FC31">
        <v>35.461599999999997</v>
      </c>
      <c r="FD31">
        <v>29.9999</v>
      </c>
      <c r="FE31">
        <v>35.1021</v>
      </c>
      <c r="FF31">
        <v>35.000300000000003</v>
      </c>
      <c r="FG31">
        <v>59.847900000000003</v>
      </c>
      <c r="FH31">
        <v>0</v>
      </c>
      <c r="FI31">
        <v>100</v>
      </c>
      <c r="FJ31">
        <v>-999.9</v>
      </c>
      <c r="FK31">
        <v>1400.89</v>
      </c>
      <c r="FL31">
        <v>29.834399999999999</v>
      </c>
      <c r="FM31">
        <v>101.06399999999999</v>
      </c>
      <c r="FN31">
        <v>100.346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2020-11-19T13:00:08Z</dcterms:created>
  <dcterms:modified xsi:type="dcterms:W3CDTF">2021-05-04T23:03:40Z</dcterms:modified>
</cp:coreProperties>
</file>