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EC33409-8BC5-4D6F-B590-0FD465AAD32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I31" i="1" s="1"/>
  <c r="S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H30" i="1"/>
  <c r="AG30" i="1"/>
  <c r="Y30" i="1"/>
  <c r="X30" i="1"/>
  <c r="W30" i="1" s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AA29" i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/>
  <c r="Y27" i="1"/>
  <c r="X27" i="1"/>
  <c r="P27" i="1"/>
  <c r="I27" i="1"/>
  <c r="AA27" i="1" s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W26" i="1" s="1"/>
  <c r="X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N25" i="1" s="1"/>
  <c r="Y25" i="1"/>
  <c r="X25" i="1"/>
  <c r="W25" i="1"/>
  <c r="P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H23" i="1"/>
  <c r="BI23" i="1" s="1"/>
  <c r="S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I21" i="1" s="1"/>
  <c r="AU21" i="1" s="1"/>
  <c r="BH21" i="1"/>
  <c r="BG21" i="1"/>
  <c r="BF21" i="1"/>
  <c r="BE21" i="1"/>
  <c r="BD21" i="1"/>
  <c r="BC21" i="1"/>
  <c r="AX21" i="1" s="1"/>
  <c r="AZ21" i="1"/>
  <c r="AS21" i="1"/>
  <c r="AW21" i="1" s="1"/>
  <c r="AM21" i="1"/>
  <c r="AN21" i="1" s="1"/>
  <c r="AI21" i="1"/>
  <c r="AG21" i="1" s="1"/>
  <c r="Y21" i="1"/>
  <c r="X21" i="1"/>
  <c r="W21" i="1" s="1"/>
  <c r="S21" i="1"/>
  <c r="P21" i="1"/>
  <c r="K21" i="1"/>
  <c r="J21" i="1"/>
  <c r="AV21" i="1" s="1"/>
  <c r="AY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I19" i="1"/>
  <c r="BH19" i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/>
  <c r="Y19" i="1"/>
  <c r="X19" i="1"/>
  <c r="W19" i="1" s="1"/>
  <c r="P19" i="1"/>
  <c r="I19" i="1"/>
  <c r="AA19" i="1" s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W18" i="1" s="1"/>
  <c r="X18" i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Y17" i="1"/>
  <c r="X17" i="1"/>
  <c r="W17" i="1" s="1"/>
  <c r="P17" i="1"/>
  <c r="N17" i="1"/>
  <c r="AU27" i="1" l="1"/>
  <c r="AW27" i="1" s="1"/>
  <c r="S27" i="1"/>
  <c r="N22" i="1"/>
  <c r="I22" i="1"/>
  <c r="K22" i="1"/>
  <c r="J22" i="1"/>
  <c r="AV22" i="1" s="1"/>
  <c r="AY22" i="1" s="1"/>
  <c r="AU23" i="1"/>
  <c r="AW23" i="1" s="1"/>
  <c r="AU17" i="1"/>
  <c r="AW17" i="1" s="1"/>
  <c r="S17" i="1"/>
  <c r="AH22" i="1"/>
  <c r="J26" i="1"/>
  <c r="AV26" i="1" s="1"/>
  <c r="AY26" i="1" s="1"/>
  <c r="I26" i="1"/>
  <c r="AH26" i="1"/>
  <c r="N26" i="1"/>
  <c r="K17" i="1"/>
  <c r="I17" i="1"/>
  <c r="J17" i="1"/>
  <c r="AV17" i="1" s="1"/>
  <c r="AY17" i="1" s="1"/>
  <c r="T20" i="1"/>
  <c r="U20" i="1" s="1"/>
  <c r="AH24" i="1"/>
  <c r="K24" i="1"/>
  <c r="N24" i="1"/>
  <c r="AU19" i="1"/>
  <c r="S19" i="1"/>
  <c r="AH25" i="1"/>
  <c r="K25" i="1"/>
  <c r="J25" i="1"/>
  <c r="AV25" i="1" s="1"/>
  <c r="I25" i="1"/>
  <c r="AH17" i="1"/>
  <c r="N19" i="1"/>
  <c r="J19" i="1"/>
  <c r="AV19" i="1" s="1"/>
  <c r="K19" i="1"/>
  <c r="J24" i="1"/>
  <c r="AV24" i="1" s="1"/>
  <c r="W27" i="1"/>
  <c r="AU30" i="1"/>
  <c r="AW30" i="1" s="1"/>
  <c r="S30" i="1"/>
  <c r="AW19" i="1"/>
  <c r="AU22" i="1"/>
  <c r="AW22" i="1" s="1"/>
  <c r="S22" i="1"/>
  <c r="S24" i="1"/>
  <c r="AU24" i="1"/>
  <c r="AW24" i="1" s="1"/>
  <c r="AU25" i="1"/>
  <c r="AW25" i="1" s="1"/>
  <c r="S25" i="1"/>
  <c r="AU31" i="1"/>
  <c r="AW31" i="1" s="1"/>
  <c r="J18" i="1"/>
  <c r="AV18" i="1" s="1"/>
  <c r="AY18" i="1" s="1"/>
  <c r="I18" i="1"/>
  <c r="T18" i="1" s="1"/>
  <c r="U18" i="1" s="1"/>
  <c r="AH18" i="1"/>
  <c r="N18" i="1"/>
  <c r="I21" i="1"/>
  <c r="T21" i="1" s="1"/>
  <c r="U21" i="1" s="1"/>
  <c r="AH21" i="1"/>
  <c r="N21" i="1"/>
  <c r="N27" i="1"/>
  <c r="J27" i="1"/>
  <c r="AV27" i="1" s="1"/>
  <c r="AY27" i="1" s="1"/>
  <c r="K27" i="1"/>
  <c r="BI29" i="1"/>
  <c r="N30" i="1"/>
  <c r="I30" i="1"/>
  <c r="K30" i="1"/>
  <c r="J30" i="1"/>
  <c r="AV30" i="1" s="1"/>
  <c r="AH28" i="1"/>
  <c r="AH20" i="1"/>
  <c r="I20" i="1"/>
  <c r="AH23" i="1"/>
  <c r="I28" i="1"/>
  <c r="T28" i="1" s="1"/>
  <c r="U28" i="1" s="1"/>
  <c r="AH31" i="1"/>
  <c r="J20" i="1"/>
  <c r="AV20" i="1" s="1"/>
  <c r="AY20" i="1" s="1"/>
  <c r="I23" i="1"/>
  <c r="J28" i="1"/>
  <c r="AV28" i="1" s="1"/>
  <c r="AY28" i="1" s="1"/>
  <c r="I31" i="1"/>
  <c r="J23" i="1"/>
  <c r="AV23" i="1" s="1"/>
  <c r="AH29" i="1"/>
  <c r="J31" i="1"/>
  <c r="AV31" i="1" s="1"/>
  <c r="AY31" i="1" s="1"/>
  <c r="AC18" i="1" l="1"/>
  <c r="V18" i="1"/>
  <c r="Z18" i="1" s="1"/>
  <c r="AB18" i="1"/>
  <c r="AB21" i="1"/>
  <c r="V21" i="1"/>
  <c r="Z21" i="1" s="1"/>
  <c r="AC21" i="1"/>
  <c r="AC28" i="1"/>
  <c r="AD28" i="1" s="1"/>
  <c r="V28" i="1"/>
  <c r="Z28" i="1" s="1"/>
  <c r="AB28" i="1"/>
  <c r="AA31" i="1"/>
  <c r="Q31" i="1"/>
  <c r="O31" i="1" s="1"/>
  <c r="R31" i="1" s="1"/>
  <c r="L31" i="1" s="1"/>
  <c r="M31" i="1" s="1"/>
  <c r="T30" i="1"/>
  <c r="U30" i="1" s="1"/>
  <c r="T27" i="1"/>
  <c r="U27" i="1" s="1"/>
  <c r="AA23" i="1"/>
  <c r="T23" i="1"/>
  <c r="U23" i="1" s="1"/>
  <c r="AY30" i="1"/>
  <c r="T24" i="1"/>
  <c r="U24" i="1" s="1"/>
  <c r="AA26" i="1"/>
  <c r="T22" i="1"/>
  <c r="U22" i="1" s="1"/>
  <c r="T26" i="1"/>
  <c r="U26" i="1" s="1"/>
  <c r="Q26" i="1" s="1"/>
  <c r="O26" i="1" s="1"/>
  <c r="R26" i="1" s="1"/>
  <c r="L26" i="1" s="1"/>
  <c r="M26" i="1" s="1"/>
  <c r="Q30" i="1"/>
  <c r="O30" i="1" s="1"/>
  <c r="R30" i="1" s="1"/>
  <c r="L30" i="1" s="1"/>
  <c r="M30" i="1" s="1"/>
  <c r="AA30" i="1"/>
  <c r="AY24" i="1"/>
  <c r="T19" i="1"/>
  <c r="U19" i="1" s="1"/>
  <c r="V20" i="1"/>
  <c r="Z20" i="1" s="1"/>
  <c r="AC20" i="1"/>
  <c r="Q22" i="1"/>
  <c r="O22" i="1" s="1"/>
  <c r="R22" i="1" s="1"/>
  <c r="L22" i="1" s="1"/>
  <c r="M22" i="1" s="1"/>
  <c r="AA22" i="1"/>
  <c r="T31" i="1"/>
  <c r="U31" i="1" s="1"/>
  <c r="AU29" i="1"/>
  <c r="S29" i="1"/>
  <c r="AY25" i="1"/>
  <c r="AA17" i="1"/>
  <c r="Q18" i="1"/>
  <c r="O18" i="1" s="1"/>
  <c r="R18" i="1" s="1"/>
  <c r="L18" i="1" s="1"/>
  <c r="M18" i="1" s="1"/>
  <c r="AA18" i="1"/>
  <c r="AA28" i="1"/>
  <c r="Q28" i="1"/>
  <c r="O28" i="1" s="1"/>
  <c r="R28" i="1" s="1"/>
  <c r="L28" i="1" s="1"/>
  <c r="M28" i="1" s="1"/>
  <c r="Q21" i="1"/>
  <c r="O21" i="1" s="1"/>
  <c r="R21" i="1" s="1"/>
  <c r="L21" i="1" s="1"/>
  <c r="M21" i="1" s="1"/>
  <c r="AA21" i="1"/>
  <c r="AA25" i="1"/>
  <c r="AY23" i="1"/>
  <c r="AA20" i="1"/>
  <c r="Q20" i="1"/>
  <c r="O20" i="1" s="1"/>
  <c r="R20" i="1" s="1"/>
  <c r="L20" i="1" s="1"/>
  <c r="M20" i="1" s="1"/>
  <c r="T25" i="1"/>
  <c r="U25" i="1" s="1"/>
  <c r="AY19" i="1"/>
  <c r="T17" i="1"/>
  <c r="U17" i="1" s="1"/>
  <c r="AB20" i="1"/>
  <c r="V19" i="1" l="1"/>
  <c r="Z19" i="1" s="1"/>
  <c r="AC19" i="1"/>
  <c r="AD19" i="1" s="1"/>
  <c r="Q19" i="1"/>
  <c r="O19" i="1" s="1"/>
  <c r="R19" i="1" s="1"/>
  <c r="L19" i="1" s="1"/>
  <c r="M19" i="1" s="1"/>
  <c r="AB19" i="1"/>
  <c r="V27" i="1"/>
  <c r="Z27" i="1" s="1"/>
  <c r="AC27" i="1"/>
  <c r="Q27" i="1"/>
  <c r="O27" i="1" s="1"/>
  <c r="R27" i="1" s="1"/>
  <c r="L27" i="1" s="1"/>
  <c r="M27" i="1" s="1"/>
  <c r="AB27" i="1"/>
  <c r="T29" i="1"/>
  <c r="U29" i="1" s="1"/>
  <c r="AC25" i="1"/>
  <c r="AD25" i="1" s="1"/>
  <c r="V25" i="1"/>
  <c r="Z25" i="1" s="1"/>
  <c r="AB25" i="1"/>
  <c r="AW29" i="1"/>
  <c r="AY29" i="1"/>
  <c r="V24" i="1"/>
  <c r="Z24" i="1" s="1"/>
  <c r="AC24" i="1"/>
  <c r="AB24" i="1"/>
  <c r="Q24" i="1"/>
  <c r="O24" i="1" s="1"/>
  <c r="R24" i="1" s="1"/>
  <c r="L24" i="1" s="1"/>
  <c r="M24" i="1" s="1"/>
  <c r="V30" i="1"/>
  <c r="Z30" i="1" s="1"/>
  <c r="AC30" i="1"/>
  <c r="AB30" i="1"/>
  <c r="AC17" i="1"/>
  <c r="AD17" i="1" s="1"/>
  <c r="V17" i="1"/>
  <c r="Z17" i="1" s="1"/>
  <c r="AB17" i="1"/>
  <c r="AD21" i="1"/>
  <c r="V31" i="1"/>
  <c r="Z31" i="1" s="1"/>
  <c r="AC31" i="1"/>
  <c r="AB31" i="1"/>
  <c r="AC26" i="1"/>
  <c r="V26" i="1"/>
  <c r="Z26" i="1" s="1"/>
  <c r="AB26" i="1"/>
  <c r="V23" i="1"/>
  <c r="Z23" i="1" s="1"/>
  <c r="AC23" i="1"/>
  <c r="AB23" i="1"/>
  <c r="Q25" i="1"/>
  <c r="O25" i="1" s="1"/>
  <c r="R25" i="1" s="1"/>
  <c r="L25" i="1" s="1"/>
  <c r="M25" i="1" s="1"/>
  <c r="Q17" i="1"/>
  <c r="O17" i="1" s="1"/>
  <c r="R17" i="1" s="1"/>
  <c r="L17" i="1" s="1"/>
  <c r="M17" i="1" s="1"/>
  <c r="AD20" i="1"/>
  <c r="V22" i="1"/>
  <c r="Z22" i="1" s="1"/>
  <c r="AC22" i="1"/>
  <c r="AD22" i="1" s="1"/>
  <c r="AB22" i="1"/>
  <c r="Q23" i="1"/>
  <c r="O23" i="1" s="1"/>
  <c r="R23" i="1" s="1"/>
  <c r="L23" i="1" s="1"/>
  <c r="M23" i="1" s="1"/>
  <c r="AD18" i="1"/>
  <c r="AD26" i="1" l="1"/>
  <c r="AD27" i="1"/>
  <c r="AD30" i="1"/>
  <c r="AD31" i="1"/>
  <c r="AD23" i="1"/>
  <c r="AD24" i="1"/>
  <c r="AB29" i="1"/>
  <c r="V29" i="1"/>
  <c r="Z29" i="1" s="1"/>
  <c r="AC29" i="1"/>
  <c r="Q29" i="1"/>
  <c r="O29" i="1" s="1"/>
  <c r="R29" i="1" s="1"/>
  <c r="L29" i="1" s="1"/>
  <c r="M29" i="1" s="1"/>
  <c r="AD29" i="1" l="1"/>
</calcChain>
</file>

<file path=xl/sharedStrings.xml><?xml version="1.0" encoding="utf-8"?>
<sst xmlns="http://schemas.openxmlformats.org/spreadsheetml/2006/main" count="693" uniqueCount="352">
  <si>
    <t>File opened</t>
  </si>
  <si>
    <t>2020-11-19 14:13:24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</si>
  <si>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</si>
  <si>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</si>
  <si>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</si>
  <si>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</si>
  <si>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</si>
  <si>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</si>
  <si>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</si>
  <si>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</si>
  <si>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</si>
  <si>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</si>
  <si>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</si>
  <si>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</si>
  <si>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</si>
  <si>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</si>
  <si>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</si>
  <si>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</si>
  <si>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</si>
  <si>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</si>
  <si>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</si>
  <si>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</si>
  <si>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</si>
  <si>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14:13:24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</si>
  <si>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</si>
  <si>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</si>
  <si>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</si>
  <si>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</si>
  <si>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</si>
  <si>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</si>
  <si>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</si>
  <si>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</si>
  <si>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</si>
  <si>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</si>
  <si>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</si>
  <si>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</si>
  <si>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</si>
  <si>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</si>
  <si>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</si>
  <si>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</si>
  <si>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</si>
  <si>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</si>
  <si>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</si>
  <si>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</si>
  <si>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</si>
  <si>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</si>
  <si>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</si>
  <si>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</si>
  <si>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</si>
  <si>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</si>
  <si>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</si>
  <si>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</si>
  <si>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</si>
  <si>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</si>
  <si>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</si>
  <si>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</si>
  <si>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</si>
  <si>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</si>
  <si>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</si>
  <si>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</si>
  <si>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</si>
  <si>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</si>
  <si>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</si>
  <si>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</si>
  <si>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</si>
  <si>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</si>
  <si>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</si>
  <si>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</si>
  <si>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</si>
  <si>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</si>
  <si>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</si>
  <si>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</si>
  <si>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</si>
  <si>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</si>
  <si>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</si>
  <si>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</si>
  <si>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</si>
  <si>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</si>
  <si>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</si>
  <si>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</si>
  <si>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</si>
  <si>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</si>
  <si>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</si>
  <si>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</si>
  <si>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</si>
  <si>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</si>
  <si>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</si>
  <si>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</si>
  <si>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</si>
  <si>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</si>
  <si>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</si>
  <si>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</si>
  <si>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</si>
  <si>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</si>
  <si>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</si>
  <si>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</si>
  <si>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</si>
  <si>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</si>
  <si>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</si>
  <si>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</si>
  <si>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</si>
  <si>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</si>
  <si>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</si>
  <si>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</si>
  <si>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</si>
  <si>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</si>
  <si>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</si>
  <si>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</si>
  <si>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</si>
  <si>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</si>
  <si>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</si>
  <si>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</si>
  <si>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</si>
  <si>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</si>
  <si>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</si>
  <si>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</si>
  <si>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</si>
  <si>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</si>
  <si>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</si>
  <si>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</si>
  <si>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</si>
  <si>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</si>
  <si>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</si>
  <si>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</si>
  <si>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</si>
  <si>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</si>
  <si>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</si>
  <si>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</si>
  <si>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</si>
  <si>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</si>
  <si>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</si>
  <si>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</si>
  <si>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</si>
  <si>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</si>
  <si>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</si>
  <si>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</si>
  <si>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</si>
  <si>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</si>
  <si>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</si>
  <si>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</si>
  <si>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</si>
  <si>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</si>
  <si>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</si>
  <si>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</si>
  <si>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</si>
  <si>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</si>
  <si>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</si>
  <si>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</si>
  <si>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</si>
  <si>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</si>
  <si>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</si>
  <si>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</si>
  <si>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</si>
  <si>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</si>
  <si>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</si>
  <si>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</si>
  <si>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</si>
  <si>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</si>
  <si>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</si>
  <si>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</si>
  <si>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</si>
  <si>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</si>
  <si>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</si>
  <si>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</si>
  <si>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</si>
  <si>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</si>
  <si>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</si>
  <si>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</si>
  <si>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</si>
  <si>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</si>
  <si>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</si>
  <si>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</si>
  <si>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</si>
  <si>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</si>
  <si>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</si>
  <si>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</si>
  <si>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</si>
  <si>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</si>
  <si>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</si>
  <si>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</si>
  <si>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</si>
  <si>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</si>
  <si>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</si>
  <si>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</si>
  <si>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</si>
  <si>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</si>
  <si>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</si>
  <si>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</si>
  <si>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</si>
  <si>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</si>
  <si>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</si>
  <si>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</si>
  <si>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</si>
  <si>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</si>
  <si>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</si>
  <si>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</si>
  <si>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</si>
  <si>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</si>
  <si>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</si>
  <si>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</si>
  <si>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</si>
  <si>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</si>
  <si>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</si>
  <si>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</si>
  <si>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</si>
  <si>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</si>
  <si>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</si>
  <si>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</si>
  <si>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</si>
  <si>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</si>
  <si>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</si>
  <si>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</si>
  <si>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</si>
  <si>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</si>
  <si>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</si>
  <si>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</si>
  <si>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</si>
  <si>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</si>
  <si>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</si>
  <si>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</si>
  <si>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</si>
  <si>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</si>
  <si>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</si>
  <si>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</si>
  <si>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</si>
  <si>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</si>
  <si>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</si>
  <si>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</si>
  <si>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</si>
  <si>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</si>
  <si>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</si>
  <si>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</si>
  <si>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</si>
  <si>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</si>
  <si>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</si>
  <si>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</si>
  <si>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</si>
  <si>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</si>
  <si>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</si>
  <si>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</si>
  <si>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</si>
  <si>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</si>
  <si>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</si>
  <si>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</si>
  <si>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</si>
  <si>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</si>
  <si>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</si>
  <si>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</si>
  <si>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</si>
  <si>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</si>
  <si>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</si>
  <si>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</si>
  <si>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</si>
  <si>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</si>
  <si>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</si>
  <si>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</si>
  <si>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</si>
  <si>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</si>
  <si>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</si>
  <si>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</si>
  <si>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</si>
  <si>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</si>
  <si>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</si>
  <si>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</si>
  <si>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</si>
  <si>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</si>
  <si>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</si>
  <si>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</si>
  <si>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</si>
  <si>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</si>
  <si>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</si>
  <si>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</si>
  <si>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</si>
  <si>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</si>
  <si>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</si>
  <si>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</si>
  <si>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</si>
  <si>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</si>
  <si>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</si>
  <si>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</si>
  <si>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</si>
  <si>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</si>
  <si>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</si>
  <si>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14:26:00</t>
  </si>
  <si>
    <t>14:26:00</t>
  </si>
  <si>
    <t>1149</t>
  </si>
  <si>
    <t>_1</t>
  </si>
  <si>
    <t>RECT-4143-20200907-06_33_50</t>
  </si>
  <si>
    <t>RECT-5475-20201119-14_26_05</t>
  </si>
  <si>
    <t>DARK-5476-20201119-14_26_07</t>
  </si>
  <si>
    <t>0: Broadleaf</t>
  </si>
  <si>
    <t>14:13:31</t>
  </si>
  <si>
    <t>1/3</t>
  </si>
  <si>
    <t>20201119 14:28:01</t>
  </si>
  <si>
    <t>14:28:01</t>
  </si>
  <si>
    <t>RECT-5477-20201119-14_28_06</t>
  </si>
  <si>
    <t>DARK-5478-20201119-14_28_08</t>
  </si>
  <si>
    <t>2/3</t>
  </si>
  <si>
    <t>20201119 14:30:02</t>
  </si>
  <si>
    <t>14:30:02</t>
  </si>
  <si>
    <t>RECT-5479-20201119-14_30_06</t>
  </si>
  <si>
    <t>DARK-5480-20201119-14_30_08</t>
  </si>
  <si>
    <t>20201119 14:31:22</t>
  </si>
  <si>
    <t>14:31:22</t>
  </si>
  <si>
    <t>RECT-5481-20201119-14_31_26</t>
  </si>
  <si>
    <t>DARK-5482-20201119-14_31_28</t>
  </si>
  <si>
    <t>3/3</t>
  </si>
  <si>
    <t>20201119 14:33:22</t>
  </si>
  <si>
    <t>14:33:22</t>
  </si>
  <si>
    <t>RECT-5483-20201119-14_33_26</t>
  </si>
  <si>
    <t>DARK-5484-20201119-14_33_28</t>
  </si>
  <si>
    <t>20201119 14:34:44</t>
  </si>
  <si>
    <t>14:34:44</t>
  </si>
  <si>
    <t>RECT-5485-20201119-14_34_48</t>
  </si>
  <si>
    <t>DARK-5486-20201119-14_34_50</t>
  </si>
  <si>
    <t>20201119 14:36:01</t>
  </si>
  <si>
    <t>14:36:01</t>
  </si>
  <si>
    <t>RECT-5487-20201119-14_36_05</t>
  </si>
  <si>
    <t>DARK-5488-20201119-14_36_07</t>
  </si>
  <si>
    <t>20201119 14:37:49</t>
  </si>
  <si>
    <t>14:37:49</t>
  </si>
  <si>
    <t>RECT-5489-20201119-14_37_53</t>
  </si>
  <si>
    <t>DARK-5490-20201119-14_37_55</t>
  </si>
  <si>
    <t>20201119 14:39:11</t>
  </si>
  <si>
    <t>14:39:11</t>
  </si>
  <si>
    <t>RECT-5491-20201119-14_39_15</t>
  </si>
  <si>
    <t>DARK-5492-20201119-14_39_17</t>
  </si>
  <si>
    <t>20201119 14:41:11</t>
  </si>
  <si>
    <t>14:41:11</t>
  </si>
  <si>
    <t>RECT-5493-20201119-14_41_16</t>
  </si>
  <si>
    <t>DARK-5494-20201119-14_41_18</t>
  </si>
  <si>
    <t>20201119 14:43:12</t>
  </si>
  <si>
    <t>14:43:12</t>
  </si>
  <si>
    <t>RECT-5495-20201119-14_43_16</t>
  </si>
  <si>
    <t>DARK-5496-20201119-14_43_18</t>
  </si>
  <si>
    <t>20201119 14:45:04</t>
  </si>
  <si>
    <t>14:45:04</t>
  </si>
  <si>
    <t>RECT-5497-20201119-14_45_08</t>
  </si>
  <si>
    <t>DARK-5498-20201119-14_45_10</t>
  </si>
  <si>
    <t>20201119 14:47:04</t>
  </si>
  <si>
    <t>14:47:04</t>
  </si>
  <si>
    <t>RECT-5499-20201119-14_47_08</t>
  </si>
  <si>
    <t>DARK-5500-20201119-14_47_10</t>
  </si>
  <si>
    <t>20201119 14:49:04</t>
  </si>
  <si>
    <t>14:49:04</t>
  </si>
  <si>
    <t>RECT-5501-20201119-14_49_09</t>
  </si>
  <si>
    <t>DARK-5502-20201119-14_49_11</t>
  </si>
  <si>
    <t>20201119 14:51:05</t>
  </si>
  <si>
    <t>14:51:05</t>
  </si>
  <si>
    <t>RECT-5503-20201119-14_51_09</t>
  </si>
  <si>
    <t>DARK-5504-20201119-14_51_11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</si>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</sst>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1605824760.5999999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1605824752.8499999</v>
      </c>
      <c r="I17">
        <f t="shared" ref="I17:I31" si="0">BW17*AG17*(BS17-BT17)/(100*BL17*(1000-AG17*BS17))</f>
        <v>3.6951860740448879E-3</v>
      </c>
      <c r="J17">
        <f t="shared" ref="J17:J31" si="1">BW17*AG17*(BR17-BQ17*(1000-AG17*BT17)/(1000-AG17*BS17))/(100*BL17)</f>
        <v>8.5247097541675405</v>
      </c>
      <c r="K17">
        <f t="shared" ref="K17:K31" si="2">BQ17 - IF(AG17&gt;1, J17*BL17*100/(AI17*CE17), 0)</f>
        <v>402.038833333333</v>
      </c>
      <c r="L17">
        <f t="shared" ref="L17:L31" si="3">((R17-I17/2)*K17-J17)/(R17+I17/2)</f>
        <v>263.81553741792067</v>
      </c>
      <c r="M17">
        <f t="shared" ref="M17:M31" si="4">L17*(BX17+BY17)/1000</f>
        <v>27.025016318990382</v>
      </c>
      <c r="N17">
        <f t="shared" ref="N17:N31" si="5">(BQ17 - IF(AG17&gt;1, J17*BL17*100/(AI17*CE17), 0))*(BX17+BY17)/1000</f>
        <v>41.184481164539349</v>
      </c>
      <c r="O17">
        <f t="shared" ref="O17:O31" si="6">2/((1/Q17-1/P17)+SIGN(Q17)*SQRT((1/Q17-1/P17)*(1/Q17-1/P17) + 4*BM17/((BM17+1)*(BM17+1))*(2*1/Q17*1/P17-1/P17*1/P17)))</f>
        <v>0.11499382502862855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2.9713067604015047</v>
      </c>
      <c r="Q17">
        <f t="shared" ref="Q17:Q31" si="8">I17*(1000-(1000*0.61365*EXP(17.502*U17/(240.97+U17))/(BX17+BY17)+BS17)/2)/(1000*0.61365*EXP(17.502*U17/(240.97+U17))/(BX17+BY17)-BS17)</f>
        <v>0.11257741411363052</v>
      </c>
      <c r="R17">
        <f t="shared" ref="R17:R31" si="9">1/((BM17+1)/(O17/1.6)+1/(P17/1.37)) + BM17/((BM17+1)/(O17/1.6) + BM17/(P17/1.37))</f>
        <v>7.0573759572396436E-2</v>
      </c>
      <c r="S17">
        <f t="shared" ref="S17:S31" si="10">(BI17*BK17)</f>
        <v>231.28855840788228</v>
      </c>
      <c r="T17">
        <f t="shared" ref="T17:T31" si="11">(BZ17+(S17+2*0.95*0.0000000567*(((BZ17+$B$7)+273)^4-(BZ17+273)^4)-44100*I17)/(1.84*29.3*P17+8*0.95*0.0000000567*(BZ17+273)^3))</f>
        <v>38.052608391055308</v>
      </c>
      <c r="U17">
        <f t="shared" ref="U17:U31" si="12">($C$7*CA17+$D$7*CB17+$E$7*T17)</f>
        <v>37.298216666666697</v>
      </c>
      <c r="V17">
        <f t="shared" ref="V17:V31" si="13">0.61365*EXP(17.502*U17/(240.97+U17))</f>
        <v>6.4082341659874604</v>
      </c>
      <c r="W17">
        <f t="shared" ref="W17:W31" si="14">(X17/Y17*100)</f>
        <v>49.022947912668464</v>
      </c>
      <c r="X17">
        <f t="shared" ref="X17:X31" si="15">BS17*(BX17+BY17)/1000</f>
        <v>3.2035709958483429</v>
      </c>
      <c r="Y17">
        <f t="shared" ref="Y17:Y31" si="16">0.61365*EXP(17.502*BZ17/(240.97+BZ17))</f>
        <v>6.5348395644328017</v>
      </c>
      <c r="Z17">
        <f t="shared" ref="Z17:Z31" si="17">(V17-BS17*(BX17+BY17)/1000)</f>
        <v>3.2046631701391175</v>
      </c>
      <c r="AA17">
        <f t="shared" ref="AA17:AA31" si="18">(-I17*44100)</f>
        <v>-162.95770586537955</v>
      </c>
      <c r="AB17">
        <f t="shared" ref="AB17:AB31" si="19">2*29.3*P17*0.92*(BZ17-U17)</f>
        <v>57.614142097041515</v>
      </c>
      <c r="AC17">
        <f t="shared" ref="AC17:AC31" si="20">2*0.95*0.0000000567*(((BZ17+$B$7)+273)^4-(U17+273)^4)</f>
        <v>4.6385865153296137</v>
      </c>
      <c r="AD17">
        <f t="shared" ref="AD17:AD31" si="21">S17+AC17+AA17+AB17</f>
        <v>130.58358115487385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52288.474814697125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954.43411538461498</v>
      </c>
      <c r="AR17">
        <v>1252.4100000000001</v>
      </c>
      <c r="AS17">
        <f t="shared" ref="AS17:AS31" si="27">1-AQ17/AR17</f>
        <v>0.23792199408770698</v>
      </c>
      <c r="AT17">
        <v>0.5</v>
      </c>
      <c r="AU17">
        <f t="shared" ref="AU17:AU31" si="28">BI17</f>
        <v>1180.1739007472963</v>
      </c>
      <c r="AV17">
        <f t="shared" ref="AV17:AV31" si="29">J17</f>
        <v>8.5247097541675405</v>
      </c>
      <c r="AW17">
        <f t="shared" ref="AW17:AW31" si="30">AS17*AT17*AU17</f>
        <v>140.39466391803217</v>
      </c>
      <c r="AX17">
        <f t="shared" ref="AX17:AX31" si="31">BC17/AR17</f>
        <v>0.43540054774394971</v>
      </c>
      <c r="AY17">
        <f t="shared" ref="AY17:AY31" si="32">(AV17-AO17)/AU17</f>
        <v>7.7128101445219288E-3</v>
      </c>
      <c r="AZ17">
        <f t="shared" ref="AZ17:AZ31" si="33">(AL17-AR17)/AR17</f>
        <v>1.6046422497424961</v>
      </c>
      <c r="BA17" t="s">
        <v>289</v>
      </c>
      <c r="BB17">
        <v>707.11</v>
      </c>
      <c r="BC17">
        <f t="shared" ref="BC17:BC31" si="34">AR17-BB17</f>
        <v>545.30000000000007</v>
      </c>
      <c r="BD17">
        <f t="shared" ref="BD17:BD31" si="35">(AR17-AQ17)/(AR17-BB17)</f>
        <v>0.54644394758002024</v>
      </c>
      <c r="BE17">
        <f t="shared" ref="BE17:BE31" si="36">(AL17-AR17)/(AL17-BB17)</f>
        <v>0.7865728364716611</v>
      </c>
      <c r="BF17">
        <f t="shared" ref="BF17:BF31" si="37">(AR17-AQ17)/(AR17-AK17)</f>
        <v>0.55495907669341471</v>
      </c>
      <c r="BG17">
        <f t="shared" ref="BG17:BG31" si="38">(AL17-AR17)/(AL17-AK17)</f>
        <v>0.78915713964666045</v>
      </c>
      <c r="BH17">
        <f t="shared" ref="BH17:BH31" si="39">$B$11*CF17+$C$11*CG17+$F$11*CH17*(1-CK17)</f>
        <v>1399.9870000000001</v>
      </c>
      <c r="BI17">
        <f t="shared" ref="BI17:BI31" si="40">BH17*BJ17</f>
        <v>1180.1739007472963</v>
      </c>
      <c r="BJ17">
        <f t="shared" ref="BJ17:BJ31" si="41">($B$11*$D$9+$C$11*$D$9+$F$11*((CU17+CM17)/MAX(CU17+CM17+CV17, 0.1)*$I$9+CV17/MAX(CU17+CM17+CV17, 0.1)*$J$9))/($B$11+$C$11+$F$11)</f>
        <v>0.8429891854333621</v>
      </c>
      <c r="BK17">
        <f t="shared" ref="BK17:BK31" si="42">($B$11*$K$9+$C$11*$K$9+$F$11*((CU17+CM17)/MAX(CU17+CM17+CV17, 0.1)*$P$9+CV17/MAX(CU17+CM17+CV17, 0.1)*$Q$9))/($B$11+$C$11+$F$11)</f>
        <v>0.19597837086672426</v>
      </c>
      <c r="BL17">
        <v>6</v>
      </c>
      <c r="BM17">
        <v>0.5</v>
      </c>
      <c r="BN17" t="s">
        <v>290</v>
      </c>
      <c r="BO17">
        <v>2</v>
      </c>
      <c r="BP17">
        <v>1605824752.8499999</v>
      </c>
      <c r="BQ17">
        <v>402.038833333333</v>
      </c>
      <c r="BR17">
        <v>417.0539</v>
      </c>
      <c r="BS17">
        <v>31.272943333333298</v>
      </c>
      <c r="BT17">
        <v>25.903649999999999</v>
      </c>
      <c r="BU17">
        <v>398.043833333333</v>
      </c>
      <c r="BV17">
        <v>30.914480000000001</v>
      </c>
      <c r="BW17">
        <v>400.01093333333301</v>
      </c>
      <c r="BX17">
        <v>102.3944</v>
      </c>
      <c r="BY17">
        <v>4.46624733333333E-2</v>
      </c>
      <c r="BZ17">
        <v>37.657879999999999</v>
      </c>
      <c r="CA17">
        <v>37.298216666666697</v>
      </c>
      <c r="CB17">
        <v>999.9</v>
      </c>
      <c r="CC17">
        <v>0</v>
      </c>
      <c r="CD17">
        <v>0</v>
      </c>
      <c r="CE17">
        <v>10000.544333333301</v>
      </c>
      <c r="CF17">
        <v>0</v>
      </c>
      <c r="CG17">
        <v>84.124583333333305</v>
      </c>
      <c r="CH17">
        <v>1399.9870000000001</v>
      </c>
      <c r="CI17">
        <v>0.90000226666666705</v>
      </c>
      <c r="CJ17">
        <v>9.9997639999999999E-2</v>
      </c>
      <c r="CK17">
        <v>0</v>
      </c>
      <c r="CL17">
        <v>954.52936666666699</v>
      </c>
      <c r="CM17">
        <v>4.9997499999999997</v>
      </c>
      <c r="CN17">
        <v>13158.12</v>
      </c>
      <c r="CO17">
        <v>12177.926666666701</v>
      </c>
      <c r="CP17">
        <v>46.035133333333299</v>
      </c>
      <c r="CQ17">
        <v>47.155999999999999</v>
      </c>
      <c r="CR17">
        <v>46.737400000000001</v>
      </c>
      <c r="CS17">
        <v>47.087200000000003</v>
      </c>
      <c r="CT17">
        <v>48.062100000000001</v>
      </c>
      <c r="CU17">
        <v>1255.4929999999999</v>
      </c>
      <c r="CV17">
        <v>139.494</v>
      </c>
      <c r="CW17">
        <v>0</v>
      </c>
      <c r="CX17">
        <v>862.29999995231606</v>
      </c>
      <c r="CY17">
        <v>0</v>
      </c>
      <c r="CZ17">
        <v>954.43411538461498</v>
      </c>
      <c r="DA17">
        <v>-39.917846107241999</v>
      </c>
      <c r="DB17">
        <v>-478.53675150108199</v>
      </c>
      <c r="DC17">
        <v>13156.6769230769</v>
      </c>
      <c r="DD17">
        <v>15</v>
      </c>
      <c r="DE17">
        <v>1605824011.5999999</v>
      </c>
      <c r="DF17" t="s">
        <v>291</v>
      </c>
      <c r="DG17">
        <v>1605824011.5999999</v>
      </c>
      <c r="DH17">
        <v>1605823993.5999999</v>
      </c>
      <c r="DI17">
        <v>6</v>
      </c>
      <c r="DJ17">
        <v>0.16800000000000001</v>
      </c>
      <c r="DK17">
        <v>-6.3E-2</v>
      </c>
      <c r="DL17">
        <v>3.9950000000000001</v>
      </c>
      <c r="DM17">
        <v>0.35799999999999998</v>
      </c>
      <c r="DN17">
        <v>1471</v>
      </c>
      <c r="DO17">
        <v>27</v>
      </c>
      <c r="DP17">
        <v>0.01</v>
      </c>
      <c r="DQ17">
        <v>7.0000000000000007E-2</v>
      </c>
      <c r="DR17">
        <v>8.4844608152432706</v>
      </c>
      <c r="DS17">
        <v>1.98929643986742</v>
      </c>
      <c r="DT17">
        <v>0.150278048327353</v>
      </c>
      <c r="DU17">
        <v>0</v>
      </c>
      <c r="DV17">
        <v>-14.9787161290323</v>
      </c>
      <c r="DW17">
        <v>-2.9025096774193502</v>
      </c>
      <c r="DX17">
        <v>0.21955079961325999</v>
      </c>
      <c r="DY17">
        <v>0</v>
      </c>
      <c r="DZ17">
        <v>5.3686806451612901</v>
      </c>
      <c r="EA17">
        <v>4.7176935483875602E-2</v>
      </c>
      <c r="EB17">
        <v>3.6666165606893402E-3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3.9950000000000001</v>
      </c>
      <c r="EJ17">
        <v>0.35849999999999999</v>
      </c>
      <c r="EK17">
        <v>3.99500000000012</v>
      </c>
      <c r="EL17">
        <v>0</v>
      </c>
      <c r="EM17">
        <v>0</v>
      </c>
      <c r="EN17">
        <v>0</v>
      </c>
      <c r="EO17">
        <v>0.35846999999999302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12.5</v>
      </c>
      <c r="EX17">
        <v>12.8</v>
      </c>
      <c r="EY17">
        <v>2</v>
      </c>
      <c r="EZ17">
        <v>391.83300000000003</v>
      </c>
      <c r="FA17">
        <v>656.74300000000005</v>
      </c>
      <c r="FB17">
        <v>36.561500000000002</v>
      </c>
      <c r="FC17">
        <v>33.278700000000001</v>
      </c>
      <c r="FD17">
        <v>29.999400000000001</v>
      </c>
      <c r="FE17">
        <v>33.164700000000003</v>
      </c>
      <c r="FF17">
        <v>33.124200000000002</v>
      </c>
      <c r="FG17">
        <v>23.322399999999998</v>
      </c>
      <c r="FH17">
        <v>0</v>
      </c>
      <c r="FI17">
        <v>100</v>
      </c>
      <c r="FJ17">
        <v>-999.9</v>
      </c>
      <c r="FK17">
        <v>416.50099999999998</v>
      </c>
      <c r="FL17">
        <v>35.2286</v>
      </c>
      <c r="FM17">
        <v>101.49299999999999</v>
      </c>
      <c r="FN17">
        <v>100.81699999999999</v>
      </c>
    </row>
    <row r="18" spans="1:170" x14ac:dyDescent="0.25">
      <c r="A18">
        <v>2</v>
      </c>
      <c r="B18">
        <v>1605824881.5</v>
      </c>
      <c r="C18">
        <v>120.90000009536701</v>
      </c>
      <c r="D18" t="s">
        <v>293</v>
      </c>
      <c r="E18" t="s">
        <v>294</v>
      </c>
      <c r="F18" t="s">
        <v>285</v>
      </c>
      <c r="G18" t="s">
        <v>286</v>
      </c>
      <c r="H18">
        <v>1605824873.5</v>
      </c>
      <c r="I18">
        <f t="shared" si="0"/>
        <v>4.320001787226491E-3</v>
      </c>
      <c r="J18">
        <f t="shared" si="1"/>
        <v>-3.6298539599211153</v>
      </c>
      <c r="K18">
        <f t="shared" si="2"/>
        <v>49.476938709677398</v>
      </c>
      <c r="L18">
        <f t="shared" si="3"/>
        <v>90.849982811566534</v>
      </c>
      <c r="M18">
        <f t="shared" si="4"/>
        <v>9.3068871369385242</v>
      </c>
      <c r="N18">
        <f t="shared" si="5"/>
        <v>5.0685346348086142</v>
      </c>
      <c r="O18">
        <f t="shared" si="6"/>
        <v>0.13135467279522592</v>
      </c>
      <c r="P18">
        <f t="shared" si="7"/>
        <v>2.9713983958703363</v>
      </c>
      <c r="Q18">
        <f t="shared" si="8"/>
        <v>0.12821197167461904</v>
      </c>
      <c r="R18">
        <f t="shared" si="9"/>
        <v>8.0408578973412526E-2</v>
      </c>
      <c r="S18">
        <f t="shared" si="10"/>
        <v>231.28849761941854</v>
      </c>
      <c r="T18">
        <f t="shared" si="11"/>
        <v>38.193799532703864</v>
      </c>
      <c r="U18">
        <f t="shared" si="12"/>
        <v>37.782687096774197</v>
      </c>
      <c r="V18">
        <f t="shared" si="13"/>
        <v>6.5792774823656792</v>
      </c>
      <c r="W18">
        <f t="shared" si="14"/>
        <v>49.590074716216151</v>
      </c>
      <c r="X18">
        <f t="shared" si="15"/>
        <v>3.2938967888067179</v>
      </c>
      <c r="Y18">
        <f t="shared" si="16"/>
        <v>6.6422501027803467</v>
      </c>
      <c r="Z18">
        <f t="shared" si="17"/>
        <v>3.2853806935589613</v>
      </c>
      <c r="AA18">
        <f t="shared" si="18"/>
        <v>-190.51207881668824</v>
      </c>
      <c r="AB18">
        <f t="shared" si="19"/>
        <v>28.132655498542395</v>
      </c>
      <c r="AC18">
        <f t="shared" si="20"/>
        <v>2.2735243018168272</v>
      </c>
      <c r="AD18">
        <f t="shared" si="21"/>
        <v>71.182598603089502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52240.630609557411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933.08820000000003</v>
      </c>
      <c r="AR18">
        <v>1089.43</v>
      </c>
      <c r="AS18">
        <f t="shared" si="27"/>
        <v>0.14350788944677495</v>
      </c>
      <c r="AT18">
        <v>0.5</v>
      </c>
      <c r="AU18">
        <f t="shared" si="28"/>
        <v>1180.1722362311975</v>
      </c>
      <c r="AV18">
        <f t="shared" si="29"/>
        <v>-3.6298539599211153</v>
      </c>
      <c r="AW18">
        <f t="shared" si="30"/>
        <v>84.68201340260994</v>
      </c>
      <c r="AX18">
        <f t="shared" si="31"/>
        <v>0.33424818483059954</v>
      </c>
      <c r="AY18">
        <f t="shared" si="32"/>
        <v>-2.5861534328680646E-3</v>
      </c>
      <c r="AZ18">
        <f t="shared" si="33"/>
        <v>1.9942997714401105</v>
      </c>
      <c r="BA18" t="s">
        <v>296</v>
      </c>
      <c r="BB18">
        <v>725.29</v>
      </c>
      <c r="BC18">
        <f t="shared" si="34"/>
        <v>364.1400000000001</v>
      </c>
      <c r="BD18">
        <f t="shared" si="35"/>
        <v>0.42934530675015103</v>
      </c>
      <c r="BE18">
        <f t="shared" si="36"/>
        <v>0.85645638779717659</v>
      </c>
      <c r="BF18">
        <f t="shared" si="37"/>
        <v>0.41807865651593462</v>
      </c>
      <c r="BG18">
        <f t="shared" si="38"/>
        <v>0.85315611988700468</v>
      </c>
      <c r="BH18">
        <f t="shared" si="39"/>
        <v>1399.9848387096799</v>
      </c>
      <c r="BI18">
        <f t="shared" si="40"/>
        <v>1180.1722362311975</v>
      </c>
      <c r="BJ18">
        <f t="shared" si="41"/>
        <v>0.84298929788334243</v>
      </c>
      <c r="BK18">
        <f t="shared" si="42"/>
        <v>0.195978595766685</v>
      </c>
      <c r="BL18">
        <v>6</v>
      </c>
      <c r="BM18">
        <v>0.5</v>
      </c>
      <c r="BN18" t="s">
        <v>290</v>
      </c>
      <c r="BO18">
        <v>2</v>
      </c>
      <c r="BP18">
        <v>1605824873.5</v>
      </c>
      <c r="BQ18">
        <v>49.476938709677398</v>
      </c>
      <c r="BR18">
        <v>44.353038709677399</v>
      </c>
      <c r="BS18">
        <v>32.153658064516101</v>
      </c>
      <c r="BT18">
        <v>25.8823419354839</v>
      </c>
      <c r="BU18">
        <v>45.481938709677401</v>
      </c>
      <c r="BV18">
        <v>31.795190322580599</v>
      </c>
      <c r="BW18">
        <v>400.02109677419298</v>
      </c>
      <c r="BX18">
        <v>102.397967741936</v>
      </c>
      <c r="BY18">
        <v>4.4397670967741901E-2</v>
      </c>
      <c r="BZ18">
        <v>37.958303225806397</v>
      </c>
      <c r="CA18">
        <v>37.782687096774197</v>
      </c>
      <c r="CB18">
        <v>999.9</v>
      </c>
      <c r="CC18">
        <v>0</v>
      </c>
      <c r="CD18">
        <v>0</v>
      </c>
      <c r="CE18">
        <v>10000.714516128999</v>
      </c>
      <c r="CF18">
        <v>0</v>
      </c>
      <c r="CG18">
        <v>82.443564516129001</v>
      </c>
      <c r="CH18">
        <v>1399.9848387096799</v>
      </c>
      <c r="CI18">
        <v>0.90000145161290301</v>
      </c>
      <c r="CJ18">
        <v>9.9998487096774197E-2</v>
      </c>
      <c r="CK18">
        <v>0</v>
      </c>
      <c r="CL18">
        <v>933.01654838709703</v>
      </c>
      <c r="CM18">
        <v>4.9997499999999997</v>
      </c>
      <c r="CN18">
        <v>12885.532258064501</v>
      </c>
      <c r="CO18">
        <v>12177.9290322581</v>
      </c>
      <c r="CP18">
        <v>46.802064516129001</v>
      </c>
      <c r="CQ18">
        <v>47.727645161290297</v>
      </c>
      <c r="CR18">
        <v>47.380903225806399</v>
      </c>
      <c r="CS18">
        <v>47.711451612903197</v>
      </c>
      <c r="CT18">
        <v>48.774000000000001</v>
      </c>
      <c r="CU18">
        <v>1255.48580645161</v>
      </c>
      <c r="CV18">
        <v>139.499032258065</v>
      </c>
      <c r="CW18">
        <v>0</v>
      </c>
      <c r="CX18">
        <v>120.200000047684</v>
      </c>
      <c r="CY18">
        <v>0</v>
      </c>
      <c r="CZ18">
        <v>933.08820000000003</v>
      </c>
      <c r="DA18">
        <v>3.50438461073038</v>
      </c>
      <c r="DB18">
        <v>25.315384577084298</v>
      </c>
      <c r="DC18">
        <v>12885.835999999999</v>
      </c>
      <c r="DD18">
        <v>15</v>
      </c>
      <c r="DE18">
        <v>1605824011.5999999</v>
      </c>
      <c r="DF18" t="s">
        <v>291</v>
      </c>
      <c r="DG18">
        <v>1605824011.5999999</v>
      </c>
      <c r="DH18">
        <v>1605823993.5999999</v>
      </c>
      <c r="DI18">
        <v>6</v>
      </c>
      <c r="DJ18">
        <v>0.16800000000000001</v>
      </c>
      <c r="DK18">
        <v>-6.3E-2</v>
      </c>
      <c r="DL18">
        <v>3.9950000000000001</v>
      </c>
      <c r="DM18">
        <v>0.35799999999999998</v>
      </c>
      <c r="DN18">
        <v>1471</v>
      </c>
      <c r="DO18">
        <v>27</v>
      </c>
      <c r="DP18">
        <v>0.01</v>
      </c>
      <c r="DQ18">
        <v>7.0000000000000007E-2</v>
      </c>
      <c r="DR18">
        <v>-3.6295061432327</v>
      </c>
      <c r="DS18">
        <v>-0.16202023380339201</v>
      </c>
      <c r="DT18">
        <v>1.9724871001176401E-2</v>
      </c>
      <c r="DU18">
        <v>1</v>
      </c>
      <c r="DV18">
        <v>5.1238951612903199</v>
      </c>
      <c r="DW18">
        <v>0.179194838709689</v>
      </c>
      <c r="DX18">
        <v>2.6979939724814699E-2</v>
      </c>
      <c r="DY18">
        <v>1</v>
      </c>
      <c r="DZ18">
        <v>6.2713267741935503</v>
      </c>
      <c r="EA18">
        <v>0.90514500000000397</v>
      </c>
      <c r="EB18">
        <v>6.7477054230743405E-2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3.9950000000000001</v>
      </c>
      <c r="EJ18">
        <v>0.3584</v>
      </c>
      <c r="EK18">
        <v>3.99500000000012</v>
      </c>
      <c r="EL18">
        <v>0</v>
      </c>
      <c r="EM18">
        <v>0</v>
      </c>
      <c r="EN18">
        <v>0</v>
      </c>
      <c r="EO18">
        <v>0.35846999999999302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14.5</v>
      </c>
      <c r="EX18">
        <v>14.8</v>
      </c>
      <c r="EY18">
        <v>2</v>
      </c>
      <c r="EZ18">
        <v>393.02199999999999</v>
      </c>
      <c r="FA18">
        <v>653.73699999999997</v>
      </c>
      <c r="FB18">
        <v>36.5745</v>
      </c>
      <c r="FC18">
        <v>33.197400000000002</v>
      </c>
      <c r="FD18">
        <v>30.000800000000002</v>
      </c>
      <c r="FE18">
        <v>33.026400000000002</v>
      </c>
      <c r="FF18">
        <v>32.982799999999997</v>
      </c>
      <c r="FG18">
        <v>6.6178400000000002</v>
      </c>
      <c r="FH18">
        <v>0</v>
      </c>
      <c r="FI18">
        <v>100</v>
      </c>
      <c r="FJ18">
        <v>-999.9</v>
      </c>
      <c r="FK18">
        <v>44.540799999999997</v>
      </c>
      <c r="FL18">
        <v>31.1008</v>
      </c>
      <c r="FM18">
        <v>101.48399999999999</v>
      </c>
      <c r="FN18">
        <v>100.806</v>
      </c>
    </row>
    <row r="19" spans="1:170" x14ac:dyDescent="0.25">
      <c r="A19">
        <v>3</v>
      </c>
      <c r="B19">
        <v>1605825002</v>
      </c>
      <c r="C19">
        <v>241.40000009536701</v>
      </c>
      <c r="D19" t="s">
        <v>298</v>
      </c>
      <c r="E19" t="s">
        <v>299</v>
      </c>
      <c r="F19" t="s">
        <v>285</v>
      </c>
      <c r="G19" t="s">
        <v>286</v>
      </c>
      <c r="H19">
        <v>1605824994</v>
      </c>
      <c r="I19">
        <f t="shared" si="0"/>
        <v>5.2504787827439645E-3</v>
      </c>
      <c r="J19">
        <f t="shared" si="1"/>
        <v>-2.3262091440294514</v>
      </c>
      <c r="K19">
        <f t="shared" si="2"/>
        <v>79.874951612903203</v>
      </c>
      <c r="L19">
        <f t="shared" si="3"/>
        <v>98.33260302280982</v>
      </c>
      <c r="M19">
        <f t="shared" si="4"/>
        <v>10.072514100631171</v>
      </c>
      <c r="N19">
        <f t="shared" si="5"/>
        <v>8.1818395087291016</v>
      </c>
      <c r="O19">
        <f t="shared" si="6"/>
        <v>0.16534878790979615</v>
      </c>
      <c r="P19">
        <f t="shared" si="7"/>
        <v>2.9709994702253999</v>
      </c>
      <c r="Q19">
        <f t="shared" si="8"/>
        <v>0.16040130548209178</v>
      </c>
      <c r="R19">
        <f t="shared" si="9"/>
        <v>0.10068299647062767</v>
      </c>
      <c r="S19">
        <f t="shared" si="10"/>
        <v>231.29309496767266</v>
      </c>
      <c r="T19">
        <f t="shared" si="11"/>
        <v>38.025219271556409</v>
      </c>
      <c r="U19">
        <f t="shared" si="12"/>
        <v>37.898345161290301</v>
      </c>
      <c r="V19">
        <f t="shared" si="13"/>
        <v>6.6206917316225606</v>
      </c>
      <c r="W19">
        <f t="shared" si="14"/>
        <v>51.481750563366177</v>
      </c>
      <c r="X19">
        <f t="shared" si="15"/>
        <v>3.4322419951259362</v>
      </c>
      <c r="Y19">
        <f t="shared" si="16"/>
        <v>6.6669100362105409</v>
      </c>
      <c r="Z19">
        <f t="shared" si="17"/>
        <v>3.1884497364966244</v>
      </c>
      <c r="AA19">
        <f t="shared" si="18"/>
        <v>-231.54611431900884</v>
      </c>
      <c r="AB19">
        <f t="shared" si="19"/>
        <v>20.555818298356151</v>
      </c>
      <c r="AC19">
        <f t="shared" si="20"/>
        <v>1.6629053617947851</v>
      </c>
      <c r="AD19">
        <f t="shared" si="21"/>
        <v>21.965704308814772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52217.632736579988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926.10746153846196</v>
      </c>
      <c r="AR19">
        <v>1054.3599999999999</v>
      </c>
      <c r="AS19">
        <f t="shared" si="27"/>
        <v>0.12164017836558472</v>
      </c>
      <c r="AT19">
        <v>0.5</v>
      </c>
      <c r="AU19">
        <f t="shared" si="28"/>
        <v>1180.1951426828189</v>
      </c>
      <c r="AV19">
        <f t="shared" si="29"/>
        <v>-2.3262091440294514</v>
      </c>
      <c r="AW19">
        <f t="shared" si="30"/>
        <v>71.779573831067395</v>
      </c>
      <c r="AX19">
        <f t="shared" si="31"/>
        <v>0.33391820630524677</v>
      </c>
      <c r="AY19">
        <f t="shared" si="32"/>
        <v>-1.4815021694112606E-3</v>
      </c>
      <c r="AZ19">
        <f t="shared" si="33"/>
        <v>2.0938958230585385</v>
      </c>
      <c r="BA19" t="s">
        <v>301</v>
      </c>
      <c r="BB19">
        <v>702.29</v>
      </c>
      <c r="BC19">
        <f t="shared" si="34"/>
        <v>352.06999999999994</v>
      </c>
      <c r="BD19">
        <f t="shared" si="35"/>
        <v>0.36428136013161577</v>
      </c>
      <c r="BE19">
        <f t="shared" si="36"/>
        <v>0.86246137378456833</v>
      </c>
      <c r="BF19">
        <f t="shared" si="37"/>
        <v>0.3784566040476845</v>
      </c>
      <c r="BG19">
        <f t="shared" si="38"/>
        <v>0.8669274061615716</v>
      </c>
      <c r="BH19">
        <f t="shared" si="39"/>
        <v>1400.01193548387</v>
      </c>
      <c r="BI19">
        <f t="shared" si="40"/>
        <v>1180.1951426828189</v>
      </c>
      <c r="BJ19">
        <f t="shared" si="41"/>
        <v>0.84298934371221745</v>
      </c>
      <c r="BK19">
        <f t="shared" si="42"/>
        <v>0.19597868742443503</v>
      </c>
      <c r="BL19">
        <v>6</v>
      </c>
      <c r="BM19">
        <v>0.5</v>
      </c>
      <c r="BN19" t="s">
        <v>290</v>
      </c>
      <c r="BO19">
        <v>2</v>
      </c>
      <c r="BP19">
        <v>1605824994</v>
      </c>
      <c r="BQ19">
        <v>79.874951612903203</v>
      </c>
      <c r="BR19">
        <v>77.014799999999994</v>
      </c>
      <c r="BS19">
        <v>33.507154838709702</v>
      </c>
      <c r="BT19">
        <v>25.895567741935501</v>
      </c>
      <c r="BU19">
        <v>75.879951612903199</v>
      </c>
      <c r="BV19">
        <v>33.148664516129003</v>
      </c>
      <c r="BW19">
        <v>400.01251612903201</v>
      </c>
      <c r="BX19">
        <v>102.388161290323</v>
      </c>
      <c r="BY19">
        <v>4.4946254838709697E-2</v>
      </c>
      <c r="BZ19">
        <v>38.026680645161299</v>
      </c>
      <c r="CA19">
        <v>37.898345161290301</v>
      </c>
      <c r="CB19">
        <v>999.9</v>
      </c>
      <c r="CC19">
        <v>0</v>
      </c>
      <c r="CD19">
        <v>0</v>
      </c>
      <c r="CE19">
        <v>9999.4145161290307</v>
      </c>
      <c r="CF19">
        <v>0</v>
      </c>
      <c r="CG19">
        <v>75.196141935483894</v>
      </c>
      <c r="CH19">
        <v>1400.01193548387</v>
      </c>
      <c r="CI19">
        <v>0.89999996774193503</v>
      </c>
      <c r="CJ19">
        <v>9.9999987096774198E-2</v>
      </c>
      <c r="CK19">
        <v>0</v>
      </c>
      <c r="CL19">
        <v>926.07438709677399</v>
      </c>
      <c r="CM19">
        <v>4.9997499999999997</v>
      </c>
      <c r="CN19">
        <v>12811.9967741935</v>
      </c>
      <c r="CO19">
        <v>12178.1709677419</v>
      </c>
      <c r="CP19">
        <v>47.614645161290298</v>
      </c>
      <c r="CQ19">
        <v>48.493838709677398</v>
      </c>
      <c r="CR19">
        <v>48.154967741935501</v>
      </c>
      <c r="CS19">
        <v>48.503838709677403</v>
      </c>
      <c r="CT19">
        <v>49.564193548387102</v>
      </c>
      <c r="CU19">
        <v>1255.5080645161299</v>
      </c>
      <c r="CV19">
        <v>139.50387096774199</v>
      </c>
      <c r="CW19">
        <v>0</v>
      </c>
      <c r="CX19">
        <v>119.700000047684</v>
      </c>
      <c r="CY19">
        <v>0</v>
      </c>
      <c r="CZ19">
        <v>926.10746153846196</v>
      </c>
      <c r="DA19">
        <v>2.0825299122979901</v>
      </c>
      <c r="DB19">
        <v>43.647863278362301</v>
      </c>
      <c r="DC19">
        <v>12812.1961538462</v>
      </c>
      <c r="DD19">
        <v>15</v>
      </c>
      <c r="DE19">
        <v>1605824011.5999999</v>
      </c>
      <c r="DF19" t="s">
        <v>291</v>
      </c>
      <c r="DG19">
        <v>1605824011.5999999</v>
      </c>
      <c r="DH19">
        <v>1605823993.5999999</v>
      </c>
      <c r="DI19">
        <v>6</v>
      </c>
      <c r="DJ19">
        <v>0.16800000000000001</v>
      </c>
      <c r="DK19">
        <v>-6.3E-2</v>
      </c>
      <c r="DL19">
        <v>3.9950000000000001</v>
      </c>
      <c r="DM19">
        <v>0.35799999999999998</v>
      </c>
      <c r="DN19">
        <v>1471</v>
      </c>
      <c r="DO19">
        <v>27</v>
      </c>
      <c r="DP19">
        <v>0.01</v>
      </c>
      <c r="DQ19">
        <v>7.0000000000000007E-2</v>
      </c>
      <c r="DR19">
        <v>-2.3309373647000502</v>
      </c>
      <c r="DS19">
        <v>0.20356086252209299</v>
      </c>
      <c r="DT19">
        <v>2.60677955973516E-2</v>
      </c>
      <c r="DU19">
        <v>1</v>
      </c>
      <c r="DV19">
        <v>2.8635303225806501</v>
      </c>
      <c r="DW19">
        <v>-0.25461774193549203</v>
      </c>
      <c r="DX19">
        <v>3.4739242891435297E-2</v>
      </c>
      <c r="DY19">
        <v>0</v>
      </c>
      <c r="DZ19">
        <v>7.6095109677419401</v>
      </c>
      <c r="EA19">
        <v>0.230459032258053</v>
      </c>
      <c r="EB19">
        <v>1.7308197080003699E-2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3.9950000000000001</v>
      </c>
      <c r="EJ19">
        <v>0.35849999999999999</v>
      </c>
      <c r="EK19">
        <v>3.99500000000012</v>
      </c>
      <c r="EL19">
        <v>0</v>
      </c>
      <c r="EM19">
        <v>0</v>
      </c>
      <c r="EN19">
        <v>0</v>
      </c>
      <c r="EO19">
        <v>0.35846999999999302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16.5</v>
      </c>
      <c r="EX19">
        <v>16.8</v>
      </c>
      <c r="EY19">
        <v>2</v>
      </c>
      <c r="EZ19">
        <v>393.45</v>
      </c>
      <c r="FA19">
        <v>651.375</v>
      </c>
      <c r="FB19">
        <v>36.678600000000003</v>
      </c>
      <c r="FC19">
        <v>33.430900000000001</v>
      </c>
      <c r="FD19">
        <v>30.000499999999999</v>
      </c>
      <c r="FE19">
        <v>33.160600000000002</v>
      </c>
      <c r="FF19">
        <v>33.0852</v>
      </c>
      <c r="FG19">
        <v>8.0948399999999996</v>
      </c>
      <c r="FH19">
        <v>0</v>
      </c>
      <c r="FI19">
        <v>100</v>
      </c>
      <c r="FJ19">
        <v>-999.9</v>
      </c>
      <c r="FK19">
        <v>77.132800000000003</v>
      </c>
      <c r="FL19">
        <v>31.875800000000002</v>
      </c>
      <c r="FM19">
        <v>101.429</v>
      </c>
      <c r="FN19">
        <v>100.749</v>
      </c>
    </row>
    <row r="20" spans="1:170" x14ac:dyDescent="0.25">
      <c r="A20">
        <v>4</v>
      </c>
      <c r="B20">
        <v>1605825082</v>
      </c>
      <c r="C20">
        <v>321.40000009536698</v>
      </c>
      <c r="D20" t="s">
        <v>302</v>
      </c>
      <c r="E20" t="s">
        <v>303</v>
      </c>
      <c r="F20" t="s">
        <v>285</v>
      </c>
      <c r="G20" t="s">
        <v>286</v>
      </c>
      <c r="H20">
        <v>1605825074.25</v>
      </c>
      <c r="I20">
        <f t="shared" si="0"/>
        <v>5.3360473512022505E-3</v>
      </c>
      <c r="J20">
        <f t="shared" si="1"/>
        <v>-1.4127359457380158</v>
      </c>
      <c r="K20">
        <f t="shared" si="2"/>
        <v>99.697296666666702</v>
      </c>
      <c r="L20">
        <f t="shared" si="3"/>
        <v>107.69449642932013</v>
      </c>
      <c r="M20">
        <f t="shared" si="4"/>
        <v>11.031682012994995</v>
      </c>
      <c r="N20">
        <f t="shared" si="5"/>
        <v>10.212489132197303</v>
      </c>
      <c r="O20">
        <f t="shared" si="6"/>
        <v>0.17679910640461421</v>
      </c>
      <c r="P20">
        <f t="shared" si="7"/>
        <v>2.9707196823836242</v>
      </c>
      <c r="Q20">
        <f t="shared" si="8"/>
        <v>0.17115475206332587</v>
      </c>
      <c r="R20">
        <f t="shared" si="9"/>
        <v>0.107463831983535</v>
      </c>
      <c r="S20">
        <f t="shared" si="10"/>
        <v>231.29402664108611</v>
      </c>
      <c r="T20">
        <f t="shared" si="11"/>
        <v>37.66444445005957</v>
      </c>
      <c r="U20">
        <f t="shared" si="12"/>
        <v>37.464206666666698</v>
      </c>
      <c r="V20">
        <f t="shared" si="13"/>
        <v>6.4663973598481235</v>
      </c>
      <c r="W20">
        <f t="shared" si="14"/>
        <v>52.357584923359738</v>
      </c>
      <c r="X20">
        <f t="shared" si="15"/>
        <v>3.4270314224528509</v>
      </c>
      <c r="Y20">
        <f t="shared" si="16"/>
        <v>6.545434491429063</v>
      </c>
      <c r="Z20">
        <f t="shared" si="17"/>
        <v>3.0393659373952726</v>
      </c>
      <c r="AA20">
        <f t="shared" si="18"/>
        <v>-235.31968818801926</v>
      </c>
      <c r="AB20">
        <f t="shared" si="19"/>
        <v>35.794653873833305</v>
      </c>
      <c r="AC20">
        <f t="shared" si="20"/>
        <v>2.8851689228764656</v>
      </c>
      <c r="AD20">
        <f t="shared" si="21"/>
        <v>34.654161249776614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52266.701312997298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917.79124000000002</v>
      </c>
      <c r="AR20">
        <v>1044.77</v>
      </c>
      <c r="AS20">
        <f t="shared" si="27"/>
        <v>0.12153752500550352</v>
      </c>
      <c r="AT20">
        <v>0.5</v>
      </c>
      <c r="AU20">
        <f t="shared" si="28"/>
        <v>1180.1992107473529</v>
      </c>
      <c r="AV20">
        <f t="shared" si="29"/>
        <v>-1.4127359457380158</v>
      </c>
      <c r="AW20">
        <f t="shared" si="30"/>
        <v>71.71924554384097</v>
      </c>
      <c r="AX20">
        <f t="shared" si="31"/>
        <v>0.33738526182796214</v>
      </c>
      <c r="AY20">
        <f t="shared" si="32"/>
        <v>-7.0749790231857735E-4</v>
      </c>
      <c r="AZ20">
        <f t="shared" si="33"/>
        <v>2.1222948591556037</v>
      </c>
      <c r="BA20" t="s">
        <v>305</v>
      </c>
      <c r="BB20">
        <v>692.28</v>
      </c>
      <c r="BC20">
        <f t="shared" si="34"/>
        <v>352.49</v>
      </c>
      <c r="BD20">
        <f t="shared" si="35"/>
        <v>0.36023365201849689</v>
      </c>
      <c r="BE20">
        <f t="shared" si="36"/>
        <v>0.86283368355514034</v>
      </c>
      <c r="BF20">
        <f t="shared" si="37"/>
        <v>0.38561017190671837</v>
      </c>
      <c r="BG20">
        <f t="shared" si="38"/>
        <v>0.87069320699912756</v>
      </c>
      <c r="BH20">
        <f t="shared" si="39"/>
        <v>1400.0166666666701</v>
      </c>
      <c r="BI20">
        <f t="shared" si="40"/>
        <v>1180.1992107473529</v>
      </c>
      <c r="BJ20">
        <f t="shared" si="41"/>
        <v>0.84298940066000405</v>
      </c>
      <c r="BK20">
        <f t="shared" si="42"/>
        <v>0.19597880132000831</v>
      </c>
      <c r="BL20">
        <v>6</v>
      </c>
      <c r="BM20">
        <v>0.5</v>
      </c>
      <c r="BN20" t="s">
        <v>290</v>
      </c>
      <c r="BO20">
        <v>2</v>
      </c>
      <c r="BP20">
        <v>1605825074.25</v>
      </c>
      <c r="BQ20">
        <v>99.697296666666702</v>
      </c>
      <c r="BR20">
        <v>98.376283333333305</v>
      </c>
      <c r="BS20">
        <v>33.455680000000001</v>
      </c>
      <c r="BT20">
        <v>25.720013333333299</v>
      </c>
      <c r="BU20">
        <v>95.702290000000005</v>
      </c>
      <c r="BV20">
        <v>33.097216666666696</v>
      </c>
      <c r="BW20">
        <v>400.03219999999999</v>
      </c>
      <c r="BX20">
        <v>102.389866666667</v>
      </c>
      <c r="BY20">
        <v>4.509871E-2</v>
      </c>
      <c r="BZ20">
        <v>37.687703333333303</v>
      </c>
      <c r="CA20">
        <v>37.464206666666698</v>
      </c>
      <c r="CB20">
        <v>999.9</v>
      </c>
      <c r="CC20">
        <v>0</v>
      </c>
      <c r="CD20">
        <v>0</v>
      </c>
      <c r="CE20">
        <v>9997.6646666666693</v>
      </c>
      <c r="CF20">
        <v>0</v>
      </c>
      <c r="CG20">
        <v>85.278400000000005</v>
      </c>
      <c r="CH20">
        <v>1400.0166666666701</v>
      </c>
      <c r="CI20">
        <v>0.89999709999999999</v>
      </c>
      <c r="CJ20">
        <v>0.10000288</v>
      </c>
      <c r="CK20">
        <v>0</v>
      </c>
      <c r="CL20">
        <v>917.72786666666696</v>
      </c>
      <c r="CM20">
        <v>4.9997499999999997</v>
      </c>
      <c r="CN20">
        <v>12697.9633333333</v>
      </c>
      <c r="CO20">
        <v>12178.186666666699</v>
      </c>
      <c r="CP20">
        <v>47.745699999999999</v>
      </c>
      <c r="CQ20">
        <v>48.612400000000001</v>
      </c>
      <c r="CR20">
        <v>48.356099999999998</v>
      </c>
      <c r="CS20">
        <v>48.608199999999997</v>
      </c>
      <c r="CT20">
        <v>49.722700000000003</v>
      </c>
      <c r="CU20">
        <v>1255.50966666667</v>
      </c>
      <c r="CV20">
        <v>139.50700000000001</v>
      </c>
      <c r="CW20">
        <v>0</v>
      </c>
      <c r="CX20">
        <v>79.5</v>
      </c>
      <c r="CY20">
        <v>0</v>
      </c>
      <c r="CZ20">
        <v>917.79124000000002</v>
      </c>
      <c r="DA20">
        <v>2.3166922892975799</v>
      </c>
      <c r="DB20">
        <v>13.3538461495625</v>
      </c>
      <c r="DC20">
        <v>12698.088</v>
      </c>
      <c r="DD20">
        <v>15</v>
      </c>
      <c r="DE20">
        <v>1605824011.5999999</v>
      </c>
      <c r="DF20" t="s">
        <v>291</v>
      </c>
      <c r="DG20">
        <v>1605824011.5999999</v>
      </c>
      <c r="DH20">
        <v>1605823993.5999999</v>
      </c>
      <c r="DI20">
        <v>6</v>
      </c>
      <c r="DJ20">
        <v>0.16800000000000001</v>
      </c>
      <c r="DK20">
        <v>-6.3E-2</v>
      </c>
      <c r="DL20">
        <v>3.9950000000000001</v>
      </c>
      <c r="DM20">
        <v>0.35799999999999998</v>
      </c>
      <c r="DN20">
        <v>1471</v>
      </c>
      <c r="DO20">
        <v>27</v>
      </c>
      <c r="DP20">
        <v>0.01</v>
      </c>
      <c r="DQ20">
        <v>7.0000000000000007E-2</v>
      </c>
      <c r="DR20">
        <v>-1.4093578585500499</v>
      </c>
      <c r="DS20">
        <v>-0.118955327292683</v>
      </c>
      <c r="DT20">
        <v>1.8525340009725701E-2</v>
      </c>
      <c r="DU20">
        <v>1</v>
      </c>
      <c r="DV20">
        <v>1.3161161290322601</v>
      </c>
      <c r="DW20">
        <v>0.180092419354834</v>
      </c>
      <c r="DX20">
        <v>2.7434521774866199E-2</v>
      </c>
      <c r="DY20">
        <v>1</v>
      </c>
      <c r="DZ20">
        <v>7.7377335483870997</v>
      </c>
      <c r="EA20">
        <v>-0.18023032258065999</v>
      </c>
      <c r="EB20">
        <v>1.41674774198234E-2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3.9950000000000001</v>
      </c>
      <c r="EJ20">
        <v>0.3584</v>
      </c>
      <c r="EK20">
        <v>3.99500000000012</v>
      </c>
      <c r="EL20">
        <v>0</v>
      </c>
      <c r="EM20">
        <v>0</v>
      </c>
      <c r="EN20">
        <v>0</v>
      </c>
      <c r="EO20">
        <v>0.35846999999999302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17.8</v>
      </c>
      <c r="EX20">
        <v>18.100000000000001</v>
      </c>
      <c r="EY20">
        <v>2</v>
      </c>
      <c r="EZ20">
        <v>393.1</v>
      </c>
      <c r="FA20">
        <v>652.21</v>
      </c>
      <c r="FB20">
        <v>36.570399999999999</v>
      </c>
      <c r="FC20">
        <v>33.399500000000003</v>
      </c>
      <c r="FD20">
        <v>29.998699999999999</v>
      </c>
      <c r="FE20">
        <v>33.103900000000003</v>
      </c>
      <c r="FF20">
        <v>33.002200000000002</v>
      </c>
      <c r="FG20">
        <v>9.09375</v>
      </c>
      <c r="FH20">
        <v>0</v>
      </c>
      <c r="FI20">
        <v>100</v>
      </c>
      <c r="FJ20">
        <v>-999.9</v>
      </c>
      <c r="FK20">
        <v>98.561099999999996</v>
      </c>
      <c r="FL20">
        <v>33.210799999999999</v>
      </c>
      <c r="FM20">
        <v>101.45099999999999</v>
      </c>
      <c r="FN20">
        <v>100.774</v>
      </c>
    </row>
    <row r="21" spans="1:170" x14ac:dyDescent="0.25">
      <c r="A21">
        <v>5</v>
      </c>
      <c r="B21">
        <v>1605825202</v>
      </c>
      <c r="C21">
        <v>441.40000009536698</v>
      </c>
      <c r="D21" t="s">
        <v>307</v>
      </c>
      <c r="E21" t="s">
        <v>308</v>
      </c>
      <c r="F21" t="s">
        <v>285</v>
      </c>
      <c r="G21" t="s">
        <v>286</v>
      </c>
      <c r="H21">
        <v>1605825194.25</v>
      </c>
      <c r="I21">
        <f t="shared" si="0"/>
        <v>4.8738597284403874E-3</v>
      </c>
      <c r="J21">
        <f t="shared" si="1"/>
        <v>0.86488460827878455</v>
      </c>
      <c r="K21">
        <f t="shared" si="2"/>
        <v>149.827666666667</v>
      </c>
      <c r="L21">
        <f t="shared" si="3"/>
        <v>135.27083021215898</v>
      </c>
      <c r="M21">
        <f t="shared" si="4"/>
        <v>13.85905926475502</v>
      </c>
      <c r="N21">
        <f t="shared" si="5"/>
        <v>15.350467714115146</v>
      </c>
      <c r="O21">
        <f t="shared" si="6"/>
        <v>0.17625257554452209</v>
      </c>
      <c r="P21">
        <f t="shared" si="7"/>
        <v>2.9721011999269251</v>
      </c>
      <c r="Q21">
        <f t="shared" si="8"/>
        <v>0.17064498604966319</v>
      </c>
      <c r="R21">
        <f t="shared" si="9"/>
        <v>0.10714207406541859</v>
      </c>
      <c r="S21">
        <f t="shared" si="10"/>
        <v>231.28986771172293</v>
      </c>
      <c r="T21">
        <f t="shared" si="11"/>
        <v>37.069004469586183</v>
      </c>
      <c r="U21">
        <f t="shared" si="12"/>
        <v>36.471976666666698</v>
      </c>
      <c r="V21">
        <f t="shared" si="13"/>
        <v>6.1254238657795765</v>
      </c>
      <c r="W21">
        <f t="shared" si="14"/>
        <v>52.9577558921047</v>
      </c>
      <c r="X21">
        <f t="shared" si="15"/>
        <v>3.3342808149307972</v>
      </c>
      <c r="Y21">
        <f t="shared" si="16"/>
        <v>6.2961142494859654</v>
      </c>
      <c r="Z21">
        <f t="shared" si="17"/>
        <v>2.7911430508487793</v>
      </c>
      <c r="AA21">
        <f t="shared" si="18"/>
        <v>-214.93721402422108</v>
      </c>
      <c r="AB21">
        <f t="shared" si="19"/>
        <v>80.52294902175251</v>
      </c>
      <c r="AC21">
        <f t="shared" si="20"/>
        <v>6.4341174109483994</v>
      </c>
      <c r="AD21">
        <f t="shared" si="21"/>
        <v>103.30972012020277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52426.67034104163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912.68016</v>
      </c>
      <c r="AR21">
        <v>1066.25</v>
      </c>
      <c r="AS21">
        <f t="shared" si="27"/>
        <v>0.14402798593200472</v>
      </c>
      <c r="AT21">
        <v>0.5</v>
      </c>
      <c r="AU21">
        <f t="shared" si="28"/>
        <v>1180.1781207473502</v>
      </c>
      <c r="AV21">
        <f t="shared" si="29"/>
        <v>0.86488460827878455</v>
      </c>
      <c r="AW21">
        <f t="shared" si="30"/>
        <v>84.989338886129559</v>
      </c>
      <c r="AX21">
        <f t="shared" si="31"/>
        <v>0.34339976553341145</v>
      </c>
      <c r="AY21">
        <f t="shared" si="32"/>
        <v>1.2223850474210262E-3</v>
      </c>
      <c r="AZ21">
        <f t="shared" si="33"/>
        <v>2.0593950762016413</v>
      </c>
      <c r="BA21" t="s">
        <v>310</v>
      </c>
      <c r="BB21">
        <v>700.1</v>
      </c>
      <c r="BC21">
        <f t="shared" si="34"/>
        <v>366.15</v>
      </c>
      <c r="BD21">
        <f t="shared" si="35"/>
        <v>0.41941783422094775</v>
      </c>
      <c r="BE21">
        <f t="shared" si="36"/>
        <v>0.85708319346755235</v>
      </c>
      <c r="BF21">
        <f t="shared" si="37"/>
        <v>0.43780395390401405</v>
      </c>
      <c r="BG21">
        <f t="shared" si="38"/>
        <v>0.86225844141094132</v>
      </c>
      <c r="BH21">
        <f t="shared" si="39"/>
        <v>1399.99166666667</v>
      </c>
      <c r="BI21">
        <f t="shared" si="40"/>
        <v>1180.1781207473502</v>
      </c>
      <c r="BJ21">
        <f t="shared" si="41"/>
        <v>0.84298938975637772</v>
      </c>
      <c r="BK21">
        <f t="shared" si="42"/>
        <v>0.19597877951275536</v>
      </c>
      <c r="BL21">
        <v>6</v>
      </c>
      <c r="BM21">
        <v>0.5</v>
      </c>
      <c r="BN21" t="s">
        <v>290</v>
      </c>
      <c r="BO21">
        <v>2</v>
      </c>
      <c r="BP21">
        <v>1605825194.25</v>
      </c>
      <c r="BQ21">
        <v>149.827666666667</v>
      </c>
      <c r="BR21">
        <v>152.22020000000001</v>
      </c>
      <c r="BS21">
        <v>32.544123333333303</v>
      </c>
      <c r="BT21">
        <v>25.471706666666702</v>
      </c>
      <c r="BU21">
        <v>145.832666666667</v>
      </c>
      <c r="BV21">
        <v>32.185666666666698</v>
      </c>
      <c r="BW21">
        <v>400.02543333333301</v>
      </c>
      <c r="BX21">
        <v>102.40973333333299</v>
      </c>
      <c r="BY21">
        <v>4.442654E-2</v>
      </c>
      <c r="BZ21">
        <v>36.974516666666702</v>
      </c>
      <c r="CA21">
        <v>36.471976666666698</v>
      </c>
      <c r="CB21">
        <v>999.9</v>
      </c>
      <c r="CC21">
        <v>0</v>
      </c>
      <c r="CD21">
        <v>0</v>
      </c>
      <c r="CE21">
        <v>10003.5433333333</v>
      </c>
      <c r="CF21">
        <v>0</v>
      </c>
      <c r="CG21">
        <v>80.1449966666667</v>
      </c>
      <c r="CH21">
        <v>1399.99166666667</v>
      </c>
      <c r="CI21">
        <v>0.89999816666666699</v>
      </c>
      <c r="CJ21">
        <v>0.10000181</v>
      </c>
      <c r="CK21">
        <v>0</v>
      </c>
      <c r="CL21">
        <v>912.59366666666699</v>
      </c>
      <c r="CM21">
        <v>4.9997499999999997</v>
      </c>
      <c r="CN21">
        <v>12615.083333333299</v>
      </c>
      <c r="CO21">
        <v>12177.9766666667</v>
      </c>
      <c r="CP21">
        <v>47.391466666666702</v>
      </c>
      <c r="CQ21">
        <v>48.149799999999999</v>
      </c>
      <c r="CR21">
        <v>48.112333333333297</v>
      </c>
      <c r="CS21">
        <v>48.024933333333301</v>
      </c>
      <c r="CT21">
        <v>49.278933333333299</v>
      </c>
      <c r="CU21">
        <v>1255.4876666666701</v>
      </c>
      <c r="CV21">
        <v>139.50399999999999</v>
      </c>
      <c r="CW21">
        <v>0</v>
      </c>
      <c r="CX21">
        <v>119.5</v>
      </c>
      <c r="CY21">
        <v>0</v>
      </c>
      <c r="CZ21">
        <v>912.68016</v>
      </c>
      <c r="DA21">
        <v>5.9555384521322203</v>
      </c>
      <c r="DB21">
        <v>70.300000013413197</v>
      </c>
      <c r="DC21">
        <v>12615.936</v>
      </c>
      <c r="DD21">
        <v>15</v>
      </c>
      <c r="DE21">
        <v>1605824011.5999999</v>
      </c>
      <c r="DF21" t="s">
        <v>291</v>
      </c>
      <c r="DG21">
        <v>1605824011.5999999</v>
      </c>
      <c r="DH21">
        <v>1605823993.5999999</v>
      </c>
      <c r="DI21">
        <v>6</v>
      </c>
      <c r="DJ21">
        <v>0.16800000000000001</v>
      </c>
      <c r="DK21">
        <v>-6.3E-2</v>
      </c>
      <c r="DL21">
        <v>3.9950000000000001</v>
      </c>
      <c r="DM21">
        <v>0.35799999999999998</v>
      </c>
      <c r="DN21">
        <v>1471</v>
      </c>
      <c r="DO21">
        <v>27</v>
      </c>
      <c r="DP21">
        <v>0.01</v>
      </c>
      <c r="DQ21">
        <v>7.0000000000000007E-2</v>
      </c>
      <c r="DR21">
        <v>0.86335624127451405</v>
      </c>
      <c r="DS21">
        <v>4.4381973696537402E-2</v>
      </c>
      <c r="DT21">
        <v>1.42105388748046E-2</v>
      </c>
      <c r="DU21">
        <v>1</v>
      </c>
      <c r="DV21">
        <v>-2.39063870967742</v>
      </c>
      <c r="DW21">
        <v>-6.4247903225805106E-2</v>
      </c>
      <c r="DX21">
        <v>2.18696774526616E-2</v>
      </c>
      <c r="DY21">
        <v>1</v>
      </c>
      <c r="DZ21">
        <v>7.07485419354839</v>
      </c>
      <c r="EA21">
        <v>-2.2005967741931101E-2</v>
      </c>
      <c r="EB21">
        <v>2.6226194339074999E-2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3.9950000000000001</v>
      </c>
      <c r="EJ21">
        <v>0.35849999999999999</v>
      </c>
      <c r="EK21">
        <v>3.99500000000012</v>
      </c>
      <c r="EL21">
        <v>0</v>
      </c>
      <c r="EM21">
        <v>0</v>
      </c>
      <c r="EN21">
        <v>0</v>
      </c>
      <c r="EO21">
        <v>0.35846999999999302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19.8</v>
      </c>
      <c r="EX21">
        <v>20.100000000000001</v>
      </c>
      <c r="EY21">
        <v>2</v>
      </c>
      <c r="EZ21">
        <v>392.012</v>
      </c>
      <c r="FA21">
        <v>657.05499999999995</v>
      </c>
      <c r="FB21">
        <v>36.060899999999997</v>
      </c>
      <c r="FC21">
        <v>32.790599999999998</v>
      </c>
      <c r="FD21">
        <v>29.998100000000001</v>
      </c>
      <c r="FE21">
        <v>32.589399999999998</v>
      </c>
      <c r="FF21">
        <v>32.504800000000003</v>
      </c>
      <c r="FG21">
        <v>11.6166</v>
      </c>
      <c r="FH21">
        <v>0</v>
      </c>
      <c r="FI21">
        <v>100</v>
      </c>
      <c r="FJ21">
        <v>-999.9</v>
      </c>
      <c r="FK21">
        <v>152.26900000000001</v>
      </c>
      <c r="FL21">
        <v>33.144300000000001</v>
      </c>
      <c r="FM21">
        <v>101.58499999999999</v>
      </c>
      <c r="FN21">
        <v>100.925</v>
      </c>
    </row>
    <row r="22" spans="1:170" x14ac:dyDescent="0.25">
      <c r="A22">
        <v>6</v>
      </c>
      <c r="B22">
        <v>1605825284</v>
      </c>
      <c r="C22">
        <v>523.40000009536698</v>
      </c>
      <c r="D22" t="s">
        <v>311</v>
      </c>
      <c r="E22" t="s">
        <v>312</v>
      </c>
      <c r="F22" t="s">
        <v>285</v>
      </c>
      <c r="G22" t="s">
        <v>286</v>
      </c>
      <c r="H22">
        <v>1605825276.25</v>
      </c>
      <c r="I22">
        <f t="shared" si="0"/>
        <v>5.1768809951140042E-3</v>
      </c>
      <c r="J22">
        <f t="shared" si="1"/>
        <v>3.2540297738784063</v>
      </c>
      <c r="K22">
        <f t="shared" si="2"/>
        <v>199.26586666666699</v>
      </c>
      <c r="L22">
        <f t="shared" si="3"/>
        <v>162.06266687989043</v>
      </c>
      <c r="M22">
        <f t="shared" si="4"/>
        <v>16.603728686751271</v>
      </c>
      <c r="N22">
        <f t="shared" si="5"/>
        <v>20.415290272347328</v>
      </c>
      <c r="O22">
        <f t="shared" si="6"/>
        <v>0.185505534392545</v>
      </c>
      <c r="P22">
        <f t="shared" si="7"/>
        <v>2.972765303563623</v>
      </c>
      <c r="Q22">
        <f t="shared" si="8"/>
        <v>0.17930619406842616</v>
      </c>
      <c r="R22">
        <f t="shared" si="9"/>
        <v>0.1126060985894617</v>
      </c>
      <c r="S22">
        <f t="shared" si="10"/>
        <v>231.28713646965912</v>
      </c>
      <c r="T22">
        <f t="shared" si="11"/>
        <v>37.095852601456542</v>
      </c>
      <c r="U22">
        <f t="shared" si="12"/>
        <v>36.578400000000002</v>
      </c>
      <c r="V22">
        <f t="shared" si="13"/>
        <v>6.1612317844266293</v>
      </c>
      <c r="W22">
        <f t="shared" si="14"/>
        <v>52.754669327393621</v>
      </c>
      <c r="X22">
        <f t="shared" si="15"/>
        <v>3.3404142263417418</v>
      </c>
      <c r="Y22">
        <f t="shared" si="16"/>
        <v>6.3319783233048978</v>
      </c>
      <c r="Z22">
        <f t="shared" si="17"/>
        <v>2.8208175580848875</v>
      </c>
      <c r="AA22">
        <f t="shared" si="18"/>
        <v>-228.30045188452758</v>
      </c>
      <c r="AB22">
        <f t="shared" si="19"/>
        <v>80.165915067470095</v>
      </c>
      <c r="AC22">
        <f t="shared" si="20"/>
        <v>6.4106890926415723</v>
      </c>
      <c r="AD22">
        <f t="shared" si="21"/>
        <v>89.563288745243213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52427.939785579161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913.38743999999997</v>
      </c>
      <c r="AR22">
        <v>1102.1500000000001</v>
      </c>
      <c r="AS22">
        <f t="shared" si="27"/>
        <v>0.1712675770085742</v>
      </c>
      <c r="AT22">
        <v>0.5</v>
      </c>
      <c r="AU22">
        <f t="shared" si="28"/>
        <v>1180.167858754548</v>
      </c>
      <c r="AV22">
        <f t="shared" si="29"/>
        <v>3.2540297738784063</v>
      </c>
      <c r="AW22">
        <f t="shared" si="30"/>
        <v>101.06224481614433</v>
      </c>
      <c r="AX22">
        <f t="shared" si="31"/>
        <v>0.34925373134328364</v>
      </c>
      <c r="AY22">
        <f t="shared" si="32"/>
        <v>3.2468069904380992E-3</v>
      </c>
      <c r="AZ22">
        <f t="shared" si="33"/>
        <v>1.9597423218255225</v>
      </c>
      <c r="BA22" t="s">
        <v>314</v>
      </c>
      <c r="BB22">
        <v>717.22</v>
      </c>
      <c r="BC22">
        <f t="shared" si="34"/>
        <v>384.93000000000006</v>
      </c>
      <c r="BD22">
        <f t="shared" si="35"/>
        <v>0.49038152391343903</v>
      </c>
      <c r="BE22">
        <f t="shared" si="36"/>
        <v>0.84874217049267942</v>
      </c>
      <c r="BF22">
        <f t="shared" si="37"/>
        <v>0.48817094146317208</v>
      </c>
      <c r="BG22">
        <f t="shared" si="38"/>
        <v>0.84816123076774363</v>
      </c>
      <c r="BH22">
        <f t="shared" si="39"/>
        <v>1399.98</v>
      </c>
      <c r="BI22">
        <f t="shared" si="40"/>
        <v>1180.167858754548</v>
      </c>
      <c r="BJ22">
        <f t="shared" si="41"/>
        <v>0.84298908466874389</v>
      </c>
      <c r="BK22">
        <f t="shared" si="42"/>
        <v>0.19597816933748774</v>
      </c>
      <c r="BL22">
        <v>6</v>
      </c>
      <c r="BM22">
        <v>0.5</v>
      </c>
      <c r="BN22" t="s">
        <v>290</v>
      </c>
      <c r="BO22">
        <v>2</v>
      </c>
      <c r="BP22">
        <v>1605825276.25</v>
      </c>
      <c r="BQ22">
        <v>199.26586666666699</v>
      </c>
      <c r="BR22">
        <v>205.69386666666699</v>
      </c>
      <c r="BS22">
        <v>32.604509999999998</v>
      </c>
      <c r="BT22">
        <v>25.092849999999999</v>
      </c>
      <c r="BU22">
        <v>195.27086666666699</v>
      </c>
      <c r="BV22">
        <v>32.246049999999997</v>
      </c>
      <c r="BW22">
        <v>400.02539999999999</v>
      </c>
      <c r="BX22">
        <v>102.408666666667</v>
      </c>
      <c r="BY22">
        <v>4.38537466666667E-2</v>
      </c>
      <c r="BZ22">
        <v>37.078600000000002</v>
      </c>
      <c r="CA22">
        <v>36.578400000000002</v>
      </c>
      <c r="CB22">
        <v>999.9</v>
      </c>
      <c r="CC22">
        <v>0</v>
      </c>
      <c r="CD22">
        <v>0</v>
      </c>
      <c r="CE22">
        <v>10007.4073333333</v>
      </c>
      <c r="CF22">
        <v>0</v>
      </c>
      <c r="CG22">
        <v>80.303526666666698</v>
      </c>
      <c r="CH22">
        <v>1399.98</v>
      </c>
      <c r="CI22">
        <v>0.90000663333333297</v>
      </c>
      <c r="CJ22">
        <v>9.9993293333333302E-2</v>
      </c>
      <c r="CK22">
        <v>0</v>
      </c>
      <c r="CL22">
        <v>913.29859999999996</v>
      </c>
      <c r="CM22">
        <v>4.9997499999999997</v>
      </c>
      <c r="CN22">
        <v>12639.93</v>
      </c>
      <c r="CO22">
        <v>12177.8866666667</v>
      </c>
      <c r="CP22">
        <v>47.5371666666666</v>
      </c>
      <c r="CQ22">
        <v>48.122900000000001</v>
      </c>
      <c r="CR22">
        <v>48.166333333333299</v>
      </c>
      <c r="CS22">
        <v>47.936999999999998</v>
      </c>
      <c r="CT22">
        <v>49.291333333333299</v>
      </c>
      <c r="CU22">
        <v>1255.492</v>
      </c>
      <c r="CV22">
        <v>139.488666666667</v>
      </c>
      <c r="CW22">
        <v>0</v>
      </c>
      <c r="CX22">
        <v>81.099999904632597</v>
      </c>
      <c r="CY22">
        <v>0</v>
      </c>
      <c r="CZ22">
        <v>913.38743999999997</v>
      </c>
      <c r="DA22">
        <v>12.7516923354148</v>
      </c>
      <c r="DB22">
        <v>176.546154103947</v>
      </c>
      <c r="DC22">
        <v>12641.008</v>
      </c>
      <c r="DD22">
        <v>15</v>
      </c>
      <c r="DE22">
        <v>1605824011.5999999</v>
      </c>
      <c r="DF22" t="s">
        <v>291</v>
      </c>
      <c r="DG22">
        <v>1605824011.5999999</v>
      </c>
      <c r="DH22">
        <v>1605823993.5999999</v>
      </c>
      <c r="DI22">
        <v>6</v>
      </c>
      <c r="DJ22">
        <v>0.16800000000000001</v>
      </c>
      <c r="DK22">
        <v>-6.3E-2</v>
      </c>
      <c r="DL22">
        <v>3.9950000000000001</v>
      </c>
      <c r="DM22">
        <v>0.35799999999999998</v>
      </c>
      <c r="DN22">
        <v>1471</v>
      </c>
      <c r="DO22">
        <v>27</v>
      </c>
      <c r="DP22">
        <v>0.01</v>
      </c>
      <c r="DQ22">
        <v>7.0000000000000007E-2</v>
      </c>
      <c r="DR22">
        <v>3.2569550736070498</v>
      </c>
      <c r="DS22">
        <v>-9.7255690556712002E-2</v>
      </c>
      <c r="DT22">
        <v>2.7469546208442299E-2</v>
      </c>
      <c r="DU22">
        <v>1</v>
      </c>
      <c r="DV22">
        <v>-6.4332670967741903</v>
      </c>
      <c r="DW22">
        <v>6.5321612903232698E-2</v>
      </c>
      <c r="DX22">
        <v>4.0190100867008402E-2</v>
      </c>
      <c r="DY22">
        <v>1</v>
      </c>
      <c r="DZ22">
        <v>7.5100435483870998</v>
      </c>
      <c r="EA22">
        <v>0.115695483870945</v>
      </c>
      <c r="EB22">
        <v>8.8617596550088495E-3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3.9950000000000001</v>
      </c>
      <c r="EJ22">
        <v>0.35849999999999999</v>
      </c>
      <c r="EK22">
        <v>3.99500000000012</v>
      </c>
      <c r="EL22">
        <v>0</v>
      </c>
      <c r="EM22">
        <v>0</v>
      </c>
      <c r="EN22">
        <v>0</v>
      </c>
      <c r="EO22">
        <v>0.35846999999999302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21.2</v>
      </c>
      <c r="EX22">
        <v>21.5</v>
      </c>
      <c r="EY22">
        <v>2</v>
      </c>
      <c r="EZ22">
        <v>392.37299999999999</v>
      </c>
      <c r="FA22">
        <v>657.58399999999995</v>
      </c>
      <c r="FB22">
        <v>35.850299999999997</v>
      </c>
      <c r="FC22">
        <v>32.515300000000003</v>
      </c>
      <c r="FD22">
        <v>29.9999</v>
      </c>
      <c r="FE22">
        <v>32.351500000000001</v>
      </c>
      <c r="FF22">
        <v>32.301900000000003</v>
      </c>
      <c r="FG22">
        <v>14.0924</v>
      </c>
      <c r="FH22">
        <v>0</v>
      </c>
      <c r="FI22">
        <v>100</v>
      </c>
      <c r="FJ22">
        <v>-999.9</v>
      </c>
      <c r="FK22">
        <v>206.048</v>
      </c>
      <c r="FL22">
        <v>32.31</v>
      </c>
      <c r="FM22">
        <v>101.61</v>
      </c>
      <c r="FN22">
        <v>100.953</v>
      </c>
    </row>
    <row r="23" spans="1:170" x14ac:dyDescent="0.25">
      <c r="A23">
        <v>7</v>
      </c>
      <c r="B23">
        <v>1605825361</v>
      </c>
      <c r="C23">
        <v>600.40000009536698</v>
      </c>
      <c r="D23" t="s">
        <v>315</v>
      </c>
      <c r="E23" t="s">
        <v>316</v>
      </c>
      <c r="F23" t="s">
        <v>285</v>
      </c>
      <c r="G23" t="s">
        <v>286</v>
      </c>
      <c r="H23">
        <v>1605825353.25</v>
      </c>
      <c r="I23">
        <f t="shared" si="0"/>
        <v>5.3212124446544362E-3</v>
      </c>
      <c r="J23">
        <f t="shared" si="1"/>
        <v>5.9470303811106673</v>
      </c>
      <c r="K23">
        <f t="shared" si="2"/>
        <v>248.96289999999999</v>
      </c>
      <c r="L23">
        <f t="shared" si="3"/>
        <v>187.44512919079213</v>
      </c>
      <c r="M23">
        <f t="shared" si="4"/>
        <v>19.203438114790078</v>
      </c>
      <c r="N23">
        <f t="shared" si="5"/>
        <v>25.505830232389552</v>
      </c>
      <c r="O23">
        <f t="shared" si="6"/>
        <v>0.19049713139649471</v>
      </c>
      <c r="P23">
        <f t="shared" si="7"/>
        <v>2.9721000456769104</v>
      </c>
      <c r="Q23">
        <f t="shared" si="8"/>
        <v>0.1839645898250569</v>
      </c>
      <c r="R23">
        <f t="shared" si="9"/>
        <v>0.11554612928180612</v>
      </c>
      <c r="S23">
        <f t="shared" si="10"/>
        <v>231.28940624790201</v>
      </c>
      <c r="T23">
        <f t="shared" si="11"/>
        <v>37.066207546140298</v>
      </c>
      <c r="U23">
        <f t="shared" si="12"/>
        <v>36.6419</v>
      </c>
      <c r="V23">
        <f t="shared" si="13"/>
        <v>6.1826838980982117</v>
      </c>
      <c r="W23">
        <f t="shared" si="14"/>
        <v>53.001075689357435</v>
      </c>
      <c r="X23">
        <f t="shared" si="15"/>
        <v>3.3573191295167764</v>
      </c>
      <c r="Y23">
        <f t="shared" si="16"/>
        <v>6.3344358314428</v>
      </c>
      <c r="Z23">
        <f t="shared" si="17"/>
        <v>2.8253647685814354</v>
      </c>
      <c r="AA23">
        <f t="shared" si="18"/>
        <v>-234.66546880926063</v>
      </c>
      <c r="AB23">
        <f t="shared" si="19"/>
        <v>71.11303485539635</v>
      </c>
      <c r="AC23">
        <f t="shared" si="20"/>
        <v>5.6899673580518799</v>
      </c>
      <c r="AD23">
        <f t="shared" si="21"/>
        <v>73.426939652089615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52407.730406269715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917.56130769230799</v>
      </c>
      <c r="AR23">
        <v>1136.55</v>
      </c>
      <c r="AS23">
        <f t="shared" si="27"/>
        <v>0.19267844996497463</v>
      </c>
      <c r="AT23">
        <v>0.5</v>
      </c>
      <c r="AU23">
        <f t="shared" si="28"/>
        <v>1180.1786307472908</v>
      </c>
      <c r="AV23">
        <f t="shared" si="29"/>
        <v>5.9470303811106673</v>
      </c>
      <c r="AW23">
        <f t="shared" si="30"/>
        <v>113.69749462708707</v>
      </c>
      <c r="AX23">
        <f t="shared" si="31"/>
        <v>0.37219655976419869</v>
      </c>
      <c r="AY23">
        <f t="shared" si="32"/>
        <v>5.5286358276080555E-3</v>
      </c>
      <c r="AZ23">
        <f t="shared" si="33"/>
        <v>1.870159693810215</v>
      </c>
      <c r="BA23" t="s">
        <v>318</v>
      </c>
      <c r="BB23">
        <v>713.53</v>
      </c>
      <c r="BC23">
        <f t="shared" si="34"/>
        <v>423.02</v>
      </c>
      <c r="BD23">
        <f t="shared" si="35"/>
        <v>0.51767928775871586</v>
      </c>
      <c r="BE23">
        <f t="shared" si="36"/>
        <v>0.83401542053324429</v>
      </c>
      <c r="BF23">
        <f t="shared" si="37"/>
        <v>0.52007289069136453</v>
      </c>
      <c r="BG23">
        <f t="shared" si="38"/>
        <v>0.83465304006785501</v>
      </c>
      <c r="BH23">
        <f t="shared" si="39"/>
        <v>1399.9926666666699</v>
      </c>
      <c r="BI23">
        <f t="shared" si="40"/>
        <v>1180.1786307472908</v>
      </c>
      <c r="BJ23">
        <f t="shared" si="41"/>
        <v>0.84298915190552526</v>
      </c>
      <c r="BK23">
        <f t="shared" si="42"/>
        <v>0.19597830381105039</v>
      </c>
      <c r="BL23">
        <v>6</v>
      </c>
      <c r="BM23">
        <v>0.5</v>
      </c>
      <c r="BN23" t="s">
        <v>290</v>
      </c>
      <c r="BO23">
        <v>2</v>
      </c>
      <c r="BP23">
        <v>1605825353.25</v>
      </c>
      <c r="BQ23">
        <v>248.96289999999999</v>
      </c>
      <c r="BR23">
        <v>259.86993333333299</v>
      </c>
      <c r="BS23">
        <v>32.770856666666702</v>
      </c>
      <c r="BT23">
        <v>25.051096666666702</v>
      </c>
      <c r="BU23">
        <v>244.96789999999999</v>
      </c>
      <c r="BV23">
        <v>32.412390000000002</v>
      </c>
      <c r="BW23">
        <v>400.02526666666699</v>
      </c>
      <c r="BX23">
        <v>102.404633333333</v>
      </c>
      <c r="BY23">
        <v>4.3684196666666703E-2</v>
      </c>
      <c r="BZ23">
        <v>37.085713333333302</v>
      </c>
      <c r="CA23">
        <v>36.6419</v>
      </c>
      <c r="CB23">
        <v>999.9</v>
      </c>
      <c r="CC23">
        <v>0</v>
      </c>
      <c r="CD23">
        <v>0</v>
      </c>
      <c r="CE23">
        <v>10004.035</v>
      </c>
      <c r="CF23">
        <v>0</v>
      </c>
      <c r="CG23">
        <v>65.3608366666667</v>
      </c>
      <c r="CH23">
        <v>1399.9926666666699</v>
      </c>
      <c r="CI23">
        <v>0.90000306666666696</v>
      </c>
      <c r="CJ23">
        <v>9.9996860000000007E-2</v>
      </c>
      <c r="CK23">
        <v>0</v>
      </c>
      <c r="CL23">
        <v>917.443266666667</v>
      </c>
      <c r="CM23">
        <v>4.9997499999999997</v>
      </c>
      <c r="CN23">
        <v>12714.4566666667</v>
      </c>
      <c r="CO23">
        <v>12177.99</v>
      </c>
      <c r="CP23">
        <v>47.866599999999998</v>
      </c>
      <c r="CQ23">
        <v>48.410133333333299</v>
      </c>
      <c r="CR23">
        <v>48.416333333333299</v>
      </c>
      <c r="CS23">
        <v>48.251966666666704</v>
      </c>
      <c r="CT23">
        <v>49.566200000000002</v>
      </c>
      <c r="CU23">
        <v>1255.49966666667</v>
      </c>
      <c r="CV23">
        <v>139.49299999999999</v>
      </c>
      <c r="CW23">
        <v>0</v>
      </c>
      <c r="CX23">
        <v>76.399999856948895</v>
      </c>
      <c r="CY23">
        <v>0</v>
      </c>
      <c r="CZ23">
        <v>917.56130769230799</v>
      </c>
      <c r="DA23">
        <v>16.0676239306814</v>
      </c>
      <c r="DB23">
        <v>233.22735046758899</v>
      </c>
      <c r="DC23">
        <v>12715.9038461538</v>
      </c>
      <c r="DD23">
        <v>15</v>
      </c>
      <c r="DE23">
        <v>1605824011.5999999</v>
      </c>
      <c r="DF23" t="s">
        <v>291</v>
      </c>
      <c r="DG23">
        <v>1605824011.5999999</v>
      </c>
      <c r="DH23">
        <v>1605823993.5999999</v>
      </c>
      <c r="DI23">
        <v>6</v>
      </c>
      <c r="DJ23">
        <v>0.16800000000000001</v>
      </c>
      <c r="DK23">
        <v>-6.3E-2</v>
      </c>
      <c r="DL23">
        <v>3.9950000000000001</v>
      </c>
      <c r="DM23">
        <v>0.35799999999999998</v>
      </c>
      <c r="DN23">
        <v>1471</v>
      </c>
      <c r="DO23">
        <v>27</v>
      </c>
      <c r="DP23">
        <v>0.01</v>
      </c>
      <c r="DQ23">
        <v>7.0000000000000007E-2</v>
      </c>
      <c r="DR23">
        <v>5.9495968272975297</v>
      </c>
      <c r="DS23">
        <v>-0.20019182802673699</v>
      </c>
      <c r="DT23">
        <v>3.4859791644917697E-2</v>
      </c>
      <c r="DU23">
        <v>1</v>
      </c>
      <c r="DV23">
        <v>-10.912451612903199</v>
      </c>
      <c r="DW23">
        <v>0.18503709677421401</v>
      </c>
      <c r="DX23">
        <v>5.1737444298687797E-2</v>
      </c>
      <c r="DY23">
        <v>1</v>
      </c>
      <c r="DZ23">
        <v>7.7187535483870997</v>
      </c>
      <c r="EA23">
        <v>7.5105000000002697E-2</v>
      </c>
      <c r="EB23">
        <v>5.8458629145234304E-3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3.9950000000000001</v>
      </c>
      <c r="EJ23">
        <v>0.35849999999999999</v>
      </c>
      <c r="EK23">
        <v>3.99500000000012</v>
      </c>
      <c r="EL23">
        <v>0</v>
      </c>
      <c r="EM23">
        <v>0</v>
      </c>
      <c r="EN23">
        <v>0</v>
      </c>
      <c r="EO23">
        <v>0.35846999999999302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22.5</v>
      </c>
      <c r="EX23">
        <v>22.8</v>
      </c>
      <c r="EY23">
        <v>2</v>
      </c>
      <c r="EZ23">
        <v>392.76900000000001</v>
      </c>
      <c r="FA23">
        <v>656.65</v>
      </c>
      <c r="FB23">
        <v>35.7622</v>
      </c>
      <c r="FC23">
        <v>32.488599999999998</v>
      </c>
      <c r="FD23">
        <v>30.000599999999999</v>
      </c>
      <c r="FE23">
        <v>32.301699999999997</v>
      </c>
      <c r="FF23">
        <v>32.254800000000003</v>
      </c>
      <c r="FG23">
        <v>16.551500000000001</v>
      </c>
      <c r="FH23">
        <v>0</v>
      </c>
      <c r="FI23">
        <v>100</v>
      </c>
      <c r="FJ23">
        <v>-999.9</v>
      </c>
      <c r="FK23">
        <v>260.404</v>
      </c>
      <c r="FL23">
        <v>32.304900000000004</v>
      </c>
      <c r="FM23">
        <v>101.592</v>
      </c>
      <c r="FN23">
        <v>100.941</v>
      </c>
    </row>
    <row r="24" spans="1:170" x14ac:dyDescent="0.25">
      <c r="A24">
        <v>8</v>
      </c>
      <c r="B24">
        <v>1605825469</v>
      </c>
      <c r="C24">
        <v>708.40000009536698</v>
      </c>
      <c r="D24" t="s">
        <v>319</v>
      </c>
      <c r="E24" t="s">
        <v>320</v>
      </c>
      <c r="F24" t="s">
        <v>285</v>
      </c>
      <c r="G24" t="s">
        <v>286</v>
      </c>
      <c r="H24">
        <v>1605825461.25</v>
      </c>
      <c r="I24">
        <f t="shared" si="0"/>
        <v>5.4627134446530489E-3</v>
      </c>
      <c r="J24">
        <f t="shared" si="1"/>
        <v>13.188775824901221</v>
      </c>
      <c r="K24">
        <f t="shared" si="2"/>
        <v>399.24656666666698</v>
      </c>
      <c r="L24">
        <f t="shared" si="3"/>
        <v>272.07585937097997</v>
      </c>
      <c r="M24">
        <f t="shared" si="4"/>
        <v>27.870555051881588</v>
      </c>
      <c r="N24">
        <f t="shared" si="5"/>
        <v>40.897503517156593</v>
      </c>
      <c r="O24">
        <f t="shared" si="6"/>
        <v>0.19488672992205094</v>
      </c>
      <c r="P24">
        <f t="shared" si="7"/>
        <v>2.9715365111475798</v>
      </c>
      <c r="Q24">
        <f t="shared" si="8"/>
        <v>0.18805422449492751</v>
      </c>
      <c r="R24">
        <f t="shared" si="9"/>
        <v>0.11812780761829719</v>
      </c>
      <c r="S24">
        <f t="shared" si="10"/>
        <v>231.28757306998975</v>
      </c>
      <c r="T24">
        <f t="shared" si="11"/>
        <v>37.105719745893936</v>
      </c>
      <c r="U24">
        <f t="shared" si="12"/>
        <v>36.734476666666701</v>
      </c>
      <c r="V24">
        <f t="shared" si="13"/>
        <v>6.2140751382274457</v>
      </c>
      <c r="W24">
        <f t="shared" si="14"/>
        <v>53.104207139230653</v>
      </c>
      <c r="X24">
        <f t="shared" si="15"/>
        <v>3.3777459234873399</v>
      </c>
      <c r="Y24">
        <f t="shared" si="16"/>
        <v>6.3605994806238906</v>
      </c>
      <c r="Z24">
        <f t="shared" si="17"/>
        <v>2.8363292147401058</v>
      </c>
      <c r="AA24">
        <f t="shared" si="18"/>
        <v>-240.90566290919946</v>
      </c>
      <c r="AB24">
        <f t="shared" si="19"/>
        <v>68.377194152347897</v>
      </c>
      <c r="AC24">
        <f t="shared" si="20"/>
        <v>5.4765575667740745</v>
      </c>
      <c r="AD24">
        <f t="shared" si="21"/>
        <v>64.235661879912243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52378.680098070254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948.11587999999995</v>
      </c>
      <c r="AR24">
        <v>1229.33</v>
      </c>
      <c r="AS24">
        <f t="shared" si="27"/>
        <v>0.22875397167562816</v>
      </c>
      <c r="AT24">
        <v>0.5</v>
      </c>
      <c r="AU24">
        <f t="shared" si="28"/>
        <v>1180.1680907473126</v>
      </c>
      <c r="AV24">
        <f t="shared" si="29"/>
        <v>13.188775824901221</v>
      </c>
      <c r="AW24">
        <f t="shared" si="30"/>
        <v>134.98406900164545</v>
      </c>
      <c r="AX24">
        <f t="shared" si="31"/>
        <v>0.43660367842645986</v>
      </c>
      <c r="AY24">
        <f t="shared" si="32"/>
        <v>1.1664883513330825E-2</v>
      </c>
      <c r="AZ24">
        <f t="shared" si="33"/>
        <v>1.6535429868302247</v>
      </c>
      <c r="BA24" t="s">
        <v>322</v>
      </c>
      <c r="BB24">
        <v>692.6</v>
      </c>
      <c r="BC24">
        <f t="shared" si="34"/>
        <v>536.7299999999999</v>
      </c>
      <c r="BD24">
        <f t="shared" si="35"/>
        <v>0.52393963445307701</v>
      </c>
      <c r="BE24">
        <f t="shared" si="36"/>
        <v>0.79111337702570173</v>
      </c>
      <c r="BF24">
        <f t="shared" si="37"/>
        <v>0.54726561468483204</v>
      </c>
      <c r="BG24">
        <f t="shared" si="38"/>
        <v>0.79822019317437642</v>
      </c>
      <c r="BH24">
        <f t="shared" si="39"/>
        <v>1399.98</v>
      </c>
      <c r="BI24">
        <f t="shared" si="40"/>
        <v>1180.1680907473126</v>
      </c>
      <c r="BJ24">
        <f t="shared" si="41"/>
        <v>0.84298925038022865</v>
      </c>
      <c r="BK24">
        <f t="shared" si="42"/>
        <v>0.19597850076045739</v>
      </c>
      <c r="BL24">
        <v>6</v>
      </c>
      <c r="BM24">
        <v>0.5</v>
      </c>
      <c r="BN24" t="s">
        <v>290</v>
      </c>
      <c r="BO24">
        <v>2</v>
      </c>
      <c r="BP24">
        <v>1605825461.25</v>
      </c>
      <c r="BQ24">
        <v>399.24656666666698</v>
      </c>
      <c r="BR24">
        <v>422.29950000000002</v>
      </c>
      <c r="BS24">
        <v>32.973979999999997</v>
      </c>
      <c r="BT24">
        <v>25.05068</v>
      </c>
      <c r="BU24">
        <v>395.25156666666697</v>
      </c>
      <c r="BV24">
        <v>32.615513333333297</v>
      </c>
      <c r="BW24">
        <v>400.02923333333302</v>
      </c>
      <c r="BX24">
        <v>102.392366666667</v>
      </c>
      <c r="BY24">
        <v>4.4340200000000003E-2</v>
      </c>
      <c r="BZ24">
        <v>37.161296666666701</v>
      </c>
      <c r="CA24">
        <v>36.734476666666701</v>
      </c>
      <c r="CB24">
        <v>999.9</v>
      </c>
      <c r="CC24">
        <v>0</v>
      </c>
      <c r="CD24">
        <v>0</v>
      </c>
      <c r="CE24">
        <v>10002.0433333333</v>
      </c>
      <c r="CF24">
        <v>0</v>
      </c>
      <c r="CG24">
        <v>70.298483333333294</v>
      </c>
      <c r="CH24">
        <v>1399.98</v>
      </c>
      <c r="CI24">
        <v>0.90000186666666704</v>
      </c>
      <c r="CJ24">
        <v>9.9998080000000003E-2</v>
      </c>
      <c r="CK24">
        <v>0</v>
      </c>
      <c r="CL24">
        <v>947.83323333333396</v>
      </c>
      <c r="CM24">
        <v>4.9997499999999997</v>
      </c>
      <c r="CN24">
        <v>13150.016666666699</v>
      </c>
      <c r="CO24">
        <v>12177.88</v>
      </c>
      <c r="CP24">
        <v>48.358133333333299</v>
      </c>
      <c r="CQ24">
        <v>48.9664</v>
      </c>
      <c r="CR24">
        <v>48.895666666666699</v>
      </c>
      <c r="CS24">
        <v>48.862333333333297</v>
      </c>
      <c r="CT24">
        <v>50.053733333333298</v>
      </c>
      <c r="CU24">
        <v>1255.4836666666699</v>
      </c>
      <c r="CV24">
        <v>139.49633333333301</v>
      </c>
      <c r="CW24">
        <v>0</v>
      </c>
      <c r="CX24">
        <v>107.5</v>
      </c>
      <c r="CY24">
        <v>0</v>
      </c>
      <c r="CZ24">
        <v>948.11587999999995</v>
      </c>
      <c r="DA24">
        <v>23.378538457186998</v>
      </c>
      <c r="DB24">
        <v>333.96923069775403</v>
      </c>
      <c r="DC24">
        <v>13153.691999999999</v>
      </c>
      <c r="DD24">
        <v>15</v>
      </c>
      <c r="DE24">
        <v>1605824011.5999999</v>
      </c>
      <c r="DF24" t="s">
        <v>291</v>
      </c>
      <c r="DG24">
        <v>1605824011.5999999</v>
      </c>
      <c r="DH24">
        <v>1605823993.5999999</v>
      </c>
      <c r="DI24">
        <v>6</v>
      </c>
      <c r="DJ24">
        <v>0.16800000000000001</v>
      </c>
      <c r="DK24">
        <v>-6.3E-2</v>
      </c>
      <c r="DL24">
        <v>3.9950000000000001</v>
      </c>
      <c r="DM24">
        <v>0.35799999999999998</v>
      </c>
      <c r="DN24">
        <v>1471</v>
      </c>
      <c r="DO24">
        <v>27</v>
      </c>
      <c r="DP24">
        <v>0.01</v>
      </c>
      <c r="DQ24">
        <v>7.0000000000000007E-2</v>
      </c>
      <c r="DR24">
        <v>13.1860928209811</v>
      </c>
      <c r="DS24">
        <v>-0.21174171668505401</v>
      </c>
      <c r="DT24">
        <v>3.3817599208028702E-2</v>
      </c>
      <c r="DU24">
        <v>1</v>
      </c>
      <c r="DV24">
        <v>-23.051548387096801</v>
      </c>
      <c r="DW24">
        <v>0.179283870967822</v>
      </c>
      <c r="DX24">
        <v>5.4912933261063397E-2</v>
      </c>
      <c r="DY24">
        <v>1</v>
      </c>
      <c r="DZ24">
        <v>7.9225606451612904</v>
      </c>
      <c r="EA24">
        <v>6.6503709677394399E-2</v>
      </c>
      <c r="EB24">
        <v>5.3808698993833603E-3</v>
      </c>
      <c r="EC24">
        <v>1</v>
      </c>
      <c r="ED24">
        <v>3</v>
      </c>
      <c r="EE24">
        <v>3</v>
      </c>
      <c r="EF24" t="s">
        <v>306</v>
      </c>
      <c r="EG24">
        <v>100</v>
      </c>
      <c r="EH24">
        <v>100</v>
      </c>
      <c r="EI24">
        <v>3.9950000000000001</v>
      </c>
      <c r="EJ24">
        <v>0.3584</v>
      </c>
      <c r="EK24">
        <v>3.99500000000012</v>
      </c>
      <c r="EL24">
        <v>0</v>
      </c>
      <c r="EM24">
        <v>0</v>
      </c>
      <c r="EN24">
        <v>0</v>
      </c>
      <c r="EO24">
        <v>0.35846999999999302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24.3</v>
      </c>
      <c r="EX24">
        <v>24.6</v>
      </c>
      <c r="EY24">
        <v>2</v>
      </c>
      <c r="EZ24">
        <v>392.76600000000002</v>
      </c>
      <c r="FA24">
        <v>655.096</v>
      </c>
      <c r="FB24">
        <v>35.738900000000001</v>
      </c>
      <c r="FC24">
        <v>32.680799999999998</v>
      </c>
      <c r="FD24">
        <v>30.001200000000001</v>
      </c>
      <c r="FE24">
        <v>32.429400000000001</v>
      </c>
      <c r="FF24">
        <v>32.369500000000002</v>
      </c>
      <c r="FG24">
        <v>23.551200000000001</v>
      </c>
      <c r="FH24">
        <v>0</v>
      </c>
      <c r="FI24">
        <v>100</v>
      </c>
      <c r="FJ24">
        <v>-999.9</v>
      </c>
      <c r="FK24">
        <v>422.57100000000003</v>
      </c>
      <c r="FL24">
        <v>32.453600000000002</v>
      </c>
      <c r="FM24">
        <v>101.54</v>
      </c>
      <c r="FN24">
        <v>100.881</v>
      </c>
    </row>
    <row r="25" spans="1:170" x14ac:dyDescent="0.25">
      <c r="A25">
        <v>9</v>
      </c>
      <c r="B25">
        <v>1605825551</v>
      </c>
      <c r="C25">
        <v>790.40000009536698</v>
      </c>
      <c r="D25" t="s">
        <v>323</v>
      </c>
      <c r="E25" t="s">
        <v>324</v>
      </c>
      <c r="F25" t="s">
        <v>285</v>
      </c>
      <c r="G25" t="s">
        <v>286</v>
      </c>
      <c r="H25">
        <v>1605825543.25</v>
      </c>
      <c r="I25">
        <f t="shared" si="0"/>
        <v>5.4726636138313885E-3</v>
      </c>
      <c r="J25">
        <f t="shared" si="1"/>
        <v>17.894500679275868</v>
      </c>
      <c r="K25">
        <f t="shared" si="2"/>
        <v>498.31580000000002</v>
      </c>
      <c r="L25">
        <f t="shared" si="3"/>
        <v>328.6848161355868</v>
      </c>
      <c r="M25">
        <f t="shared" si="4"/>
        <v>33.667798994427962</v>
      </c>
      <c r="N25">
        <f t="shared" si="5"/>
        <v>51.043417178196485</v>
      </c>
      <c r="O25">
        <f t="shared" si="6"/>
        <v>0.19608348730125108</v>
      </c>
      <c r="P25">
        <f t="shared" si="7"/>
        <v>2.9714870133797602</v>
      </c>
      <c r="Q25">
        <f t="shared" si="8"/>
        <v>0.18916830133205811</v>
      </c>
      <c r="R25">
        <f t="shared" si="9"/>
        <v>0.11883117288088413</v>
      </c>
      <c r="S25">
        <f t="shared" si="10"/>
        <v>231.2913056785444</v>
      </c>
      <c r="T25">
        <f t="shared" si="11"/>
        <v>37.009800955574931</v>
      </c>
      <c r="U25">
        <f t="shared" si="12"/>
        <v>36.699606666666703</v>
      </c>
      <c r="V25">
        <f t="shared" si="13"/>
        <v>6.2022350808711151</v>
      </c>
      <c r="W25">
        <f t="shared" si="14"/>
        <v>53.370541905852285</v>
      </c>
      <c r="X25">
        <f t="shared" si="15"/>
        <v>3.3774384526841184</v>
      </c>
      <c r="Y25">
        <f t="shared" si="16"/>
        <v>6.3282821048398787</v>
      </c>
      <c r="Z25">
        <f t="shared" si="17"/>
        <v>2.8247966281869967</v>
      </c>
      <c r="AA25">
        <f t="shared" si="18"/>
        <v>-241.34446536996424</v>
      </c>
      <c r="AB25">
        <f t="shared" si="19"/>
        <v>58.999618948721405</v>
      </c>
      <c r="AC25">
        <f t="shared" si="20"/>
        <v>4.722621576236306</v>
      </c>
      <c r="AD25">
        <f t="shared" si="21"/>
        <v>53.669080833537862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52392.946243961342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982.48343999999997</v>
      </c>
      <c r="AR25">
        <v>1317.19</v>
      </c>
      <c r="AS25">
        <f t="shared" si="27"/>
        <v>0.25410651462583234</v>
      </c>
      <c r="AT25">
        <v>0.5</v>
      </c>
      <c r="AU25">
        <f t="shared" si="28"/>
        <v>1180.1884507472826</v>
      </c>
      <c r="AV25">
        <f t="shared" si="29"/>
        <v>17.894500679275868</v>
      </c>
      <c r="AW25">
        <f t="shared" si="30"/>
        <v>149.94678691052638</v>
      </c>
      <c r="AX25">
        <f t="shared" si="31"/>
        <v>0.47236161829348844</v>
      </c>
      <c r="AY25">
        <f t="shared" si="32"/>
        <v>1.565194791339948E-2</v>
      </c>
      <c r="AZ25">
        <f t="shared" si="33"/>
        <v>1.4765447657513342</v>
      </c>
      <c r="BA25" t="s">
        <v>326</v>
      </c>
      <c r="BB25">
        <v>695</v>
      </c>
      <c r="BC25">
        <f t="shared" si="34"/>
        <v>622.19000000000005</v>
      </c>
      <c r="BD25">
        <f t="shared" si="35"/>
        <v>0.53794911522203837</v>
      </c>
      <c r="BE25">
        <f t="shared" si="36"/>
        <v>0.75762734312915836</v>
      </c>
      <c r="BF25">
        <f t="shared" si="37"/>
        <v>0.55625608423130368</v>
      </c>
      <c r="BG25">
        <f t="shared" si="38"/>
        <v>0.76371933169495165</v>
      </c>
      <c r="BH25">
        <f t="shared" si="39"/>
        <v>1400.0043333333299</v>
      </c>
      <c r="BI25">
        <f t="shared" si="40"/>
        <v>1180.1884507472826</v>
      </c>
      <c r="BJ25">
        <f t="shared" si="41"/>
        <v>0.84298914128167135</v>
      </c>
      <c r="BK25">
        <f t="shared" si="42"/>
        <v>0.19597828256334254</v>
      </c>
      <c r="BL25">
        <v>6</v>
      </c>
      <c r="BM25">
        <v>0.5</v>
      </c>
      <c r="BN25" t="s">
        <v>290</v>
      </c>
      <c r="BO25">
        <v>2</v>
      </c>
      <c r="BP25">
        <v>1605825543.25</v>
      </c>
      <c r="BQ25">
        <v>498.31580000000002</v>
      </c>
      <c r="BR25">
        <v>529.24723333333304</v>
      </c>
      <c r="BS25">
        <v>32.972536666666699</v>
      </c>
      <c r="BT25">
        <v>25.034466666666699</v>
      </c>
      <c r="BU25">
        <v>494.32080000000002</v>
      </c>
      <c r="BV25">
        <v>32.614073333333302</v>
      </c>
      <c r="BW25">
        <v>400.01280000000003</v>
      </c>
      <c r="BX25">
        <v>102.3874</v>
      </c>
      <c r="BY25">
        <v>4.4465853333333298E-2</v>
      </c>
      <c r="BZ25">
        <v>37.067896666666698</v>
      </c>
      <c r="CA25">
        <v>36.699606666666703</v>
      </c>
      <c r="CB25">
        <v>999.9</v>
      </c>
      <c r="CC25">
        <v>0</v>
      </c>
      <c r="CD25">
        <v>0</v>
      </c>
      <c r="CE25">
        <v>10002.2483333333</v>
      </c>
      <c r="CF25">
        <v>0</v>
      </c>
      <c r="CG25">
        <v>79.39443</v>
      </c>
      <c r="CH25">
        <v>1400.0043333333299</v>
      </c>
      <c r="CI25">
        <v>0.90000259999999999</v>
      </c>
      <c r="CJ25">
        <v>9.9997340000000004E-2</v>
      </c>
      <c r="CK25">
        <v>0</v>
      </c>
      <c r="CL25">
        <v>982.37270000000001</v>
      </c>
      <c r="CM25">
        <v>4.9997499999999997</v>
      </c>
      <c r="CN25">
        <v>13641.3633333333</v>
      </c>
      <c r="CO25">
        <v>12178.1</v>
      </c>
      <c r="CP25">
        <v>48.691333333333297</v>
      </c>
      <c r="CQ25">
        <v>49.387333333333302</v>
      </c>
      <c r="CR25">
        <v>49.266466666666702</v>
      </c>
      <c r="CS25">
        <v>49.287199999999999</v>
      </c>
      <c r="CT25">
        <v>50.408066666666599</v>
      </c>
      <c r="CU25">
        <v>1255.51066666667</v>
      </c>
      <c r="CV25">
        <v>139.493666666667</v>
      </c>
      <c r="CW25">
        <v>0</v>
      </c>
      <c r="CX25">
        <v>81.099999904632597</v>
      </c>
      <c r="CY25">
        <v>0</v>
      </c>
      <c r="CZ25">
        <v>982.48343999999997</v>
      </c>
      <c r="DA25">
        <v>23.611538496988299</v>
      </c>
      <c r="DB25">
        <v>323.41538509413198</v>
      </c>
      <c r="DC25">
        <v>13642.832</v>
      </c>
      <c r="DD25">
        <v>15</v>
      </c>
      <c r="DE25">
        <v>1605824011.5999999</v>
      </c>
      <c r="DF25" t="s">
        <v>291</v>
      </c>
      <c r="DG25">
        <v>1605824011.5999999</v>
      </c>
      <c r="DH25">
        <v>1605823993.5999999</v>
      </c>
      <c r="DI25">
        <v>6</v>
      </c>
      <c r="DJ25">
        <v>0.16800000000000001</v>
      </c>
      <c r="DK25">
        <v>-6.3E-2</v>
      </c>
      <c r="DL25">
        <v>3.9950000000000001</v>
      </c>
      <c r="DM25">
        <v>0.35799999999999998</v>
      </c>
      <c r="DN25">
        <v>1471</v>
      </c>
      <c r="DO25">
        <v>27</v>
      </c>
      <c r="DP25">
        <v>0.01</v>
      </c>
      <c r="DQ25">
        <v>7.0000000000000007E-2</v>
      </c>
      <c r="DR25">
        <v>17.898473941193199</v>
      </c>
      <c r="DS25">
        <v>-1.5741949006561999E-2</v>
      </c>
      <c r="DT25">
        <v>2.51957635702879E-2</v>
      </c>
      <c r="DU25">
        <v>1</v>
      </c>
      <c r="DV25">
        <v>-30.938093548387101</v>
      </c>
      <c r="DW25">
        <v>7.5793548387147303E-2</v>
      </c>
      <c r="DX25">
        <v>3.9361909994012199E-2</v>
      </c>
      <c r="DY25">
        <v>1</v>
      </c>
      <c r="DZ25">
        <v>7.9399912903225802</v>
      </c>
      <c r="EA25">
        <v>-0.14126758064518199</v>
      </c>
      <c r="EB25">
        <v>1.07175679541207E-2</v>
      </c>
      <c r="EC25">
        <v>1</v>
      </c>
      <c r="ED25">
        <v>3</v>
      </c>
      <c r="EE25">
        <v>3</v>
      </c>
      <c r="EF25" t="s">
        <v>306</v>
      </c>
      <c r="EG25">
        <v>100</v>
      </c>
      <c r="EH25">
        <v>100</v>
      </c>
      <c r="EI25">
        <v>3.9950000000000001</v>
      </c>
      <c r="EJ25">
        <v>0.35849999999999999</v>
      </c>
      <c r="EK25">
        <v>3.99500000000012</v>
      </c>
      <c r="EL25">
        <v>0</v>
      </c>
      <c r="EM25">
        <v>0</v>
      </c>
      <c r="EN25">
        <v>0</v>
      </c>
      <c r="EO25">
        <v>0.35846999999999302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25.7</v>
      </c>
      <c r="EX25">
        <v>26</v>
      </c>
      <c r="EY25">
        <v>2</v>
      </c>
      <c r="EZ25">
        <v>392.82299999999998</v>
      </c>
      <c r="FA25">
        <v>653.30700000000002</v>
      </c>
      <c r="FB25">
        <v>35.741500000000002</v>
      </c>
      <c r="FC25">
        <v>32.892099999999999</v>
      </c>
      <c r="FD25">
        <v>30.000599999999999</v>
      </c>
      <c r="FE25">
        <v>32.590800000000002</v>
      </c>
      <c r="FF25">
        <v>32.508099999999999</v>
      </c>
      <c r="FG25">
        <v>27.938300000000002</v>
      </c>
      <c r="FH25">
        <v>0</v>
      </c>
      <c r="FI25">
        <v>100</v>
      </c>
      <c r="FJ25">
        <v>-999.9</v>
      </c>
      <c r="FK25">
        <v>529.88900000000001</v>
      </c>
      <c r="FL25">
        <v>32.645099999999999</v>
      </c>
      <c r="FM25">
        <v>101.503</v>
      </c>
      <c r="FN25">
        <v>100.837</v>
      </c>
    </row>
    <row r="26" spans="1:170" x14ac:dyDescent="0.25">
      <c r="A26">
        <v>10</v>
      </c>
      <c r="B26">
        <v>1605825671.5</v>
      </c>
      <c r="C26">
        <v>910.90000009536698</v>
      </c>
      <c r="D26" t="s">
        <v>327</v>
      </c>
      <c r="E26" t="s">
        <v>328</v>
      </c>
      <c r="F26" t="s">
        <v>285</v>
      </c>
      <c r="G26" t="s">
        <v>286</v>
      </c>
      <c r="H26">
        <v>1605825663.5</v>
      </c>
      <c r="I26">
        <f t="shared" si="0"/>
        <v>5.2358877496392073E-3</v>
      </c>
      <c r="J26">
        <f t="shared" si="1"/>
        <v>21.288108715653248</v>
      </c>
      <c r="K26">
        <f t="shared" si="2"/>
        <v>599.73903225806498</v>
      </c>
      <c r="L26">
        <f t="shared" si="3"/>
        <v>393.95268296374871</v>
      </c>
      <c r="M26">
        <f t="shared" si="4"/>
        <v>40.351116208271407</v>
      </c>
      <c r="N26">
        <f t="shared" si="5"/>
        <v>61.42905082717332</v>
      </c>
      <c r="O26">
        <f t="shared" si="6"/>
        <v>0.19142201742974166</v>
      </c>
      <c r="P26">
        <f t="shared" si="7"/>
        <v>2.9708118421965608</v>
      </c>
      <c r="Q26">
        <f t="shared" si="8"/>
        <v>0.18482431721081702</v>
      </c>
      <c r="R26">
        <f t="shared" si="9"/>
        <v>0.11608903086574654</v>
      </c>
      <c r="S26">
        <f t="shared" si="10"/>
        <v>231.28834392887825</v>
      </c>
      <c r="T26">
        <f t="shared" si="11"/>
        <v>36.774023360304639</v>
      </c>
      <c r="U26">
        <f t="shared" si="12"/>
        <v>36.356148387096802</v>
      </c>
      <c r="V26">
        <f t="shared" si="13"/>
        <v>6.0866570178727777</v>
      </c>
      <c r="W26">
        <f t="shared" si="14"/>
        <v>53.289897198580327</v>
      </c>
      <c r="X26">
        <f t="shared" si="15"/>
        <v>3.3182381413345508</v>
      </c>
      <c r="Y26">
        <f t="shared" si="16"/>
        <v>6.226767766072836</v>
      </c>
      <c r="Z26">
        <f t="shared" si="17"/>
        <v>2.7684188765382269</v>
      </c>
      <c r="AA26">
        <f t="shared" si="18"/>
        <v>-230.90264975908903</v>
      </c>
      <c r="AB26">
        <f t="shared" si="19"/>
        <v>66.570729920974273</v>
      </c>
      <c r="AC26">
        <f t="shared" si="20"/>
        <v>5.3133790972870889</v>
      </c>
      <c r="AD26">
        <f t="shared" si="21"/>
        <v>72.269803188050574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52423.693135473783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1025.1138461538501</v>
      </c>
      <c r="AR26">
        <v>1417.85</v>
      </c>
      <c r="AS26">
        <f t="shared" si="27"/>
        <v>0.2769941487788905</v>
      </c>
      <c r="AT26">
        <v>0.5</v>
      </c>
      <c r="AU26">
        <f t="shared" si="28"/>
        <v>1180.1699620376771</v>
      </c>
      <c r="AV26">
        <f t="shared" si="29"/>
        <v>21.288108715653248</v>
      </c>
      <c r="AW26">
        <f t="shared" si="30"/>
        <v>163.45008702452094</v>
      </c>
      <c r="AX26">
        <f t="shared" si="31"/>
        <v>0.50302923440420355</v>
      </c>
      <c r="AY26">
        <f t="shared" si="32"/>
        <v>1.8527717954891824E-2</v>
      </c>
      <c r="AZ26">
        <f t="shared" si="33"/>
        <v>1.3007229255563002</v>
      </c>
      <c r="BA26" t="s">
        <v>330</v>
      </c>
      <c r="BB26">
        <v>704.63</v>
      </c>
      <c r="BC26">
        <f t="shared" si="34"/>
        <v>713.21999999999991</v>
      </c>
      <c r="BD26">
        <f t="shared" si="35"/>
        <v>0.55065218844977692</v>
      </c>
      <c r="BE26">
        <f t="shared" si="36"/>
        <v>0.72112064751999072</v>
      </c>
      <c r="BF26">
        <f t="shared" si="37"/>
        <v>0.55915604790353002</v>
      </c>
      <c r="BG26">
        <f t="shared" si="38"/>
        <v>0.72419216669928932</v>
      </c>
      <c r="BH26">
        <f t="shared" si="39"/>
        <v>1399.9819354838701</v>
      </c>
      <c r="BI26">
        <f t="shared" si="40"/>
        <v>1180.1699620376771</v>
      </c>
      <c r="BJ26">
        <f t="shared" si="41"/>
        <v>0.84298942159548629</v>
      </c>
      <c r="BK26">
        <f t="shared" si="42"/>
        <v>0.19597884319097281</v>
      </c>
      <c r="BL26">
        <v>6</v>
      </c>
      <c r="BM26">
        <v>0.5</v>
      </c>
      <c r="BN26" t="s">
        <v>290</v>
      </c>
      <c r="BO26">
        <v>2</v>
      </c>
      <c r="BP26">
        <v>1605825663.5</v>
      </c>
      <c r="BQ26">
        <v>599.73903225806498</v>
      </c>
      <c r="BR26">
        <v>636.38003225806403</v>
      </c>
      <c r="BS26">
        <v>32.396348387096801</v>
      </c>
      <c r="BT26">
        <v>24.797245161290299</v>
      </c>
      <c r="BU26">
        <v>595.74403225806498</v>
      </c>
      <c r="BV26">
        <v>32.037874193548397</v>
      </c>
      <c r="BW26">
        <v>400.01541935483903</v>
      </c>
      <c r="BX26">
        <v>102.381774193548</v>
      </c>
      <c r="BY26">
        <v>4.4527119354838697E-2</v>
      </c>
      <c r="BZ26">
        <v>36.771793548387102</v>
      </c>
      <c r="CA26">
        <v>36.356148387096802</v>
      </c>
      <c r="CB26">
        <v>999.9</v>
      </c>
      <c r="CC26">
        <v>0</v>
      </c>
      <c r="CD26">
        <v>0</v>
      </c>
      <c r="CE26">
        <v>9998.9764516128998</v>
      </c>
      <c r="CF26">
        <v>0</v>
      </c>
      <c r="CG26">
        <v>79.7664774193548</v>
      </c>
      <c r="CH26">
        <v>1399.9819354838701</v>
      </c>
      <c r="CI26">
        <v>0.899996161290323</v>
      </c>
      <c r="CJ26">
        <v>0.10000381290322601</v>
      </c>
      <c r="CK26">
        <v>0</v>
      </c>
      <c r="CL26">
        <v>1025.0196774193601</v>
      </c>
      <c r="CM26">
        <v>4.9997499999999997</v>
      </c>
      <c r="CN26">
        <v>14220.748387096801</v>
      </c>
      <c r="CO26">
        <v>12177.8806451613</v>
      </c>
      <c r="CP26">
        <v>48.606709677419403</v>
      </c>
      <c r="CQ26">
        <v>49.378999999999998</v>
      </c>
      <c r="CR26">
        <v>49.318258064516101</v>
      </c>
      <c r="CS26">
        <v>49.249741935483897</v>
      </c>
      <c r="CT26">
        <v>50.356645161290302</v>
      </c>
      <c r="CU26">
        <v>1255.4774193548401</v>
      </c>
      <c r="CV26">
        <v>139.504516129032</v>
      </c>
      <c r="CW26">
        <v>0</v>
      </c>
      <c r="CX26">
        <v>119.700000047684</v>
      </c>
      <c r="CY26">
        <v>0</v>
      </c>
      <c r="CZ26">
        <v>1025.1138461538501</v>
      </c>
      <c r="DA26">
        <v>15.565128207916301</v>
      </c>
      <c r="DB26">
        <v>205.85299149458899</v>
      </c>
      <c r="DC26">
        <v>14222.0769230769</v>
      </c>
      <c r="DD26">
        <v>15</v>
      </c>
      <c r="DE26">
        <v>1605824011.5999999</v>
      </c>
      <c r="DF26" t="s">
        <v>291</v>
      </c>
      <c r="DG26">
        <v>1605824011.5999999</v>
      </c>
      <c r="DH26">
        <v>1605823993.5999999</v>
      </c>
      <c r="DI26">
        <v>6</v>
      </c>
      <c r="DJ26">
        <v>0.16800000000000001</v>
      </c>
      <c r="DK26">
        <v>-6.3E-2</v>
      </c>
      <c r="DL26">
        <v>3.9950000000000001</v>
      </c>
      <c r="DM26">
        <v>0.35799999999999998</v>
      </c>
      <c r="DN26">
        <v>1471</v>
      </c>
      <c r="DO26">
        <v>27</v>
      </c>
      <c r="DP26">
        <v>0.01</v>
      </c>
      <c r="DQ26">
        <v>7.0000000000000007E-2</v>
      </c>
      <c r="DR26">
        <v>21.288342123890001</v>
      </c>
      <c r="DS26">
        <v>0.42214142890536799</v>
      </c>
      <c r="DT26">
        <v>3.55736318119644E-2</v>
      </c>
      <c r="DU26">
        <v>1</v>
      </c>
      <c r="DV26">
        <v>-36.6408967741935</v>
      </c>
      <c r="DW26">
        <v>-0.433727419354623</v>
      </c>
      <c r="DX26">
        <v>4.5792762379751398E-2</v>
      </c>
      <c r="DY26">
        <v>0</v>
      </c>
      <c r="DZ26">
        <v>7.5991035483870997</v>
      </c>
      <c r="EA26">
        <v>-0.221421290322593</v>
      </c>
      <c r="EB26">
        <v>1.6814563493396599E-2</v>
      </c>
      <c r="EC26">
        <v>0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3.9950000000000001</v>
      </c>
      <c r="EJ26">
        <v>0.3584</v>
      </c>
      <c r="EK26">
        <v>3.99500000000012</v>
      </c>
      <c r="EL26">
        <v>0</v>
      </c>
      <c r="EM26">
        <v>0</v>
      </c>
      <c r="EN26">
        <v>0</v>
      </c>
      <c r="EO26">
        <v>0.35846999999999302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27.7</v>
      </c>
      <c r="EX26">
        <v>28</v>
      </c>
      <c r="EY26">
        <v>2</v>
      </c>
      <c r="EZ26">
        <v>392.35500000000002</v>
      </c>
      <c r="FA26">
        <v>654.22400000000005</v>
      </c>
      <c r="FB26">
        <v>35.572499999999998</v>
      </c>
      <c r="FC26">
        <v>32.9148</v>
      </c>
      <c r="FD26">
        <v>29.999300000000002</v>
      </c>
      <c r="FE26">
        <v>32.612400000000001</v>
      </c>
      <c r="FF26">
        <v>32.513100000000001</v>
      </c>
      <c r="FG26">
        <v>32.142800000000001</v>
      </c>
      <c r="FH26">
        <v>0</v>
      </c>
      <c r="FI26">
        <v>100</v>
      </c>
      <c r="FJ26">
        <v>-999.9</v>
      </c>
      <c r="FK26">
        <v>636.27</v>
      </c>
      <c r="FL26">
        <v>32.671900000000001</v>
      </c>
      <c r="FM26">
        <v>101.51600000000001</v>
      </c>
      <c r="FN26">
        <v>100.852</v>
      </c>
    </row>
    <row r="27" spans="1:170" x14ac:dyDescent="0.25">
      <c r="A27">
        <v>11</v>
      </c>
      <c r="B27">
        <v>1605825792</v>
      </c>
      <c r="C27">
        <v>1031.4000000953699</v>
      </c>
      <c r="D27" t="s">
        <v>331</v>
      </c>
      <c r="E27" t="s">
        <v>332</v>
      </c>
      <c r="F27" t="s">
        <v>285</v>
      </c>
      <c r="G27" t="s">
        <v>286</v>
      </c>
      <c r="H27">
        <v>1605825784</v>
      </c>
      <c r="I27">
        <f t="shared" si="0"/>
        <v>4.8343833112144312E-3</v>
      </c>
      <c r="J27">
        <f t="shared" si="1"/>
        <v>23.678444000324383</v>
      </c>
      <c r="K27">
        <f t="shared" si="2"/>
        <v>699.88393548387103</v>
      </c>
      <c r="L27">
        <f t="shared" si="3"/>
        <v>453.83853439544112</v>
      </c>
      <c r="M27">
        <f t="shared" si="4"/>
        <v>46.484198234374908</v>
      </c>
      <c r="N27">
        <f t="shared" si="5"/>
        <v>71.685282611413101</v>
      </c>
      <c r="O27">
        <f t="shared" si="6"/>
        <v>0.17697957670089243</v>
      </c>
      <c r="P27">
        <f t="shared" si="7"/>
        <v>2.9706429794025957</v>
      </c>
      <c r="Q27">
        <f t="shared" si="8"/>
        <v>0.17132375072879746</v>
      </c>
      <c r="R27">
        <f t="shared" si="9"/>
        <v>0.10757044110688646</v>
      </c>
      <c r="S27">
        <f t="shared" si="10"/>
        <v>231.28741973857572</v>
      </c>
      <c r="T27">
        <f t="shared" si="11"/>
        <v>36.668595040711089</v>
      </c>
      <c r="U27">
        <f t="shared" si="12"/>
        <v>36.088774193548403</v>
      </c>
      <c r="V27">
        <f t="shared" si="13"/>
        <v>5.9979815899178197</v>
      </c>
      <c r="W27">
        <f t="shared" si="14"/>
        <v>52.597472195266903</v>
      </c>
      <c r="X27">
        <f t="shared" si="15"/>
        <v>3.2380953234895871</v>
      </c>
      <c r="Y27">
        <f t="shared" si="16"/>
        <v>6.1563706169532884</v>
      </c>
      <c r="Z27">
        <f t="shared" si="17"/>
        <v>2.7598862664282326</v>
      </c>
      <c r="AA27">
        <f t="shared" si="18"/>
        <v>-213.19630402455641</v>
      </c>
      <c r="AB27">
        <f t="shared" si="19"/>
        <v>76.106400076675683</v>
      </c>
      <c r="AC27">
        <f t="shared" si="20"/>
        <v>6.0608433179519041</v>
      </c>
      <c r="AD27">
        <f t="shared" si="21"/>
        <v>100.2583591086469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52454.048584944045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1046.4988461538501</v>
      </c>
      <c r="AR27">
        <v>1470.76</v>
      </c>
      <c r="AS27">
        <f t="shared" si="27"/>
        <v>0.28846389203279255</v>
      </c>
      <c r="AT27">
        <v>0.5</v>
      </c>
      <c r="AU27">
        <f t="shared" si="28"/>
        <v>1180.1663039731368</v>
      </c>
      <c r="AV27">
        <f t="shared" si="29"/>
        <v>23.678444000324383</v>
      </c>
      <c r="AW27">
        <f t="shared" si="30"/>
        <v>170.21768264502339</v>
      </c>
      <c r="AX27">
        <f t="shared" si="31"/>
        <v>0.51899018194674862</v>
      </c>
      <c r="AY27">
        <f t="shared" si="32"/>
        <v>2.0553197798039092E-2</v>
      </c>
      <c r="AZ27">
        <f t="shared" si="33"/>
        <v>1.2179553428159591</v>
      </c>
      <c r="BA27" t="s">
        <v>334</v>
      </c>
      <c r="BB27">
        <v>707.45</v>
      </c>
      <c r="BC27">
        <f t="shared" si="34"/>
        <v>763.31</v>
      </c>
      <c r="BD27">
        <f t="shared" si="35"/>
        <v>0.55581762828490378</v>
      </c>
      <c r="BE27">
        <f t="shared" si="36"/>
        <v>0.70120526260162919</v>
      </c>
      <c r="BF27">
        <f t="shared" si="37"/>
        <v>0.56172469211746878</v>
      </c>
      <c r="BG27">
        <f t="shared" si="38"/>
        <v>0.70341546989896642</v>
      </c>
      <c r="BH27">
        <f t="shared" si="39"/>
        <v>1399.97774193548</v>
      </c>
      <c r="BI27">
        <f t="shared" si="40"/>
        <v>1180.1663039731368</v>
      </c>
      <c r="BJ27">
        <f t="shared" si="41"/>
        <v>0.84298933377436969</v>
      </c>
      <c r="BK27">
        <f t="shared" si="42"/>
        <v>0.19597866754873924</v>
      </c>
      <c r="BL27">
        <v>6</v>
      </c>
      <c r="BM27">
        <v>0.5</v>
      </c>
      <c r="BN27" t="s">
        <v>290</v>
      </c>
      <c r="BO27">
        <v>2</v>
      </c>
      <c r="BP27">
        <v>1605825784</v>
      </c>
      <c r="BQ27">
        <v>699.88393548387103</v>
      </c>
      <c r="BR27">
        <v>740.47612903225797</v>
      </c>
      <c r="BS27">
        <v>31.614451612903199</v>
      </c>
      <c r="BT27">
        <v>24.592258064516098</v>
      </c>
      <c r="BU27">
        <v>695.88893548387102</v>
      </c>
      <c r="BV27">
        <v>31.255958064516101</v>
      </c>
      <c r="BW27">
        <v>400.00722580645203</v>
      </c>
      <c r="BX27">
        <v>102.380451612903</v>
      </c>
      <c r="BY27">
        <v>4.4077622580645202E-2</v>
      </c>
      <c r="BZ27">
        <v>36.563983870967697</v>
      </c>
      <c r="CA27">
        <v>36.088774193548403</v>
      </c>
      <c r="CB27">
        <v>999.9</v>
      </c>
      <c r="CC27">
        <v>0</v>
      </c>
      <c r="CD27">
        <v>0</v>
      </c>
      <c r="CE27">
        <v>9998.15</v>
      </c>
      <c r="CF27">
        <v>0</v>
      </c>
      <c r="CG27">
        <v>78.927535483870997</v>
      </c>
      <c r="CH27">
        <v>1399.97774193548</v>
      </c>
      <c r="CI27">
        <v>0.89999641935483898</v>
      </c>
      <c r="CJ27">
        <v>0.100003567741935</v>
      </c>
      <c r="CK27">
        <v>0</v>
      </c>
      <c r="CL27">
        <v>1046.4851612903201</v>
      </c>
      <c r="CM27">
        <v>4.9997499999999997</v>
      </c>
      <c r="CN27">
        <v>14498.9935483871</v>
      </c>
      <c r="CO27">
        <v>12177.8516129032</v>
      </c>
      <c r="CP27">
        <v>48.334419354838701</v>
      </c>
      <c r="CQ27">
        <v>49.05</v>
      </c>
      <c r="CR27">
        <v>49.088419354838699</v>
      </c>
      <c r="CS27">
        <v>48.826290322580597</v>
      </c>
      <c r="CT27">
        <v>50.005935483870999</v>
      </c>
      <c r="CU27">
        <v>1255.47774193548</v>
      </c>
      <c r="CV27">
        <v>139.5</v>
      </c>
      <c r="CW27">
        <v>0</v>
      </c>
      <c r="CX27">
        <v>119.59999990463299</v>
      </c>
      <c r="CY27">
        <v>0</v>
      </c>
      <c r="CZ27">
        <v>1046.4988461538501</v>
      </c>
      <c r="DA27">
        <v>6.8495726707151698</v>
      </c>
      <c r="DB27">
        <v>92.547008601431301</v>
      </c>
      <c r="DC27">
        <v>14499.384615384601</v>
      </c>
      <c r="DD27">
        <v>15</v>
      </c>
      <c r="DE27">
        <v>1605824011.5999999</v>
      </c>
      <c r="DF27" t="s">
        <v>291</v>
      </c>
      <c r="DG27">
        <v>1605824011.5999999</v>
      </c>
      <c r="DH27">
        <v>1605823993.5999999</v>
      </c>
      <c r="DI27">
        <v>6</v>
      </c>
      <c r="DJ27">
        <v>0.16800000000000001</v>
      </c>
      <c r="DK27">
        <v>-6.3E-2</v>
      </c>
      <c r="DL27">
        <v>3.9950000000000001</v>
      </c>
      <c r="DM27">
        <v>0.35799999999999998</v>
      </c>
      <c r="DN27">
        <v>1471</v>
      </c>
      <c r="DO27">
        <v>27</v>
      </c>
      <c r="DP27">
        <v>0.01</v>
      </c>
      <c r="DQ27">
        <v>7.0000000000000007E-2</v>
      </c>
      <c r="DR27">
        <v>23.686853331206901</v>
      </c>
      <c r="DS27">
        <v>-0.174881260110688</v>
      </c>
      <c r="DT27">
        <v>3.9701690765611503E-2</v>
      </c>
      <c r="DU27">
        <v>1</v>
      </c>
      <c r="DV27">
        <v>-40.599180645161297</v>
      </c>
      <c r="DW27">
        <v>0.42955161290337501</v>
      </c>
      <c r="DX27">
        <v>6.1353488842380503E-2</v>
      </c>
      <c r="DY27">
        <v>0</v>
      </c>
      <c r="DZ27">
        <v>7.0242500000000003</v>
      </c>
      <c r="EA27">
        <v>-0.26087274193548599</v>
      </c>
      <c r="EB27">
        <v>1.94635793876832E-2</v>
      </c>
      <c r="EC27">
        <v>0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3.9950000000000001</v>
      </c>
      <c r="EJ27">
        <v>0.35849999999999999</v>
      </c>
      <c r="EK27">
        <v>3.99500000000012</v>
      </c>
      <c r="EL27">
        <v>0</v>
      </c>
      <c r="EM27">
        <v>0</v>
      </c>
      <c r="EN27">
        <v>0</v>
      </c>
      <c r="EO27">
        <v>0.35846999999999302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29.7</v>
      </c>
      <c r="EX27">
        <v>30</v>
      </c>
      <c r="EY27">
        <v>2</v>
      </c>
      <c r="EZ27">
        <v>391.57799999999997</v>
      </c>
      <c r="FA27">
        <v>656.91</v>
      </c>
      <c r="FB27">
        <v>35.305</v>
      </c>
      <c r="FC27">
        <v>32.630099999999999</v>
      </c>
      <c r="FD27">
        <v>29.999600000000001</v>
      </c>
      <c r="FE27">
        <v>32.395800000000001</v>
      </c>
      <c r="FF27">
        <v>32.3187</v>
      </c>
      <c r="FG27">
        <v>36.146999999999998</v>
      </c>
      <c r="FH27">
        <v>0</v>
      </c>
      <c r="FI27">
        <v>100</v>
      </c>
      <c r="FJ27">
        <v>-999.9</v>
      </c>
      <c r="FK27">
        <v>740.37800000000004</v>
      </c>
      <c r="FL27">
        <v>32.099200000000003</v>
      </c>
      <c r="FM27">
        <v>101.571</v>
      </c>
      <c r="FN27">
        <v>100.911</v>
      </c>
    </row>
    <row r="28" spans="1:170" x14ac:dyDescent="0.25">
      <c r="A28">
        <v>12</v>
      </c>
      <c r="B28">
        <v>1605825904</v>
      </c>
      <c r="C28">
        <v>1143.4000000953699</v>
      </c>
      <c r="D28" t="s">
        <v>335</v>
      </c>
      <c r="E28" t="s">
        <v>336</v>
      </c>
      <c r="F28" t="s">
        <v>285</v>
      </c>
      <c r="G28" t="s">
        <v>286</v>
      </c>
      <c r="H28">
        <v>1605825896.25</v>
      </c>
      <c r="I28">
        <f t="shared" si="0"/>
        <v>4.6504040768046611E-3</v>
      </c>
      <c r="J28">
        <f t="shared" si="1"/>
        <v>25.751046625746199</v>
      </c>
      <c r="K28">
        <f t="shared" si="2"/>
        <v>799.723166666667</v>
      </c>
      <c r="L28">
        <f t="shared" si="3"/>
        <v>511.18643134760219</v>
      </c>
      <c r="M28">
        <f t="shared" si="4"/>
        <v>52.35794954137819</v>
      </c>
      <c r="N28">
        <f t="shared" si="5"/>
        <v>81.911143644835988</v>
      </c>
      <c r="O28">
        <f t="shared" si="6"/>
        <v>0.16387996271588678</v>
      </c>
      <c r="P28">
        <f t="shared" si="7"/>
        <v>2.9706953407285255</v>
      </c>
      <c r="Q28">
        <f t="shared" si="8"/>
        <v>0.15901811588496345</v>
      </c>
      <c r="R28">
        <f t="shared" si="9"/>
        <v>9.9811125482389421E-2</v>
      </c>
      <c r="S28">
        <f t="shared" si="10"/>
        <v>231.28992512969506</v>
      </c>
      <c r="T28">
        <f t="shared" si="11"/>
        <v>36.87499510207676</v>
      </c>
      <c r="U28">
        <f t="shared" si="12"/>
        <v>36.295050000000003</v>
      </c>
      <c r="V28">
        <f t="shared" si="13"/>
        <v>6.0662938288319666</v>
      </c>
      <c r="W28">
        <f t="shared" si="14"/>
        <v>51.632217373622488</v>
      </c>
      <c r="X28">
        <f t="shared" si="15"/>
        <v>3.2065346245783251</v>
      </c>
      <c r="Y28">
        <f t="shared" si="16"/>
        <v>6.2103368549429314</v>
      </c>
      <c r="Z28">
        <f t="shared" si="17"/>
        <v>2.8597592042536415</v>
      </c>
      <c r="AA28">
        <f t="shared" si="18"/>
        <v>-205.08281978708555</v>
      </c>
      <c r="AB28">
        <f t="shared" si="19"/>
        <v>68.614621872784312</v>
      </c>
      <c r="AC28">
        <f t="shared" si="20"/>
        <v>5.4738251778107072</v>
      </c>
      <c r="AD28">
        <f t="shared" si="21"/>
        <v>100.29555239320453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52428.529859058981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1056.5503846153799</v>
      </c>
      <c r="AR28">
        <v>1502.4</v>
      </c>
      <c r="AS28">
        <f t="shared" si="27"/>
        <v>0.29675826370115821</v>
      </c>
      <c r="AT28">
        <v>0.5</v>
      </c>
      <c r="AU28">
        <f t="shared" si="28"/>
        <v>1180.1824307472614</v>
      </c>
      <c r="AV28">
        <f t="shared" si="29"/>
        <v>25.751046625746199</v>
      </c>
      <c r="AW28">
        <f t="shared" si="30"/>
        <v>175.11444449958483</v>
      </c>
      <c r="AX28">
        <f t="shared" si="31"/>
        <v>0.52667066027689036</v>
      </c>
      <c r="AY28">
        <f t="shared" si="32"/>
        <v>2.2309088340598075E-2</v>
      </c>
      <c r="AZ28">
        <f t="shared" si="33"/>
        <v>1.1712460063897763</v>
      </c>
      <c r="BA28" t="s">
        <v>338</v>
      </c>
      <c r="BB28">
        <v>711.13</v>
      </c>
      <c r="BC28">
        <f t="shared" si="34"/>
        <v>791.2700000000001</v>
      </c>
      <c r="BD28">
        <f t="shared" si="35"/>
        <v>0.5634607850476071</v>
      </c>
      <c r="BE28">
        <f t="shared" si="36"/>
        <v>0.68981359885532845</v>
      </c>
      <c r="BF28">
        <f t="shared" si="37"/>
        <v>0.56657331378299713</v>
      </c>
      <c r="BG28">
        <f t="shared" si="38"/>
        <v>0.69099107589476649</v>
      </c>
      <c r="BH28">
        <f t="shared" si="39"/>
        <v>1399.9973333333301</v>
      </c>
      <c r="BI28">
        <f t="shared" si="40"/>
        <v>1180.1824307472614</v>
      </c>
      <c r="BJ28">
        <f t="shared" si="41"/>
        <v>0.84298905622720055</v>
      </c>
      <c r="BK28">
        <f t="shared" si="42"/>
        <v>0.19597811245440097</v>
      </c>
      <c r="BL28">
        <v>6</v>
      </c>
      <c r="BM28">
        <v>0.5</v>
      </c>
      <c r="BN28" t="s">
        <v>290</v>
      </c>
      <c r="BO28">
        <v>2</v>
      </c>
      <c r="BP28">
        <v>1605825896.25</v>
      </c>
      <c r="BQ28">
        <v>799.723166666667</v>
      </c>
      <c r="BR28">
        <v>843.92653333333396</v>
      </c>
      <c r="BS28">
        <v>31.306363333333302</v>
      </c>
      <c r="BT28">
        <v>24.549406666666702</v>
      </c>
      <c r="BU28">
        <v>795.72816666666699</v>
      </c>
      <c r="BV28">
        <v>30.947886666666701</v>
      </c>
      <c r="BW28">
        <v>400.01589999999999</v>
      </c>
      <c r="BX28">
        <v>102.38053333333301</v>
      </c>
      <c r="BY28">
        <v>4.3839323333333298E-2</v>
      </c>
      <c r="BZ28">
        <v>36.723473333333303</v>
      </c>
      <c r="CA28">
        <v>36.295050000000003</v>
      </c>
      <c r="CB28">
        <v>999.9</v>
      </c>
      <c r="CC28">
        <v>0</v>
      </c>
      <c r="CD28">
        <v>0</v>
      </c>
      <c r="CE28">
        <v>9998.4383333333299</v>
      </c>
      <c r="CF28">
        <v>0</v>
      </c>
      <c r="CG28">
        <v>80.568386666666697</v>
      </c>
      <c r="CH28">
        <v>1399.9973333333301</v>
      </c>
      <c r="CI28">
        <v>0.90000999999999998</v>
      </c>
      <c r="CJ28">
        <v>9.9989800000000004E-2</v>
      </c>
      <c r="CK28">
        <v>0</v>
      </c>
      <c r="CL28">
        <v>1056.549</v>
      </c>
      <c r="CM28">
        <v>4.9997499999999997</v>
      </c>
      <c r="CN28">
        <v>14652.28</v>
      </c>
      <c r="CO28">
        <v>12178.07</v>
      </c>
      <c r="CP28">
        <v>48.606099999999998</v>
      </c>
      <c r="CQ28">
        <v>49.245800000000003</v>
      </c>
      <c r="CR28">
        <v>49.25</v>
      </c>
      <c r="CS28">
        <v>49.041400000000003</v>
      </c>
      <c r="CT28">
        <v>50.2520666666667</v>
      </c>
      <c r="CU28">
        <v>1255.50833333333</v>
      </c>
      <c r="CV28">
        <v>139.489</v>
      </c>
      <c r="CW28">
        <v>0</v>
      </c>
      <c r="CX28">
        <v>111.299999952316</v>
      </c>
      <c r="CY28">
        <v>0</v>
      </c>
      <c r="CZ28">
        <v>1056.5503846153799</v>
      </c>
      <c r="DA28">
        <v>-7.1452989680650003E-2</v>
      </c>
      <c r="DB28">
        <v>11.7162393024125</v>
      </c>
      <c r="DC28">
        <v>14652.342307692301</v>
      </c>
      <c r="DD28">
        <v>15</v>
      </c>
      <c r="DE28">
        <v>1605824011.5999999</v>
      </c>
      <c r="DF28" t="s">
        <v>291</v>
      </c>
      <c r="DG28">
        <v>1605824011.5999999</v>
      </c>
      <c r="DH28">
        <v>1605823993.5999999</v>
      </c>
      <c r="DI28">
        <v>6</v>
      </c>
      <c r="DJ28">
        <v>0.16800000000000001</v>
      </c>
      <c r="DK28">
        <v>-6.3E-2</v>
      </c>
      <c r="DL28">
        <v>3.9950000000000001</v>
      </c>
      <c r="DM28">
        <v>0.35799999999999998</v>
      </c>
      <c r="DN28">
        <v>1471</v>
      </c>
      <c r="DO28">
        <v>27</v>
      </c>
      <c r="DP28">
        <v>0.01</v>
      </c>
      <c r="DQ28">
        <v>7.0000000000000007E-2</v>
      </c>
      <c r="DR28">
        <v>25.7467712662921</v>
      </c>
      <c r="DS28">
        <v>-0.11182874510531</v>
      </c>
      <c r="DT28">
        <v>3.2667139403029399E-2</v>
      </c>
      <c r="DU28">
        <v>1</v>
      </c>
      <c r="DV28">
        <v>-44.201322580645197</v>
      </c>
      <c r="DW28">
        <v>0.15961935483881501</v>
      </c>
      <c r="DX28">
        <v>4.8431872401426802E-2</v>
      </c>
      <c r="DY28">
        <v>1</v>
      </c>
      <c r="DZ28">
        <v>6.7583519354838701</v>
      </c>
      <c r="EA28">
        <v>-0.10973032258064699</v>
      </c>
      <c r="EB28">
        <v>8.2901221514620205E-3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3.9950000000000001</v>
      </c>
      <c r="EJ28">
        <v>0.3584</v>
      </c>
      <c r="EK28">
        <v>3.99500000000012</v>
      </c>
      <c r="EL28">
        <v>0</v>
      </c>
      <c r="EM28">
        <v>0</v>
      </c>
      <c r="EN28">
        <v>0</v>
      </c>
      <c r="EO28">
        <v>0.35846999999999302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31.5</v>
      </c>
      <c r="EX28">
        <v>31.8</v>
      </c>
      <c r="EY28">
        <v>2</v>
      </c>
      <c r="EZ28">
        <v>391.73399999999998</v>
      </c>
      <c r="FA28">
        <v>657.04700000000003</v>
      </c>
      <c r="FB28">
        <v>35.279899999999998</v>
      </c>
      <c r="FC28">
        <v>32.588099999999997</v>
      </c>
      <c r="FD28">
        <v>30.000499999999999</v>
      </c>
      <c r="FE28">
        <v>32.360799999999998</v>
      </c>
      <c r="FF28">
        <v>32.2986</v>
      </c>
      <c r="FG28">
        <v>40.021599999999999</v>
      </c>
      <c r="FH28">
        <v>0</v>
      </c>
      <c r="FI28">
        <v>100</v>
      </c>
      <c r="FJ28">
        <v>-999.9</v>
      </c>
      <c r="FK28">
        <v>843.875</v>
      </c>
      <c r="FL28">
        <v>31.3306</v>
      </c>
      <c r="FM28">
        <v>101.568</v>
      </c>
      <c r="FN28">
        <v>100.90300000000001</v>
      </c>
    </row>
    <row r="29" spans="1:170" x14ac:dyDescent="0.25">
      <c r="A29">
        <v>13</v>
      </c>
      <c r="B29">
        <v>1605826024</v>
      </c>
      <c r="C29">
        <v>1263.4000000953699</v>
      </c>
      <c r="D29" t="s">
        <v>339</v>
      </c>
      <c r="E29" t="s">
        <v>340</v>
      </c>
      <c r="F29" t="s">
        <v>285</v>
      </c>
      <c r="G29" t="s">
        <v>286</v>
      </c>
      <c r="H29">
        <v>1605826016.25</v>
      </c>
      <c r="I29">
        <f t="shared" si="0"/>
        <v>4.4894146722948758E-3</v>
      </c>
      <c r="J29">
        <f t="shared" si="1"/>
        <v>27.034129720328981</v>
      </c>
      <c r="K29">
        <f t="shared" si="2"/>
        <v>899.90956666666705</v>
      </c>
      <c r="L29">
        <f t="shared" si="3"/>
        <v>574.3076259068157</v>
      </c>
      <c r="M29">
        <f t="shared" si="4"/>
        <v>58.824251235233632</v>
      </c>
      <c r="N29">
        <f t="shared" si="5"/>
        <v>92.174479409018787</v>
      </c>
      <c r="O29">
        <f t="shared" si="6"/>
        <v>0.15274653666751162</v>
      </c>
      <c r="P29">
        <f t="shared" si="7"/>
        <v>2.9705253535169369</v>
      </c>
      <c r="Q29">
        <f t="shared" si="8"/>
        <v>0.14851342347423965</v>
      </c>
      <c r="R29">
        <f t="shared" si="9"/>
        <v>9.3191446576644216E-2</v>
      </c>
      <c r="S29">
        <f t="shared" si="10"/>
        <v>231.29015749383765</v>
      </c>
      <c r="T29">
        <f t="shared" si="11"/>
        <v>37.079208760731639</v>
      </c>
      <c r="U29">
        <f t="shared" si="12"/>
        <v>36.524523333333299</v>
      </c>
      <c r="V29">
        <f t="shared" si="13"/>
        <v>6.143081422146401</v>
      </c>
      <c r="W29">
        <f t="shared" si="14"/>
        <v>50.87580467530519</v>
      </c>
      <c r="X29">
        <f t="shared" si="15"/>
        <v>3.1878653952121265</v>
      </c>
      <c r="Y29">
        <f t="shared" si="16"/>
        <v>6.2659753797653384</v>
      </c>
      <c r="Z29">
        <f t="shared" si="17"/>
        <v>2.9552160269342744</v>
      </c>
      <c r="AA29">
        <f t="shared" si="18"/>
        <v>-197.98318704820403</v>
      </c>
      <c r="AB29">
        <f t="shared" si="19"/>
        <v>57.993485836855548</v>
      </c>
      <c r="AC29">
        <f t="shared" si="20"/>
        <v>4.6355836794262109</v>
      </c>
      <c r="AD29">
        <f t="shared" si="21"/>
        <v>95.936039961915384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52396.119016364231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1054.5196000000001</v>
      </c>
      <c r="AR29">
        <v>1508.46</v>
      </c>
      <c r="AS29">
        <f t="shared" si="27"/>
        <v>0.30092968988239654</v>
      </c>
      <c r="AT29">
        <v>0.5</v>
      </c>
      <c r="AU29">
        <f t="shared" si="28"/>
        <v>1180.1820507472994</v>
      </c>
      <c r="AV29">
        <f t="shared" si="29"/>
        <v>27.034129720328981</v>
      </c>
      <c r="AW29">
        <f t="shared" si="30"/>
        <v>177.57590926807779</v>
      </c>
      <c r="AX29">
        <f t="shared" si="31"/>
        <v>0.52685520331994218</v>
      </c>
      <c r="AY29">
        <f t="shared" si="32"/>
        <v>2.3396286346382893E-2</v>
      </c>
      <c r="AZ29">
        <f t="shared" si="33"/>
        <v>1.1625233682033331</v>
      </c>
      <c r="BA29" t="s">
        <v>342</v>
      </c>
      <c r="BB29">
        <v>713.72</v>
      </c>
      <c r="BC29">
        <f t="shared" si="34"/>
        <v>794.74</v>
      </c>
      <c r="BD29">
        <f t="shared" si="35"/>
        <v>0.57118101517477404</v>
      </c>
      <c r="BE29">
        <f t="shared" si="36"/>
        <v>0.68813668398499428</v>
      </c>
      <c r="BF29">
        <f t="shared" si="37"/>
        <v>0.57244651646460576</v>
      </c>
      <c r="BG29">
        <f t="shared" si="38"/>
        <v>0.68861143532379776</v>
      </c>
      <c r="BH29">
        <f t="shared" si="39"/>
        <v>1399.9966666666701</v>
      </c>
      <c r="BI29">
        <f t="shared" si="40"/>
        <v>1180.1820507472994</v>
      </c>
      <c r="BJ29">
        <f t="shared" si="41"/>
        <v>0.84298918622232177</v>
      </c>
      <c r="BK29">
        <f t="shared" si="42"/>
        <v>0.19597837244464372</v>
      </c>
      <c r="BL29">
        <v>6</v>
      </c>
      <c r="BM29">
        <v>0.5</v>
      </c>
      <c r="BN29" t="s">
        <v>290</v>
      </c>
      <c r="BO29">
        <v>2</v>
      </c>
      <c r="BP29">
        <v>1605826016.25</v>
      </c>
      <c r="BQ29">
        <v>899.90956666666705</v>
      </c>
      <c r="BR29">
        <v>946.52120000000002</v>
      </c>
      <c r="BS29">
        <v>31.123480000000001</v>
      </c>
      <c r="BT29">
        <v>24.5989</v>
      </c>
      <c r="BU29">
        <v>895.91456666666602</v>
      </c>
      <c r="BV29">
        <v>30.765000000000001</v>
      </c>
      <c r="BW29">
        <v>399.99709999999999</v>
      </c>
      <c r="BX29">
        <v>102.382066666667</v>
      </c>
      <c r="BY29">
        <v>4.4313520000000002E-2</v>
      </c>
      <c r="BZ29">
        <v>36.886650000000003</v>
      </c>
      <c r="CA29">
        <v>36.524523333333299</v>
      </c>
      <c r="CB29">
        <v>999.9</v>
      </c>
      <c r="CC29">
        <v>0</v>
      </c>
      <c r="CD29">
        <v>0</v>
      </c>
      <c r="CE29">
        <v>9997.3266666666696</v>
      </c>
      <c r="CF29">
        <v>0</v>
      </c>
      <c r="CG29">
        <v>65.898179999999996</v>
      </c>
      <c r="CH29">
        <v>1399.9966666666701</v>
      </c>
      <c r="CI29">
        <v>0.90000373333333294</v>
      </c>
      <c r="CJ29">
        <v>9.9996199999999993E-2</v>
      </c>
      <c r="CK29">
        <v>0</v>
      </c>
      <c r="CL29">
        <v>1054.539</v>
      </c>
      <c r="CM29">
        <v>4.9997499999999997</v>
      </c>
      <c r="CN29">
        <v>14655.233333333301</v>
      </c>
      <c r="CO29">
        <v>12178.0433333333</v>
      </c>
      <c r="CP29">
        <v>49.066200000000002</v>
      </c>
      <c r="CQ29">
        <v>49.749933333333303</v>
      </c>
      <c r="CR29">
        <v>49.678733333333298</v>
      </c>
      <c r="CS29">
        <v>49.612333333333297</v>
      </c>
      <c r="CT29">
        <v>50.703866666666599</v>
      </c>
      <c r="CU29">
        <v>1255.50166666667</v>
      </c>
      <c r="CV29">
        <v>139.495</v>
      </c>
      <c r="CW29">
        <v>0</v>
      </c>
      <c r="CX29">
        <v>119.09999990463299</v>
      </c>
      <c r="CY29">
        <v>0</v>
      </c>
      <c r="CZ29">
        <v>1054.5196000000001</v>
      </c>
      <c r="DA29">
        <v>-3.1330769223839599</v>
      </c>
      <c r="DB29">
        <v>-37.4307693506844</v>
      </c>
      <c r="DC29">
        <v>14655.092000000001</v>
      </c>
      <c r="DD29">
        <v>15</v>
      </c>
      <c r="DE29">
        <v>1605824011.5999999</v>
      </c>
      <c r="DF29" t="s">
        <v>291</v>
      </c>
      <c r="DG29">
        <v>1605824011.5999999</v>
      </c>
      <c r="DH29">
        <v>1605823993.5999999</v>
      </c>
      <c r="DI29">
        <v>6</v>
      </c>
      <c r="DJ29">
        <v>0.16800000000000001</v>
      </c>
      <c r="DK29">
        <v>-6.3E-2</v>
      </c>
      <c r="DL29">
        <v>3.9950000000000001</v>
      </c>
      <c r="DM29">
        <v>0.35799999999999998</v>
      </c>
      <c r="DN29">
        <v>1471</v>
      </c>
      <c r="DO29">
        <v>27</v>
      </c>
      <c r="DP29">
        <v>0.01</v>
      </c>
      <c r="DQ29">
        <v>7.0000000000000007E-2</v>
      </c>
      <c r="DR29">
        <v>27.053887497289999</v>
      </c>
      <c r="DS29">
        <v>8.6825110604624597E-2</v>
      </c>
      <c r="DT29">
        <v>0.146064715098183</v>
      </c>
      <c r="DU29">
        <v>1</v>
      </c>
      <c r="DV29">
        <v>-46.643409677419399</v>
      </c>
      <c r="DW29">
        <v>-3.7911290322505599E-2</v>
      </c>
      <c r="DX29">
        <v>0.21159923982246401</v>
      </c>
      <c r="DY29">
        <v>1</v>
      </c>
      <c r="DZ29">
        <v>6.5263067741935501</v>
      </c>
      <c r="EA29">
        <v>-0.141723870967741</v>
      </c>
      <c r="EB29">
        <v>1.06217416672496E-2</v>
      </c>
      <c r="EC29">
        <v>1</v>
      </c>
      <c r="ED29">
        <v>3</v>
      </c>
      <c r="EE29">
        <v>3</v>
      </c>
      <c r="EF29" t="s">
        <v>306</v>
      </c>
      <c r="EG29">
        <v>100</v>
      </c>
      <c r="EH29">
        <v>100</v>
      </c>
      <c r="EI29">
        <v>3.9950000000000001</v>
      </c>
      <c r="EJ29">
        <v>0.3584</v>
      </c>
      <c r="EK29">
        <v>3.99500000000012</v>
      </c>
      <c r="EL29">
        <v>0</v>
      </c>
      <c r="EM29">
        <v>0</v>
      </c>
      <c r="EN29">
        <v>0</v>
      </c>
      <c r="EO29">
        <v>0.35846999999999302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33.5</v>
      </c>
      <c r="EX29">
        <v>33.799999999999997</v>
      </c>
      <c r="EY29">
        <v>2</v>
      </c>
      <c r="EZ29">
        <v>391.74299999999999</v>
      </c>
      <c r="FA29">
        <v>655.71400000000006</v>
      </c>
      <c r="FB29">
        <v>35.3596</v>
      </c>
      <c r="FC29">
        <v>32.776699999999998</v>
      </c>
      <c r="FD29">
        <v>30.001000000000001</v>
      </c>
      <c r="FE29">
        <v>32.514600000000002</v>
      </c>
      <c r="FF29">
        <v>32.447800000000001</v>
      </c>
      <c r="FG29">
        <v>43.785200000000003</v>
      </c>
      <c r="FH29">
        <v>0</v>
      </c>
      <c r="FI29">
        <v>100</v>
      </c>
      <c r="FJ29">
        <v>-999.9</v>
      </c>
      <c r="FK29">
        <v>946.58799999999997</v>
      </c>
      <c r="FL29">
        <v>31.0563</v>
      </c>
      <c r="FM29">
        <v>101.518</v>
      </c>
      <c r="FN29">
        <v>100.85</v>
      </c>
    </row>
    <row r="30" spans="1:170" x14ac:dyDescent="0.25">
      <c r="A30">
        <v>14</v>
      </c>
      <c r="B30">
        <v>1605826144.5</v>
      </c>
      <c r="C30">
        <v>1383.9000000953699</v>
      </c>
      <c r="D30" t="s">
        <v>343</v>
      </c>
      <c r="E30" t="s">
        <v>344</v>
      </c>
      <c r="F30" t="s">
        <v>285</v>
      </c>
      <c r="G30" t="s">
        <v>286</v>
      </c>
      <c r="H30">
        <v>1605826136.5</v>
      </c>
      <c r="I30">
        <f t="shared" si="0"/>
        <v>4.2556563449034322E-3</v>
      </c>
      <c r="J30">
        <f t="shared" si="1"/>
        <v>29.28580790144121</v>
      </c>
      <c r="K30">
        <f t="shared" si="2"/>
        <v>1199.7990322580599</v>
      </c>
      <c r="L30">
        <f t="shared" si="3"/>
        <v>806.24155300202324</v>
      </c>
      <c r="M30">
        <f t="shared" si="4"/>
        <v>82.575482102852703</v>
      </c>
      <c r="N30">
        <f t="shared" si="5"/>
        <v>122.88374761427957</v>
      </c>
      <c r="O30">
        <f t="shared" si="6"/>
        <v>0.13945554157312581</v>
      </c>
      <c r="P30">
        <f t="shared" si="7"/>
        <v>2.9704670394730588</v>
      </c>
      <c r="Q30">
        <f t="shared" si="8"/>
        <v>0.1359177984019522</v>
      </c>
      <c r="R30">
        <f t="shared" si="9"/>
        <v>8.5259001143285898E-2</v>
      </c>
      <c r="S30">
        <f t="shared" si="10"/>
        <v>231.28255370698849</v>
      </c>
      <c r="T30">
        <f t="shared" si="11"/>
        <v>37.322755330891141</v>
      </c>
      <c r="U30">
        <f t="shared" si="12"/>
        <v>36.760148387096798</v>
      </c>
      <c r="V30">
        <f t="shared" si="13"/>
        <v>6.2228044717741895</v>
      </c>
      <c r="W30">
        <f t="shared" si="14"/>
        <v>49.97296042701133</v>
      </c>
      <c r="X30">
        <f t="shared" si="15"/>
        <v>3.1629085924221925</v>
      </c>
      <c r="Y30">
        <f t="shared" si="16"/>
        <v>6.3292399837744666</v>
      </c>
      <c r="Z30">
        <f t="shared" si="17"/>
        <v>3.059895879351997</v>
      </c>
      <c r="AA30">
        <f t="shared" si="18"/>
        <v>-187.67444481024137</v>
      </c>
      <c r="AB30">
        <f t="shared" si="19"/>
        <v>49.728271960200551</v>
      </c>
      <c r="AC30">
        <f t="shared" si="20"/>
        <v>3.9830839458195189</v>
      </c>
      <c r="AD30">
        <f t="shared" si="21"/>
        <v>97.319464802767186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52363.226345852978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1022.56076923077</v>
      </c>
      <c r="AR30">
        <v>1439.33</v>
      </c>
      <c r="AS30">
        <f t="shared" si="27"/>
        <v>0.28955780173360512</v>
      </c>
      <c r="AT30">
        <v>0.5</v>
      </c>
      <c r="AU30">
        <f t="shared" si="28"/>
        <v>1180.1427675249756</v>
      </c>
      <c r="AV30">
        <f t="shared" si="29"/>
        <v>29.28580790144121</v>
      </c>
      <c r="AW30">
        <f t="shared" si="30"/>
        <v>170.85977274817247</v>
      </c>
      <c r="AX30">
        <f t="shared" si="31"/>
        <v>0.51721286987695658</v>
      </c>
      <c r="AY30">
        <f t="shared" si="32"/>
        <v>2.5305036138880056E-2</v>
      </c>
      <c r="AZ30">
        <f t="shared" si="33"/>
        <v>1.2663878332279603</v>
      </c>
      <c r="BA30" t="s">
        <v>346</v>
      </c>
      <c r="BB30">
        <v>694.89</v>
      </c>
      <c r="BC30">
        <f t="shared" si="34"/>
        <v>744.43999999999994</v>
      </c>
      <c r="BD30">
        <f t="shared" si="35"/>
        <v>0.5598426075563242</v>
      </c>
      <c r="BE30">
        <f t="shared" si="36"/>
        <v>0.7100175678465559</v>
      </c>
      <c r="BF30">
        <f t="shared" si="37"/>
        <v>0.57576495017582074</v>
      </c>
      <c r="BG30">
        <f t="shared" si="38"/>
        <v>0.71575740111110309</v>
      </c>
      <c r="BH30">
        <f t="shared" si="39"/>
        <v>1399.95</v>
      </c>
      <c r="BI30">
        <f t="shared" si="40"/>
        <v>1180.1427675249756</v>
      </c>
      <c r="BJ30">
        <f t="shared" si="41"/>
        <v>0.84298922641878316</v>
      </c>
      <c r="BK30">
        <f t="shared" si="42"/>
        <v>0.19597845283756637</v>
      </c>
      <c r="BL30">
        <v>6</v>
      </c>
      <c r="BM30">
        <v>0.5</v>
      </c>
      <c r="BN30" t="s">
        <v>290</v>
      </c>
      <c r="BO30">
        <v>2</v>
      </c>
      <c r="BP30">
        <v>1605826136.5</v>
      </c>
      <c r="BQ30">
        <v>1199.7990322580599</v>
      </c>
      <c r="BR30">
        <v>1251.3858064516101</v>
      </c>
      <c r="BS30">
        <v>30.881664516129</v>
      </c>
      <c r="BT30">
        <v>24.695412903225801</v>
      </c>
      <c r="BU30">
        <v>1195.8022580645199</v>
      </c>
      <c r="BV30">
        <v>30.523193548387098</v>
      </c>
      <c r="BW30">
        <v>400.006483870968</v>
      </c>
      <c r="BX30">
        <v>102.375419354839</v>
      </c>
      <c r="BY30">
        <v>4.4856300000000002E-2</v>
      </c>
      <c r="BZ30">
        <v>37.070670967741897</v>
      </c>
      <c r="CA30">
        <v>36.760148387096798</v>
      </c>
      <c r="CB30">
        <v>999.9</v>
      </c>
      <c r="CC30">
        <v>0</v>
      </c>
      <c r="CD30">
        <v>0</v>
      </c>
      <c r="CE30">
        <v>9997.64580645161</v>
      </c>
      <c r="CF30">
        <v>0</v>
      </c>
      <c r="CG30">
        <v>72.642358064516102</v>
      </c>
      <c r="CH30">
        <v>1399.95</v>
      </c>
      <c r="CI30">
        <v>0.90000083870967695</v>
      </c>
      <c r="CJ30">
        <v>9.9999122580645194E-2</v>
      </c>
      <c r="CK30">
        <v>0</v>
      </c>
      <c r="CL30">
        <v>1022.64451612903</v>
      </c>
      <c r="CM30">
        <v>4.9997499999999997</v>
      </c>
      <c r="CN30">
        <v>14270.3032258065</v>
      </c>
      <c r="CO30">
        <v>12177.6193548387</v>
      </c>
      <c r="CP30">
        <v>49.545999999999999</v>
      </c>
      <c r="CQ30">
        <v>50.292000000000002</v>
      </c>
      <c r="CR30">
        <v>50.155000000000001</v>
      </c>
      <c r="CS30">
        <v>50.191064516129003</v>
      </c>
      <c r="CT30">
        <v>51.191064516129003</v>
      </c>
      <c r="CU30">
        <v>1255.45806451613</v>
      </c>
      <c r="CV30">
        <v>139.49225806451599</v>
      </c>
      <c r="CW30">
        <v>0</v>
      </c>
      <c r="CX30">
        <v>119.59999990463299</v>
      </c>
      <c r="CY30">
        <v>0</v>
      </c>
      <c r="CZ30">
        <v>1022.56076923077</v>
      </c>
      <c r="DA30">
        <v>-17.712136772887501</v>
      </c>
      <c r="DB30">
        <v>-211.62393175828799</v>
      </c>
      <c r="DC30">
        <v>14269.492307692301</v>
      </c>
      <c r="DD30">
        <v>15</v>
      </c>
      <c r="DE30">
        <v>1605824011.5999999</v>
      </c>
      <c r="DF30" t="s">
        <v>291</v>
      </c>
      <c r="DG30">
        <v>1605824011.5999999</v>
      </c>
      <c r="DH30">
        <v>1605823993.5999999</v>
      </c>
      <c r="DI30">
        <v>6</v>
      </c>
      <c r="DJ30">
        <v>0.16800000000000001</v>
      </c>
      <c r="DK30">
        <v>-6.3E-2</v>
      </c>
      <c r="DL30">
        <v>3.9950000000000001</v>
      </c>
      <c r="DM30">
        <v>0.35799999999999998</v>
      </c>
      <c r="DN30">
        <v>1471</v>
      </c>
      <c r="DO30">
        <v>27</v>
      </c>
      <c r="DP30">
        <v>0.01</v>
      </c>
      <c r="DQ30">
        <v>7.0000000000000007E-2</v>
      </c>
      <c r="DR30">
        <v>29.291593663178499</v>
      </c>
      <c r="DS30">
        <v>-1.1848943373581</v>
      </c>
      <c r="DT30">
        <v>9.5274733862313998E-2</v>
      </c>
      <c r="DU30">
        <v>0</v>
      </c>
      <c r="DV30">
        <v>-51.587916129032301</v>
      </c>
      <c r="DW30">
        <v>1.90670322580652</v>
      </c>
      <c r="DX30">
        <v>0.153538090465282</v>
      </c>
      <c r="DY30">
        <v>0</v>
      </c>
      <c r="DZ30">
        <v>6.1862361290322596</v>
      </c>
      <c r="EA30">
        <v>-0.179746935483866</v>
      </c>
      <c r="EB30">
        <v>1.35116806522307E-2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</v>
      </c>
      <c r="EJ30">
        <v>0.35849999999999999</v>
      </c>
      <c r="EK30">
        <v>3.99500000000012</v>
      </c>
      <c r="EL30">
        <v>0</v>
      </c>
      <c r="EM30">
        <v>0</v>
      </c>
      <c r="EN30">
        <v>0</v>
      </c>
      <c r="EO30">
        <v>0.35846999999999302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35.5</v>
      </c>
      <c r="EX30">
        <v>35.799999999999997</v>
      </c>
      <c r="EY30">
        <v>2</v>
      </c>
      <c r="EZ30">
        <v>391.86700000000002</v>
      </c>
      <c r="FA30">
        <v>654.58600000000001</v>
      </c>
      <c r="FB30">
        <v>35.506300000000003</v>
      </c>
      <c r="FC30">
        <v>33.097499999999997</v>
      </c>
      <c r="FD30">
        <v>30.001100000000001</v>
      </c>
      <c r="FE30">
        <v>32.792900000000003</v>
      </c>
      <c r="FF30">
        <v>32.710099999999997</v>
      </c>
      <c r="FG30">
        <v>54.5854</v>
      </c>
      <c r="FH30">
        <v>0</v>
      </c>
      <c r="FI30">
        <v>100</v>
      </c>
      <c r="FJ30">
        <v>-999.9</v>
      </c>
      <c r="FK30">
        <v>1251.01</v>
      </c>
      <c r="FL30">
        <v>30.920999999999999</v>
      </c>
      <c r="FM30">
        <v>101.453</v>
      </c>
      <c r="FN30">
        <v>100.78100000000001</v>
      </c>
    </row>
    <row r="31" spans="1:170" x14ac:dyDescent="0.25">
      <c r="A31">
        <v>15</v>
      </c>
      <c r="B31">
        <v>1605826265</v>
      </c>
      <c r="C31">
        <v>1504.4000000953699</v>
      </c>
      <c r="D31" t="s">
        <v>347</v>
      </c>
      <c r="E31" t="s">
        <v>348</v>
      </c>
      <c r="F31" t="s">
        <v>285</v>
      </c>
      <c r="G31" t="s">
        <v>286</v>
      </c>
      <c r="H31">
        <v>1605826257</v>
      </c>
      <c r="I31">
        <f t="shared" si="0"/>
        <v>3.5842327330926215E-3</v>
      </c>
      <c r="J31">
        <f t="shared" si="1"/>
        <v>28.556930911956435</v>
      </c>
      <c r="K31">
        <f t="shared" si="2"/>
        <v>1400.19580645161</v>
      </c>
      <c r="L31">
        <f t="shared" si="3"/>
        <v>968.9576208384351</v>
      </c>
      <c r="M31">
        <f t="shared" si="4"/>
        <v>99.25197452692511</v>
      </c>
      <c r="N31">
        <f t="shared" si="5"/>
        <v>143.4244341815388</v>
      </c>
      <c r="O31">
        <f t="shared" si="6"/>
        <v>0.12412153911376933</v>
      </c>
      <c r="P31">
        <f t="shared" si="7"/>
        <v>2.9705183182714796</v>
      </c>
      <c r="Q31">
        <f t="shared" si="8"/>
        <v>0.12131061781718712</v>
      </c>
      <c r="R31">
        <f t="shared" si="9"/>
        <v>7.6066384281856247E-2</v>
      </c>
      <c r="S31">
        <f t="shared" si="10"/>
        <v>231.29186748381625</v>
      </c>
      <c r="T31">
        <f t="shared" si="11"/>
        <v>36.673944953996134</v>
      </c>
      <c r="U31">
        <f t="shared" si="12"/>
        <v>35.906987096774202</v>
      </c>
      <c r="V31">
        <f t="shared" si="13"/>
        <v>5.938334174419321</v>
      </c>
      <c r="W31">
        <f t="shared" si="14"/>
        <v>50.311921600010812</v>
      </c>
      <c r="X31">
        <f t="shared" si="15"/>
        <v>3.0446008239400002</v>
      </c>
      <c r="Y31">
        <f t="shared" si="16"/>
        <v>6.05145008800329</v>
      </c>
      <c r="Z31">
        <f t="shared" si="17"/>
        <v>2.8937333504793208</v>
      </c>
      <c r="AA31">
        <f t="shared" si="18"/>
        <v>-158.0646635293846</v>
      </c>
      <c r="AB31">
        <f t="shared" si="19"/>
        <v>54.996403207064006</v>
      </c>
      <c r="AC31">
        <f t="shared" si="20"/>
        <v>4.3693878615790087</v>
      </c>
      <c r="AD31">
        <f t="shared" si="21"/>
        <v>132.59299502307465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52503.832645153801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1012.85076923077</v>
      </c>
      <c r="AR31">
        <v>1390.44</v>
      </c>
      <c r="AS31">
        <f t="shared" si="27"/>
        <v>0.27156096686604969</v>
      </c>
      <c r="AT31">
        <v>0.5</v>
      </c>
      <c r="AU31">
        <f t="shared" si="28"/>
        <v>1180.1908362311631</v>
      </c>
      <c r="AV31">
        <f t="shared" si="29"/>
        <v>28.556930911956435</v>
      </c>
      <c r="AW31">
        <f t="shared" si="30"/>
        <v>160.24688228669316</v>
      </c>
      <c r="AX31">
        <f t="shared" si="31"/>
        <v>0.50713443226604538</v>
      </c>
      <c r="AY31">
        <f t="shared" si="32"/>
        <v>2.4686412991319035E-2</v>
      </c>
      <c r="AZ31">
        <f t="shared" si="33"/>
        <v>1.3460775006472769</v>
      </c>
      <c r="BA31" t="s">
        <v>350</v>
      </c>
      <c r="BB31">
        <v>685.3</v>
      </c>
      <c r="BC31">
        <f t="shared" si="34"/>
        <v>705.1400000000001</v>
      </c>
      <c r="BD31">
        <f t="shared" si="35"/>
        <v>0.53548122467769521</v>
      </c>
      <c r="BE31">
        <f t="shared" si="36"/>
        <v>0.72634838829857418</v>
      </c>
      <c r="BF31">
        <f t="shared" si="37"/>
        <v>0.55942205385593624</v>
      </c>
      <c r="BG31">
        <f t="shared" si="38"/>
        <v>0.73495552446335743</v>
      </c>
      <c r="BH31">
        <f t="shared" si="39"/>
        <v>1400.0070967741899</v>
      </c>
      <c r="BI31">
        <f t="shared" si="40"/>
        <v>1180.1908362311631</v>
      </c>
      <c r="BJ31">
        <f t="shared" si="41"/>
        <v>0.8429891812337853</v>
      </c>
      <c r="BK31">
        <f t="shared" si="42"/>
        <v>0.19597836246757069</v>
      </c>
      <c r="BL31">
        <v>6</v>
      </c>
      <c r="BM31">
        <v>0.5</v>
      </c>
      <c r="BN31" t="s">
        <v>290</v>
      </c>
      <c r="BO31">
        <v>2</v>
      </c>
      <c r="BP31">
        <v>1605826257</v>
      </c>
      <c r="BQ31">
        <v>1400.19580645161</v>
      </c>
      <c r="BR31">
        <v>1450.5564516129</v>
      </c>
      <c r="BS31">
        <v>29.7232290322581</v>
      </c>
      <c r="BT31">
        <v>24.5069612903226</v>
      </c>
      <c r="BU31">
        <v>1396.2006451612899</v>
      </c>
      <c r="BV31">
        <v>29.364751612903198</v>
      </c>
      <c r="BW31">
        <v>400.02138709677399</v>
      </c>
      <c r="BX31">
        <v>102.387548387097</v>
      </c>
      <c r="BY31">
        <v>4.4149751612903201E-2</v>
      </c>
      <c r="BZ31">
        <v>36.250399999999999</v>
      </c>
      <c r="CA31">
        <v>35.906987096774202</v>
      </c>
      <c r="CB31">
        <v>999.9</v>
      </c>
      <c r="CC31">
        <v>0</v>
      </c>
      <c r="CD31">
        <v>0</v>
      </c>
      <c r="CE31">
        <v>9996.7516129032301</v>
      </c>
      <c r="CF31">
        <v>0</v>
      </c>
      <c r="CG31">
        <v>68.9495838709677</v>
      </c>
      <c r="CH31">
        <v>1400.0070967741899</v>
      </c>
      <c r="CI31">
        <v>0.90000258064516103</v>
      </c>
      <c r="CJ31">
        <v>9.9997361290322606E-2</v>
      </c>
      <c r="CK31">
        <v>0</v>
      </c>
      <c r="CL31">
        <v>1012.86709677419</v>
      </c>
      <c r="CM31">
        <v>4.9997499999999997</v>
      </c>
      <c r="CN31">
        <v>14135.7677419355</v>
      </c>
      <c r="CO31">
        <v>12178.1193548387</v>
      </c>
      <c r="CP31">
        <v>49.175161290322599</v>
      </c>
      <c r="CQ31">
        <v>50.048129032258103</v>
      </c>
      <c r="CR31">
        <v>49.955387096774203</v>
      </c>
      <c r="CS31">
        <v>49.872709677419301</v>
      </c>
      <c r="CT31">
        <v>50.8887741935484</v>
      </c>
      <c r="CU31">
        <v>1255.51129032258</v>
      </c>
      <c r="CV31">
        <v>139.49580645161299</v>
      </c>
      <c r="CW31">
        <v>0</v>
      </c>
      <c r="CX31">
        <v>119.700000047684</v>
      </c>
      <c r="CY31">
        <v>0</v>
      </c>
      <c r="CZ31">
        <v>1012.85076923077</v>
      </c>
      <c r="DA31">
        <v>-4.4157265027983001</v>
      </c>
      <c r="DB31">
        <v>-83.801709258464996</v>
      </c>
      <c r="DC31">
        <v>14135.4230769231</v>
      </c>
      <c r="DD31">
        <v>15</v>
      </c>
      <c r="DE31">
        <v>1605824011.5999999</v>
      </c>
      <c r="DF31" t="s">
        <v>291</v>
      </c>
      <c r="DG31">
        <v>1605824011.5999999</v>
      </c>
      <c r="DH31">
        <v>1605823993.5999999</v>
      </c>
      <c r="DI31">
        <v>6</v>
      </c>
      <c r="DJ31">
        <v>0.16800000000000001</v>
      </c>
      <c r="DK31">
        <v>-6.3E-2</v>
      </c>
      <c r="DL31">
        <v>3.9950000000000001</v>
      </c>
      <c r="DM31">
        <v>0.35799999999999998</v>
      </c>
      <c r="DN31">
        <v>1471</v>
      </c>
      <c r="DO31">
        <v>27</v>
      </c>
      <c r="DP31">
        <v>0.01</v>
      </c>
      <c r="DQ31">
        <v>7.0000000000000007E-2</v>
      </c>
      <c r="DR31">
        <v>28.585468940089001</v>
      </c>
      <c r="DS31">
        <v>-1.4947736527714599</v>
      </c>
      <c r="DT31">
        <v>0.12937329602137901</v>
      </c>
      <c r="DU31">
        <v>0</v>
      </c>
      <c r="DV31">
        <v>-50.388935483871002</v>
      </c>
      <c r="DW31">
        <v>3.0588193548387701</v>
      </c>
      <c r="DX31">
        <v>0.24495518688038601</v>
      </c>
      <c r="DY31">
        <v>0</v>
      </c>
      <c r="DZ31">
        <v>5.2212819354838702</v>
      </c>
      <c r="EA31">
        <v>-0.62556338709678605</v>
      </c>
      <c r="EB31">
        <v>4.6656882728396298E-2</v>
      </c>
      <c r="EC31">
        <v>0</v>
      </c>
      <c r="ED31">
        <v>0</v>
      </c>
      <c r="EE31">
        <v>3</v>
      </c>
      <c r="EF31" t="s">
        <v>351</v>
      </c>
      <c r="EG31">
        <v>100</v>
      </c>
      <c r="EH31">
        <v>100</v>
      </c>
      <c r="EI31">
        <v>4</v>
      </c>
      <c r="EJ31">
        <v>0.35849999999999999</v>
      </c>
      <c r="EK31">
        <v>3.99500000000012</v>
      </c>
      <c r="EL31">
        <v>0</v>
      </c>
      <c r="EM31">
        <v>0</v>
      </c>
      <c r="EN31">
        <v>0</v>
      </c>
      <c r="EO31">
        <v>0.35846999999999302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37.6</v>
      </c>
      <c r="EX31">
        <v>37.9</v>
      </c>
      <c r="EY31">
        <v>2</v>
      </c>
      <c r="EZ31">
        <v>390.56799999999998</v>
      </c>
      <c r="FA31">
        <v>657.87900000000002</v>
      </c>
      <c r="FB31">
        <v>35.261899999999997</v>
      </c>
      <c r="FC31">
        <v>32.943399999999997</v>
      </c>
      <c r="FD31">
        <v>29.998100000000001</v>
      </c>
      <c r="FE31">
        <v>32.667200000000001</v>
      </c>
      <c r="FF31">
        <v>32.558500000000002</v>
      </c>
      <c r="FG31">
        <v>61.3718</v>
      </c>
      <c r="FH31">
        <v>0</v>
      </c>
      <c r="FI31">
        <v>100</v>
      </c>
      <c r="FJ31">
        <v>-999.9</v>
      </c>
      <c r="FK31">
        <v>1450.15</v>
      </c>
      <c r="FL31">
        <v>30.683</v>
      </c>
      <c r="FM31">
        <v>101.52</v>
      </c>
      <c r="FN31">
        <v>100.852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2020-11-19T14:53:41Z</dcterms:created>
  <dcterms:modified xsi:type="dcterms:W3CDTF">2021-05-04T23:02:33Z</dcterms:modified>
</cp:coreProperties>
</file>