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14C5D93-BBE3-4C09-AA62-1B97E817808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I31" i="1" s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/>
  <c r="AH29" i="1" s="1"/>
  <c r="AA29" i="1"/>
  <c r="Y29" i="1"/>
  <c r="X29" i="1"/>
  <c r="W29" i="1"/>
  <c r="P29" i="1"/>
  <c r="N29" i="1"/>
  <c r="K29" i="1"/>
  <c r="I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/>
  <c r="K28" i="1" s="1"/>
  <c r="Y28" i="1"/>
  <c r="X28" i="1"/>
  <c r="W28" i="1"/>
  <c r="P28" i="1"/>
  <c r="N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M27" i="1"/>
  <c r="AN27" i="1" s="1"/>
  <c r="AI27" i="1"/>
  <c r="AG27" i="1" s="1"/>
  <c r="Y27" i="1"/>
  <c r="W27" i="1" s="1"/>
  <c r="X27" i="1"/>
  <c r="P27" i="1"/>
  <c r="BK26" i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AH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/>
  <c r="AH24" i="1" s="1"/>
  <c r="AA24" i="1"/>
  <c r="Y24" i="1"/>
  <c r="X24" i="1"/>
  <c r="W24" i="1"/>
  <c r="P24" i="1"/>
  <c r="N24" i="1"/>
  <c r="K24" i="1"/>
  <c r="J24" i="1"/>
  <c r="AV24" i="1" s="1"/>
  <c r="I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H23" i="1"/>
  <c r="AG23" i="1"/>
  <c r="J23" i="1" s="1"/>
  <c r="AV23" i="1" s="1"/>
  <c r="Y23" i="1"/>
  <c r="X23" i="1"/>
  <c r="W23" i="1" s="1"/>
  <c r="P23" i="1"/>
  <c r="N23" i="1"/>
  <c r="K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 s="1"/>
  <c r="Y22" i="1"/>
  <c r="X22" i="1"/>
  <c r="W22" i="1" s="1"/>
  <c r="P22" i="1"/>
  <c r="BK21" i="1"/>
  <c r="S21" i="1" s="1"/>
  <c r="BJ21" i="1"/>
  <c r="BI21" i="1"/>
  <c r="BH21" i="1"/>
  <c r="BG21" i="1"/>
  <c r="BF21" i="1"/>
  <c r="BE21" i="1"/>
  <c r="BD21" i="1"/>
  <c r="BC21" i="1"/>
  <c r="AX21" i="1" s="1"/>
  <c r="AZ21" i="1"/>
  <c r="AU21" i="1"/>
  <c r="AS21" i="1"/>
  <c r="AW21" i="1" s="1"/>
  <c r="AN21" i="1"/>
  <c r="AM21" i="1"/>
  <c r="AI21" i="1"/>
  <c r="AG21" i="1" s="1"/>
  <c r="Y21" i="1"/>
  <c r="X21" i="1"/>
  <c r="W21" i="1" s="1"/>
  <c r="P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/>
  <c r="K20" i="1" s="1"/>
  <c r="Y20" i="1"/>
  <c r="X20" i="1"/>
  <c r="W20" i="1"/>
  <c r="P20" i="1"/>
  <c r="N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M19" i="1"/>
  <c r="AN19" i="1" s="1"/>
  <c r="AI19" i="1"/>
  <c r="AG19" i="1" s="1"/>
  <c r="Y19" i="1"/>
  <c r="W19" i="1" s="1"/>
  <c r="X19" i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J18" i="1" s="1"/>
  <c r="AV18" i="1" s="1"/>
  <c r="Y18" i="1"/>
  <c r="X18" i="1"/>
  <c r="W18" i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AH17" i="1" s="1"/>
  <c r="Y17" i="1"/>
  <c r="X17" i="1"/>
  <c r="W17" i="1"/>
  <c r="P17" i="1"/>
  <c r="AU22" i="1" l="1"/>
  <c r="AW22" i="1" s="1"/>
  <c r="S22" i="1"/>
  <c r="N27" i="1"/>
  <c r="I27" i="1"/>
  <c r="J27" i="1"/>
  <c r="AV27" i="1" s="1"/>
  <c r="AY27" i="1" s="1"/>
  <c r="K27" i="1"/>
  <c r="AH27" i="1"/>
  <c r="AU18" i="1"/>
  <c r="AY18" i="1" s="1"/>
  <c r="S18" i="1"/>
  <c r="N30" i="1"/>
  <c r="I30" i="1"/>
  <c r="K30" i="1"/>
  <c r="J30" i="1"/>
  <c r="AV30" i="1" s="1"/>
  <c r="AH30" i="1"/>
  <c r="N19" i="1"/>
  <c r="J19" i="1"/>
  <c r="AV19" i="1" s="1"/>
  <c r="AY19" i="1" s="1"/>
  <c r="I19" i="1"/>
  <c r="K19" i="1"/>
  <c r="AH19" i="1"/>
  <c r="I21" i="1"/>
  <c r="AH21" i="1"/>
  <c r="N21" i="1"/>
  <c r="K21" i="1"/>
  <c r="J21" i="1"/>
  <c r="AV21" i="1" s="1"/>
  <c r="AY21" i="1" s="1"/>
  <c r="K31" i="1"/>
  <c r="J31" i="1"/>
  <c r="AV31" i="1" s="1"/>
  <c r="I31" i="1"/>
  <c r="AH31" i="1"/>
  <c r="N31" i="1"/>
  <c r="AU17" i="1"/>
  <c r="AW17" i="1" s="1"/>
  <c r="S17" i="1"/>
  <c r="AU24" i="1"/>
  <c r="AW24" i="1" s="1"/>
  <c r="S24" i="1"/>
  <c r="AU29" i="1"/>
  <c r="S29" i="1"/>
  <c r="N22" i="1"/>
  <c r="K22" i="1"/>
  <c r="AH22" i="1"/>
  <c r="J22" i="1"/>
  <c r="AV22" i="1" s="1"/>
  <c r="I22" i="1"/>
  <c r="S23" i="1"/>
  <c r="AU23" i="1"/>
  <c r="AW23" i="1" s="1"/>
  <c r="AU25" i="1"/>
  <c r="AW25" i="1" s="1"/>
  <c r="S25" i="1"/>
  <c r="AW29" i="1"/>
  <c r="AU30" i="1"/>
  <c r="AW30" i="1" s="1"/>
  <c r="S30" i="1"/>
  <c r="S31" i="1"/>
  <c r="AU31" i="1"/>
  <c r="AW31" i="1" s="1"/>
  <c r="N17" i="1"/>
  <c r="K18" i="1"/>
  <c r="AU20" i="1"/>
  <c r="AW20" i="1" s="1"/>
  <c r="N25" i="1"/>
  <c r="K26" i="1"/>
  <c r="AU28" i="1"/>
  <c r="AW28" i="1" s="1"/>
  <c r="J29" i="1"/>
  <c r="AV29" i="1" s="1"/>
  <c r="I17" i="1"/>
  <c r="N18" i="1"/>
  <c r="S19" i="1"/>
  <c r="AH20" i="1"/>
  <c r="I25" i="1"/>
  <c r="N26" i="1"/>
  <c r="S27" i="1"/>
  <c r="AH28" i="1"/>
  <c r="J17" i="1"/>
  <c r="AV17" i="1" s="1"/>
  <c r="I20" i="1"/>
  <c r="J25" i="1"/>
  <c r="AV25" i="1" s="1"/>
  <c r="AY25" i="1" s="1"/>
  <c r="I28" i="1"/>
  <c r="K17" i="1"/>
  <c r="AH18" i="1"/>
  <c r="J20" i="1"/>
  <c r="AV20" i="1" s="1"/>
  <c r="AY20" i="1" s="1"/>
  <c r="I23" i="1"/>
  <c r="K25" i="1"/>
  <c r="AH26" i="1"/>
  <c r="J28" i="1"/>
  <c r="AV28" i="1" s="1"/>
  <c r="I18" i="1"/>
  <c r="I26" i="1"/>
  <c r="T26" i="1" l="1"/>
  <c r="U26" i="1" s="1"/>
  <c r="AA26" i="1"/>
  <c r="AA25" i="1"/>
  <c r="AA21" i="1"/>
  <c r="AY30" i="1"/>
  <c r="AY24" i="1"/>
  <c r="T27" i="1"/>
  <c r="U27" i="1" s="1"/>
  <c r="AW18" i="1"/>
  <c r="AA18" i="1"/>
  <c r="AA28" i="1"/>
  <c r="Q28" i="1"/>
  <c r="O28" i="1" s="1"/>
  <c r="R28" i="1" s="1"/>
  <c r="L28" i="1" s="1"/>
  <c r="M28" i="1" s="1"/>
  <c r="T25" i="1"/>
  <c r="U25" i="1" s="1"/>
  <c r="Q25" i="1" s="1"/>
  <c r="O25" i="1" s="1"/>
  <c r="R25" i="1" s="1"/>
  <c r="L25" i="1" s="1"/>
  <c r="M25" i="1" s="1"/>
  <c r="T24" i="1"/>
  <c r="U24" i="1" s="1"/>
  <c r="AA31" i="1"/>
  <c r="AY28" i="1"/>
  <c r="T19" i="1"/>
  <c r="U19" i="1" s="1"/>
  <c r="AY31" i="1"/>
  <c r="AA30" i="1"/>
  <c r="T21" i="1"/>
  <c r="U21" i="1" s="1"/>
  <c r="Q21" i="1" s="1"/>
  <c r="O21" i="1" s="1"/>
  <c r="R21" i="1" s="1"/>
  <c r="L21" i="1" s="1"/>
  <c r="M21" i="1" s="1"/>
  <c r="T29" i="1"/>
  <c r="U29" i="1" s="1"/>
  <c r="AA20" i="1"/>
  <c r="T31" i="1"/>
  <c r="U31" i="1" s="1"/>
  <c r="Q31" i="1" s="1"/>
  <c r="O31" i="1" s="1"/>
  <c r="R31" i="1" s="1"/>
  <c r="L31" i="1" s="1"/>
  <c r="M31" i="1" s="1"/>
  <c r="AA27" i="1"/>
  <c r="Q27" i="1"/>
  <c r="O27" i="1" s="1"/>
  <c r="R27" i="1" s="1"/>
  <c r="L27" i="1" s="1"/>
  <c r="M27" i="1" s="1"/>
  <c r="AY22" i="1"/>
  <c r="AY17" i="1"/>
  <c r="AA17" i="1"/>
  <c r="T23" i="1"/>
  <c r="U23" i="1" s="1"/>
  <c r="T20" i="1"/>
  <c r="U20" i="1" s="1"/>
  <c r="Q19" i="1"/>
  <c r="O19" i="1" s="1"/>
  <c r="R19" i="1" s="1"/>
  <c r="L19" i="1" s="1"/>
  <c r="M19" i="1" s="1"/>
  <c r="AA19" i="1"/>
  <c r="AY23" i="1"/>
  <c r="Q22" i="1"/>
  <c r="O22" i="1" s="1"/>
  <c r="R22" i="1" s="1"/>
  <c r="L22" i="1" s="1"/>
  <c r="M22" i="1" s="1"/>
  <c r="AA22" i="1"/>
  <c r="AA23" i="1"/>
  <c r="Q23" i="1"/>
  <c r="O23" i="1" s="1"/>
  <c r="R23" i="1" s="1"/>
  <c r="L23" i="1" s="1"/>
  <c r="M23" i="1" s="1"/>
  <c r="AY29" i="1"/>
  <c r="T28" i="1"/>
  <c r="U28" i="1" s="1"/>
  <c r="T30" i="1"/>
  <c r="U30" i="1" s="1"/>
  <c r="T17" i="1"/>
  <c r="U17" i="1" s="1"/>
  <c r="T18" i="1"/>
  <c r="U18" i="1" s="1"/>
  <c r="Q18" i="1" s="1"/>
  <c r="O18" i="1" s="1"/>
  <c r="R18" i="1" s="1"/>
  <c r="L18" i="1" s="1"/>
  <c r="M18" i="1" s="1"/>
  <c r="T22" i="1"/>
  <c r="U22" i="1" s="1"/>
  <c r="AC17" i="1" l="1"/>
  <c r="V17" i="1"/>
  <c r="Z17" i="1" s="1"/>
  <c r="AB17" i="1"/>
  <c r="V30" i="1"/>
  <c r="Z30" i="1" s="1"/>
  <c r="AC30" i="1"/>
  <c r="AD30" i="1" s="1"/>
  <c r="AB30" i="1"/>
  <c r="V29" i="1"/>
  <c r="Z29" i="1" s="1"/>
  <c r="AC29" i="1"/>
  <c r="AD29" i="1" s="1"/>
  <c r="AB29" i="1"/>
  <c r="Q29" i="1"/>
  <c r="O29" i="1" s="1"/>
  <c r="R29" i="1" s="1"/>
  <c r="L29" i="1" s="1"/>
  <c r="M29" i="1" s="1"/>
  <c r="V21" i="1"/>
  <c r="Z21" i="1" s="1"/>
  <c r="AC21" i="1"/>
  <c r="AB21" i="1"/>
  <c r="AC28" i="1"/>
  <c r="V28" i="1"/>
  <c r="Z28" i="1" s="1"/>
  <c r="AB28" i="1"/>
  <c r="V20" i="1"/>
  <c r="Z20" i="1" s="1"/>
  <c r="AC20" i="1"/>
  <c r="AD20" i="1" s="1"/>
  <c r="AB20" i="1"/>
  <c r="V24" i="1"/>
  <c r="Z24" i="1" s="1"/>
  <c r="AC24" i="1"/>
  <c r="AD24" i="1" s="1"/>
  <c r="AB24" i="1"/>
  <c r="Q24" i="1"/>
  <c r="O24" i="1" s="1"/>
  <c r="R24" i="1" s="1"/>
  <c r="L24" i="1" s="1"/>
  <c r="M24" i="1" s="1"/>
  <c r="V23" i="1"/>
  <c r="Z23" i="1" s="1"/>
  <c r="AC23" i="1"/>
  <c r="AB23" i="1"/>
  <c r="AC31" i="1"/>
  <c r="V31" i="1"/>
  <c r="Z31" i="1" s="1"/>
  <c r="AB31" i="1"/>
  <c r="Q30" i="1"/>
  <c r="O30" i="1" s="1"/>
  <c r="R30" i="1" s="1"/>
  <c r="L30" i="1" s="1"/>
  <c r="M30" i="1" s="1"/>
  <c r="V27" i="1"/>
  <c r="Z27" i="1" s="1"/>
  <c r="AC27" i="1"/>
  <c r="AD27" i="1" s="1"/>
  <c r="AB27" i="1"/>
  <c r="AC18" i="1"/>
  <c r="AD18" i="1" s="1"/>
  <c r="AB18" i="1"/>
  <c r="V18" i="1"/>
  <c r="Z18" i="1" s="1"/>
  <c r="AB26" i="1"/>
  <c r="AC26" i="1"/>
  <c r="AD26" i="1" s="1"/>
  <c r="V26" i="1"/>
  <c r="Z26" i="1" s="1"/>
  <c r="V22" i="1"/>
  <c r="Z22" i="1" s="1"/>
  <c r="AC22" i="1"/>
  <c r="AB22" i="1"/>
  <c r="Q17" i="1"/>
  <c r="O17" i="1" s="1"/>
  <c r="R17" i="1" s="1"/>
  <c r="L17" i="1" s="1"/>
  <c r="M17" i="1" s="1"/>
  <c r="Q20" i="1"/>
  <c r="O20" i="1" s="1"/>
  <c r="R20" i="1" s="1"/>
  <c r="L20" i="1" s="1"/>
  <c r="M20" i="1" s="1"/>
  <c r="V19" i="1"/>
  <c r="Z19" i="1" s="1"/>
  <c r="AC19" i="1"/>
  <c r="AB19" i="1"/>
  <c r="AC25" i="1"/>
  <c r="AD25" i="1" s="1"/>
  <c r="V25" i="1"/>
  <c r="Z25" i="1" s="1"/>
  <c r="AB25" i="1"/>
  <c r="Q26" i="1"/>
  <c r="O26" i="1" s="1"/>
  <c r="R26" i="1" s="1"/>
  <c r="L26" i="1" s="1"/>
  <c r="M26" i="1" s="1"/>
  <c r="AD19" i="1" l="1"/>
  <c r="AD28" i="1"/>
  <c r="AD21" i="1"/>
  <c r="AD31" i="1"/>
  <c r="AD22" i="1"/>
  <c r="AD23" i="1"/>
  <c r="AD17" i="1"/>
</calcChain>
</file>

<file path=xl/sharedStrings.xml><?xml version="1.0" encoding="utf-8"?>
<sst xmlns="http://schemas.openxmlformats.org/spreadsheetml/2006/main" count="693" uniqueCount="351">
  <si>
    <t>File opened</t>
  </si>
  <si>
    <t>2020-11-20 13:13:39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</si>
  <si>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</si>
  <si>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</si>
  <si>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</si>
  <si>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</si>
  <si>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</si>
  <si>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</si>
  <si>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</si>
  <si>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</si>
  <si>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</si>
  <si>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</si>
  <si>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</si>
  <si>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</si>
  <si>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</si>
  <si>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</si>
  <si>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</si>
  <si>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</si>
  <si>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</si>
  <si>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</si>
  <si>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</si>
  <si>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</si>
  <si>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</si>
  <si>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13:13:39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</si>
  <si>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</si>
  <si>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</si>
  <si>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</si>
  <si>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</si>
  <si>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</si>
  <si>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</si>
  <si>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</si>
  <si>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</si>
  <si>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</si>
  <si>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</si>
  <si>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</si>
  <si>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</si>
  <si>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</si>
  <si>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</si>
  <si>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</si>
  <si>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</si>
  <si>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</si>
  <si>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</si>
  <si>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</si>
  <si>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</si>
  <si>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</si>
  <si>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</si>
  <si>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</si>
  <si>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</si>
  <si>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</si>
  <si>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</si>
  <si>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</si>
  <si>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</si>
  <si>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</si>
  <si>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</si>
  <si>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</si>
  <si>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</si>
  <si>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</si>
  <si>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</si>
  <si>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</si>
  <si>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</si>
  <si>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</si>
  <si>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</si>
  <si>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</si>
  <si>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</si>
  <si>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</si>
  <si>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</si>
  <si>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</si>
  <si>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</si>
  <si>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</si>
  <si>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</si>
  <si>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</si>
  <si>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</si>
  <si>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</si>
  <si>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</si>
  <si>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</si>
  <si>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</si>
  <si>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</si>
  <si>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</si>
  <si>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</si>
  <si>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</si>
  <si>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</si>
  <si>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</si>
  <si>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</si>
  <si>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</si>
  <si>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</si>
  <si>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</si>
  <si>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</si>
  <si>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</si>
  <si>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</si>
  <si>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</si>
  <si>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</si>
  <si>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</si>
  <si>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</si>
  <si>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</si>
  <si>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</si>
  <si>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</si>
  <si>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</si>
  <si>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</si>
  <si>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</si>
  <si>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</si>
  <si>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</si>
  <si>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</si>
  <si>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</si>
  <si>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</si>
  <si>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</si>
  <si>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</si>
  <si>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</si>
  <si>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</si>
  <si>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</si>
  <si>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</si>
  <si>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</si>
  <si>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</si>
  <si>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</si>
  <si>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</si>
  <si>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</si>
  <si>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</si>
  <si>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</si>
  <si>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</si>
  <si>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</si>
  <si>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</si>
  <si>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</si>
  <si>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</si>
  <si>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</si>
  <si>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</si>
  <si>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</si>
  <si>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</si>
  <si>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</si>
  <si>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</si>
  <si>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</si>
  <si>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</si>
  <si>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</si>
  <si>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</si>
  <si>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</si>
  <si>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</si>
  <si>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</si>
  <si>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</si>
  <si>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</si>
  <si>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</si>
  <si>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</si>
  <si>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</si>
  <si>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</si>
  <si>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</si>
  <si>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</si>
  <si>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</si>
  <si>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</si>
  <si>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</si>
  <si>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</si>
  <si>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</si>
  <si>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</si>
  <si>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</si>
  <si>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</si>
  <si>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</si>
  <si>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</si>
  <si>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</si>
  <si>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</si>
  <si>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</si>
  <si>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</si>
  <si>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</si>
  <si>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</si>
  <si>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</si>
  <si>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</si>
  <si>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</si>
  <si>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</si>
  <si>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</si>
  <si>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</si>
  <si>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</si>
  <si>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</si>
  <si>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</si>
  <si>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</si>
  <si>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</si>
  <si>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</si>
  <si>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</si>
  <si>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</si>
  <si>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</si>
  <si>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</si>
  <si>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</si>
  <si>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</si>
  <si>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</si>
  <si>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</si>
  <si>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</si>
  <si>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</si>
  <si>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</si>
  <si>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</si>
  <si>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</si>
  <si>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</si>
  <si>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</si>
  <si>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</si>
  <si>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</si>
  <si>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</si>
  <si>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</si>
  <si>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</si>
  <si>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</si>
  <si>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</si>
  <si>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</si>
  <si>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</si>
  <si>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</si>
  <si>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</si>
  <si>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</si>
  <si>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</si>
  <si>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</si>
  <si>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</si>
  <si>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</si>
  <si>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</si>
  <si>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</si>
  <si>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</si>
  <si>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</si>
  <si>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</si>
  <si>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</si>
  <si>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</si>
  <si>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</si>
  <si>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</si>
  <si>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</si>
  <si>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</si>
  <si>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</si>
  <si>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</si>
  <si>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</si>
  <si>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</si>
  <si>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</si>
  <si>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</si>
  <si>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</si>
  <si>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</si>
  <si>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</si>
  <si>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</si>
  <si>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</si>
  <si>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</si>
  <si>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</si>
  <si>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</si>
  <si>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</si>
  <si>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</si>
  <si>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</si>
  <si>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</si>
  <si>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</si>
  <si>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</si>
  <si>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</si>
  <si>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</si>
  <si>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</si>
  <si>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</si>
  <si>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</si>
  <si>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</si>
  <si>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</si>
  <si>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</si>
  <si>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</si>
  <si>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</si>
  <si>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</si>
  <si>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</si>
  <si>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</si>
  <si>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</si>
  <si>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</si>
  <si>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</si>
  <si>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</si>
  <si>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</si>
  <si>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</si>
  <si>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</si>
  <si>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</si>
  <si>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</si>
  <si>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</si>
  <si>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</si>
  <si>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</si>
  <si>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</si>
  <si>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</si>
  <si>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</si>
  <si>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</si>
  <si>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</si>
  <si>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</si>
  <si>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</si>
  <si>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</si>
  <si>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</si>
  <si>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</si>
  <si>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</si>
  <si>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</si>
  <si>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</si>
  <si>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</si>
  <si>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</si>
  <si>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</si>
  <si>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</si>
  <si>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</si>
  <si>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</si>
  <si>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</si>
  <si>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</si>
  <si>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</si>
  <si>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</si>
  <si>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</si>
  <si>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</si>
  <si>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13:17:35</t>
  </si>
  <si>
    <t>13:17:35</t>
  </si>
  <si>
    <t>1149</t>
  </si>
  <si>
    <t>_1</t>
  </si>
  <si>
    <t>RECT-4143-20200907-06_33_50</t>
  </si>
  <si>
    <t>RECT-5709-20201120-13_17_40</t>
  </si>
  <si>
    <t>DARK-5710-20201120-13_17_42</t>
  </si>
  <si>
    <t>0: Broadleaf</t>
  </si>
  <si>
    <t>13:14:21</t>
  </si>
  <si>
    <t>1/3</t>
  </si>
  <si>
    <t>20201120 13:19:36</t>
  </si>
  <si>
    <t>13:19:36</t>
  </si>
  <si>
    <t>RECT-5711-20201120-13_19_41</t>
  </si>
  <si>
    <t>DARK-5712-20201120-13_19_43</t>
  </si>
  <si>
    <t>20201120 13:20:40</t>
  </si>
  <si>
    <t>13:20:40</t>
  </si>
  <si>
    <t>RECT-5713-20201120-13_20_44</t>
  </si>
  <si>
    <t>DARK-5714-20201120-13_20_46</t>
  </si>
  <si>
    <t>3/3</t>
  </si>
  <si>
    <t>20201120 13:22:00</t>
  </si>
  <si>
    <t>13:22:00</t>
  </si>
  <si>
    <t>RECT-5715-20201120-13_22_04</t>
  </si>
  <si>
    <t>DARK-5716-20201120-13_22_06</t>
  </si>
  <si>
    <t>20201120 13:23:23</t>
  </si>
  <si>
    <t>13:23:23</t>
  </si>
  <si>
    <t>RECT-5717-20201120-13_23_27</t>
  </si>
  <si>
    <t>DARK-5718-20201120-13_23_29</t>
  </si>
  <si>
    <t>20201120 13:24:43</t>
  </si>
  <si>
    <t>13:24:43</t>
  </si>
  <si>
    <t>RECT-5719-20201120-13_24_47</t>
  </si>
  <si>
    <t>DARK-5720-20201120-13_24_49</t>
  </si>
  <si>
    <t>20201120 13:26:04</t>
  </si>
  <si>
    <t>13:26:04</t>
  </si>
  <si>
    <t>RECT-5721-20201120-13_26_08</t>
  </si>
  <si>
    <t>DARK-5722-20201120-13_26_10</t>
  </si>
  <si>
    <t>20201120 13:27:24</t>
  </si>
  <si>
    <t>13:27:24</t>
  </si>
  <si>
    <t>RECT-5723-20201120-13_27_28</t>
  </si>
  <si>
    <t>DARK-5724-20201120-13_27_30</t>
  </si>
  <si>
    <t>20201120 13:29:24</t>
  </si>
  <si>
    <t>13:29:24</t>
  </si>
  <si>
    <t>RECT-5725-20201120-13_29_29</t>
  </si>
  <si>
    <t>DARK-5726-20201120-13_29_31</t>
  </si>
  <si>
    <t>0/3</t>
  </si>
  <si>
    <t>20201120 13:31:08</t>
  </si>
  <si>
    <t>13:31:08</t>
  </si>
  <si>
    <t>RECT-5727-20201120-13_31_12</t>
  </si>
  <si>
    <t>DARK-5728-20201120-13_31_14</t>
  </si>
  <si>
    <t>20201120 13:32:42</t>
  </si>
  <si>
    <t>13:32:42</t>
  </si>
  <si>
    <t>RECT-5729-20201120-13_32_46</t>
  </si>
  <si>
    <t>DARK-5730-20201120-13_32_48</t>
  </si>
  <si>
    <t>20201120 13:34:21</t>
  </si>
  <si>
    <t>13:34:21</t>
  </si>
  <si>
    <t>RECT-5731-20201120-13_34_25</t>
  </si>
  <si>
    <t>DARK-5732-20201120-13_34_27</t>
  </si>
  <si>
    <t>20201120 13:36:21</t>
  </si>
  <si>
    <t>13:36:21</t>
  </si>
  <si>
    <t>RECT-5733-20201120-13_36_26</t>
  </si>
  <si>
    <t>DARK-5734-20201120-13_36_28</t>
  </si>
  <si>
    <t>20201120 13:38:22</t>
  </si>
  <si>
    <t>13:38:22</t>
  </si>
  <si>
    <t>RECT-5735-20201120-13_38_26</t>
  </si>
  <si>
    <t>DARK-5736-20201120-13_38_28</t>
  </si>
  <si>
    <t>20201120 13:40:22</t>
  </si>
  <si>
    <t>13:40:22</t>
  </si>
  <si>
    <t>RECT-5737-20201120-13_40_27</t>
  </si>
  <si>
    <t>DARK-5738-20201120-13_40_29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</si>
</sst>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1605907055.5999999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1605907047.5999999</v>
      </c>
      <c r="I17">
        <f t="shared" ref="I17:I31" si="0">BW17*AG17*(BS17-BT17)/(100*BL17*(1000-AG17*BS17))</f>
        <v>9.6903301034124267E-3</v>
      </c>
      <c r="J17">
        <f t="shared" ref="J17:J31" si="1">BW17*AG17*(BR17-BQ17*(1000-AG17*BT17)/(1000-AG17*BS17))/(100*BL17)</f>
        <v>10.301745545756265</v>
      </c>
      <c r="K17">
        <f t="shared" ref="K17:K31" si="2">BQ17 - IF(AG17&gt;1, J17*BL17*100/(AI17*CE17), 0)</f>
        <v>402.18506451612899</v>
      </c>
      <c r="L17">
        <f t="shared" ref="L17:L31" si="3">((R17-I17/2)*K17-J17)/(R17+I17/2)</f>
        <v>293.85653002505632</v>
      </c>
      <c r="M17">
        <f t="shared" ref="M17:M31" si="4">L17*(BX17+BY17)/1000</f>
        <v>30.084752448512276</v>
      </c>
      <c r="N17">
        <f t="shared" ref="N17:N31" si="5">(BQ17 - IF(AG17&gt;1, J17*BL17*100/(AI17*CE17), 0))*(BX17+BY17)/1000</f>
        <v>41.175324922760701</v>
      </c>
      <c r="O17">
        <f t="shared" ref="O17:O31" si="6">2/((1/Q17-1/P17)+SIGN(Q17)*SQRT((1/Q17-1/P17)*(1/Q17-1/P17) + 4*BM17/((BM17+1)*(BM17+1))*(2*1/Q17*1/P17-1/P17*1/P17)))</f>
        <v>0.20870050822896274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2.9695973861074929</v>
      </c>
      <c r="Q17">
        <f t="shared" ref="Q17:Q31" si="8">I17*(1000-(1000*0.61365*EXP(17.502*U17/(240.97+U17))/(BX17+BY17)+BS17)/2)/(1000*0.61365*EXP(17.502*U17/(240.97+U17))/(BX17+BY17)-BS17)</f>
        <v>0.20088107942826952</v>
      </c>
      <c r="R17">
        <f t="shared" ref="R17:R31" si="9">1/((BM17+1)/(O17/1.6)+1/(P17/1.37)) + BM17/((BM17+1)/(O17/1.6) + BM17/(P17/1.37))</f>
        <v>0.12622880959668081</v>
      </c>
      <c r="S17">
        <f t="shared" ref="S17:S31" si="10">(BI17*BK17)</f>
        <v>231.29462500151928</v>
      </c>
      <c r="T17">
        <f t="shared" ref="T17:T31" si="11">(BZ17+(S17+2*0.95*0.0000000567*(((BZ17+$B$7)+273)^4-(BZ17+273)^4)-44100*I17)/(1.84*29.3*P17+8*0.95*0.0000000567*(BZ17+273)^3))</f>
        <v>39.121578021543812</v>
      </c>
      <c r="U17">
        <f t="shared" ref="U17:U31" si="12">($C$7*CA17+$D$7*CB17+$E$7*T17)</f>
        <v>38.921693548387097</v>
      </c>
      <c r="V17">
        <f t="shared" ref="V17:V31" si="13">0.61365*EXP(17.502*U17/(240.97+U17))</f>
        <v>6.9970927255465813</v>
      </c>
      <c r="W17">
        <f t="shared" ref="W17:W31" si="14">(X17/Y17*100)</f>
        <v>30.371918789387998</v>
      </c>
      <c r="X17">
        <f t="shared" ref="X17:X31" si="15">BS17*(BX17+BY17)/1000</f>
        <v>2.2822288339524821</v>
      </c>
      <c r="Y17">
        <f t="shared" ref="Y17:Y31" si="16">0.61365*EXP(17.502*BZ17/(240.97+BZ17))</f>
        <v>7.5142728050158523</v>
      </c>
      <c r="Z17">
        <f t="shared" ref="Z17:Z31" si="17">(V17-BS17*(BX17+BY17)/1000)</f>
        <v>4.7148638915940992</v>
      </c>
      <c r="AA17">
        <f t="shared" ref="AA17:AA31" si="18">(-I17*44100)</f>
        <v>-427.34355756048802</v>
      </c>
      <c r="AB17">
        <f t="shared" ref="AB17:AB31" si="19">2*29.3*P17*0.92*(BZ17-U17)</f>
        <v>213.06887829923676</v>
      </c>
      <c r="AC17">
        <f t="shared" ref="AC17:AC31" si="20">2*0.95*0.0000000567*(((BZ17+$B$7)+273)^4-(U17+273)^4)</f>
        <v>17.516563389714864</v>
      </c>
      <c r="AD17">
        <f t="shared" ref="AD17:AD31" si="21">S17+AC17+AA17+AB17</f>
        <v>34.536509129982875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51804.88081850102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929.10934615384599</v>
      </c>
      <c r="AR17">
        <v>1190.1199999999999</v>
      </c>
      <c r="AS17">
        <f t="shared" ref="AS17:AS31" si="27">1-AQ17/AR17</f>
        <v>0.21931456814955963</v>
      </c>
      <c r="AT17">
        <v>0.5</v>
      </c>
      <c r="AU17">
        <f t="shared" ref="AU17:AU31" si="28">BI17</f>
        <v>1180.2015588118811</v>
      </c>
      <c r="AV17">
        <f t="shared" ref="AV17:AV31" si="29">J17</f>
        <v>10.301745545756265</v>
      </c>
      <c r="AW17">
        <f t="shared" ref="AW17:AW31" si="30">AS17*AT17*AU17</f>
        <v>129.41769760013241</v>
      </c>
      <c r="AX17">
        <f t="shared" ref="AX17:AX31" si="31">BC17/AR17</f>
        <v>0.4314606930393573</v>
      </c>
      <c r="AY17">
        <f t="shared" ref="AY17:AY31" si="32">(AV17-AO17)/AU17</f>
        <v>9.2183347364199093E-3</v>
      </c>
      <c r="AZ17">
        <f t="shared" ref="AZ17:AZ31" si="33">(AL17-AR17)/AR17</f>
        <v>1.7409672974153869</v>
      </c>
      <c r="BA17" t="s">
        <v>289</v>
      </c>
      <c r="BB17">
        <v>676.63</v>
      </c>
      <c r="BC17">
        <f t="shared" ref="BC17:BC31" si="34">AR17-BB17</f>
        <v>513.4899999999999</v>
      </c>
      <c r="BD17">
        <f t="shared" ref="BD17:BD31" si="35">(AR17-AQ17)/(AR17-BB17)</f>
        <v>0.50830717997654085</v>
      </c>
      <c r="BE17">
        <f t="shared" ref="BE17:BE31" si="36">(AL17-AR17)/(AL17-BB17)</f>
        <v>0.80139240751126506</v>
      </c>
      <c r="BF17">
        <f t="shared" ref="BF17:BF31" si="37">(AR17-AQ17)/(AR17-AK17)</f>
        <v>0.54990932457749642</v>
      </c>
      <c r="BG17">
        <f t="shared" ref="BG17:BG31" si="38">(AL17-AR17)/(AL17-AK17)</f>
        <v>0.81361717449247628</v>
      </c>
      <c r="BH17">
        <f t="shared" ref="BH17:BH31" si="39">$B$11*CF17+$C$11*CG17+$F$11*CH17*(1-CK17)</f>
        <v>1400.0193548387099</v>
      </c>
      <c r="BI17">
        <f t="shared" ref="BI17:BI31" si="40">BH17*BJ17</f>
        <v>1180.2015588118811</v>
      </c>
      <c r="BJ17">
        <f t="shared" ref="BJ17:BJ31" si="41">($B$11*$D$9+$C$11*$D$9+$F$11*((CU17+CM17)/MAX(CU17+CM17+CV17, 0.1)*$I$9+CV17/MAX(CU17+CM17+CV17, 0.1)*$J$9))/($B$11+$C$11+$F$11)</f>
        <v>0.84298945920490287</v>
      </c>
      <c r="BK17">
        <f t="shared" ref="BK17:BK31" si="42">($B$11*$K$9+$C$11*$K$9+$F$11*((CU17+CM17)/MAX(CU17+CM17+CV17, 0.1)*$P$9+CV17/MAX(CU17+CM17+CV17, 0.1)*$Q$9))/($B$11+$C$11+$F$11)</f>
        <v>0.1959789184098058</v>
      </c>
      <c r="BL17">
        <v>6</v>
      </c>
      <c r="BM17">
        <v>0.5</v>
      </c>
      <c r="BN17" t="s">
        <v>290</v>
      </c>
      <c r="BO17">
        <v>2</v>
      </c>
      <c r="BP17">
        <v>1605907047.5999999</v>
      </c>
      <c r="BQ17">
        <v>402.18506451612899</v>
      </c>
      <c r="BR17">
        <v>423.48348387096797</v>
      </c>
      <c r="BS17">
        <v>22.291951612903201</v>
      </c>
      <c r="BT17">
        <v>8.0805864516129091</v>
      </c>
      <c r="BU17">
        <v>397.42906451612902</v>
      </c>
      <c r="BV17">
        <v>22.318867741935499</v>
      </c>
      <c r="BW17">
        <v>400.00296774193498</v>
      </c>
      <c r="BX17">
        <v>102.279064516129</v>
      </c>
      <c r="BY17">
        <v>9.9985716129032301E-2</v>
      </c>
      <c r="BZ17">
        <v>40.252567741935501</v>
      </c>
      <c r="CA17">
        <v>38.921693548387097</v>
      </c>
      <c r="CB17">
        <v>999.9</v>
      </c>
      <c r="CC17">
        <v>0</v>
      </c>
      <c r="CD17">
        <v>0</v>
      </c>
      <c r="CE17">
        <v>10002.1393548387</v>
      </c>
      <c r="CF17">
        <v>0</v>
      </c>
      <c r="CG17">
        <v>382.99690322580602</v>
      </c>
      <c r="CH17">
        <v>1400.0193548387099</v>
      </c>
      <c r="CI17">
        <v>0.89999435483871004</v>
      </c>
      <c r="CJ17">
        <v>0.10000549032258101</v>
      </c>
      <c r="CK17">
        <v>0</v>
      </c>
      <c r="CL17">
        <v>929.37522580645202</v>
      </c>
      <c r="CM17">
        <v>4.9997499999999997</v>
      </c>
      <c r="CN17">
        <v>13040.554838709701</v>
      </c>
      <c r="CO17">
        <v>12178.2</v>
      </c>
      <c r="CP17">
        <v>48.253999999999998</v>
      </c>
      <c r="CQ17">
        <v>49.5</v>
      </c>
      <c r="CR17">
        <v>48.783999999999999</v>
      </c>
      <c r="CS17">
        <v>49.5</v>
      </c>
      <c r="CT17">
        <v>50.311999999999998</v>
      </c>
      <c r="CU17">
        <v>1255.5093548387099</v>
      </c>
      <c r="CV17">
        <v>139.51</v>
      </c>
      <c r="CW17">
        <v>0</v>
      </c>
      <c r="CX17">
        <v>1595.5999999046301</v>
      </c>
      <c r="CY17">
        <v>0</v>
      </c>
      <c r="CZ17">
        <v>929.10934615384599</v>
      </c>
      <c r="DA17">
        <v>-20.5618803572575</v>
      </c>
      <c r="DB17">
        <v>-275.69914543974801</v>
      </c>
      <c r="DC17">
        <v>13036.9461538462</v>
      </c>
      <c r="DD17">
        <v>15</v>
      </c>
      <c r="DE17">
        <v>1605906861.0999999</v>
      </c>
      <c r="DF17" t="s">
        <v>291</v>
      </c>
      <c r="DG17">
        <v>1605906852.5999999</v>
      </c>
      <c r="DH17">
        <v>1605906861.0999999</v>
      </c>
      <c r="DI17">
        <v>6</v>
      </c>
      <c r="DJ17">
        <v>0.57899999999999996</v>
      </c>
      <c r="DK17">
        <v>-4.8000000000000001E-2</v>
      </c>
      <c r="DL17">
        <v>4.7560000000000002</v>
      </c>
      <c r="DM17">
        <v>-2.7E-2</v>
      </c>
      <c r="DN17">
        <v>1454</v>
      </c>
      <c r="DO17">
        <v>8</v>
      </c>
      <c r="DP17">
        <v>0.21</v>
      </c>
      <c r="DQ17">
        <v>0.01</v>
      </c>
      <c r="DR17">
        <v>10.2822674120239</v>
      </c>
      <c r="DS17">
        <v>1.6620091556960299</v>
      </c>
      <c r="DT17">
        <v>0.12346276248520301</v>
      </c>
      <c r="DU17">
        <v>0</v>
      </c>
      <c r="DV17">
        <v>-21.277761290322601</v>
      </c>
      <c r="DW17">
        <v>-2.3999467741935301</v>
      </c>
      <c r="DX17">
        <v>0.18432904078238599</v>
      </c>
      <c r="DY17">
        <v>0</v>
      </c>
      <c r="DZ17">
        <v>14.2100322580645</v>
      </c>
      <c r="EA17">
        <v>0.156377419354814</v>
      </c>
      <c r="EB17">
        <v>1.1824697693653999E-2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4.7560000000000002</v>
      </c>
      <c r="EJ17">
        <v>-2.69E-2</v>
      </c>
      <c r="EK17">
        <v>4.7559999999998599</v>
      </c>
      <c r="EL17">
        <v>0</v>
      </c>
      <c r="EM17">
        <v>0</v>
      </c>
      <c r="EN17">
        <v>0</v>
      </c>
      <c r="EO17">
        <v>-2.6912380952378401E-2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3.4</v>
      </c>
      <c r="EX17">
        <v>3.2</v>
      </c>
      <c r="EY17">
        <v>2</v>
      </c>
      <c r="EZ17">
        <v>390.60899999999998</v>
      </c>
      <c r="FA17">
        <v>633.66999999999996</v>
      </c>
      <c r="FB17">
        <v>39.227400000000003</v>
      </c>
      <c r="FC17">
        <v>35.979199999999999</v>
      </c>
      <c r="FD17">
        <v>30</v>
      </c>
      <c r="FE17">
        <v>35.686599999999999</v>
      </c>
      <c r="FF17">
        <v>35.592700000000001</v>
      </c>
      <c r="FG17">
        <v>22.555599999999998</v>
      </c>
      <c r="FH17">
        <v>0</v>
      </c>
      <c r="FI17">
        <v>100</v>
      </c>
      <c r="FJ17">
        <v>-999.9</v>
      </c>
      <c r="FK17">
        <v>422.91399999999999</v>
      </c>
      <c r="FL17">
        <v>10.138299999999999</v>
      </c>
      <c r="FM17">
        <v>101.051</v>
      </c>
      <c r="FN17">
        <v>100.395</v>
      </c>
    </row>
    <row r="18" spans="1:170" x14ac:dyDescent="0.25">
      <c r="A18">
        <v>2</v>
      </c>
      <c r="B18">
        <v>1605907176.5</v>
      </c>
      <c r="C18">
        <v>120.90000009536701</v>
      </c>
      <c r="D18" t="s">
        <v>293</v>
      </c>
      <c r="E18" t="s">
        <v>294</v>
      </c>
      <c r="F18" t="s">
        <v>285</v>
      </c>
      <c r="G18" t="s">
        <v>286</v>
      </c>
      <c r="H18">
        <v>1605907168.75</v>
      </c>
      <c r="I18">
        <f t="shared" si="0"/>
        <v>9.7737470097548646E-3</v>
      </c>
      <c r="J18">
        <f t="shared" si="1"/>
        <v>-8.751972947839926</v>
      </c>
      <c r="K18">
        <f t="shared" si="2"/>
        <v>53.531916666666703</v>
      </c>
      <c r="L18">
        <f t="shared" si="3"/>
        <v>115.89318740066373</v>
      </c>
      <c r="M18">
        <f t="shared" si="4"/>
        <v>11.865116645655899</v>
      </c>
      <c r="N18">
        <f t="shared" si="5"/>
        <v>5.4805847501601619</v>
      </c>
      <c r="O18">
        <f t="shared" si="6"/>
        <v>0.21013271431678396</v>
      </c>
      <c r="P18">
        <f t="shared" si="7"/>
        <v>2.9690773852555061</v>
      </c>
      <c r="Q18">
        <f t="shared" si="8"/>
        <v>0.20220645588408082</v>
      </c>
      <c r="R18">
        <f t="shared" si="9"/>
        <v>0.12706626729131598</v>
      </c>
      <c r="S18">
        <f t="shared" si="10"/>
        <v>231.28943390258334</v>
      </c>
      <c r="T18">
        <f t="shared" si="11"/>
        <v>39.06834179710863</v>
      </c>
      <c r="U18">
        <f t="shared" si="12"/>
        <v>38.977429999999998</v>
      </c>
      <c r="V18">
        <f t="shared" si="13"/>
        <v>7.0181156299736447</v>
      </c>
      <c r="W18">
        <f t="shared" si="14"/>
        <v>30.588445943398984</v>
      </c>
      <c r="X18">
        <f t="shared" si="15"/>
        <v>2.2946078579743632</v>
      </c>
      <c r="Y18">
        <f t="shared" si="16"/>
        <v>7.5015509523442843</v>
      </c>
      <c r="Z18">
        <f t="shared" si="17"/>
        <v>4.723507771999282</v>
      </c>
      <c r="AA18">
        <f t="shared" si="18"/>
        <v>-431.02224313018951</v>
      </c>
      <c r="AB18">
        <f t="shared" si="19"/>
        <v>199.02433462241476</v>
      </c>
      <c r="AC18">
        <f t="shared" si="20"/>
        <v>16.366688418672396</v>
      </c>
      <c r="AD18">
        <f t="shared" si="21"/>
        <v>15.658213813480984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51795.523686720437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836.15930769230704</v>
      </c>
      <c r="AR18">
        <v>948.02</v>
      </c>
      <c r="AS18">
        <f t="shared" si="27"/>
        <v>0.11799402154774474</v>
      </c>
      <c r="AT18">
        <v>0.5</v>
      </c>
      <c r="AU18">
        <f t="shared" si="28"/>
        <v>1180.1736107473951</v>
      </c>
      <c r="AV18">
        <f t="shared" si="29"/>
        <v>-8.751972947839926</v>
      </c>
      <c r="AW18">
        <f t="shared" si="30"/>
        <v>69.626715228303922</v>
      </c>
      <c r="AX18">
        <f t="shared" si="31"/>
        <v>0.30044724794835542</v>
      </c>
      <c r="AY18">
        <f t="shared" si="32"/>
        <v>-6.9262906690881077E-3</v>
      </c>
      <c r="AZ18">
        <f t="shared" si="33"/>
        <v>2.4409400645555999</v>
      </c>
      <c r="BA18" t="s">
        <v>296</v>
      </c>
      <c r="BB18">
        <v>663.19</v>
      </c>
      <c r="BC18">
        <f t="shared" si="34"/>
        <v>284.82999999999993</v>
      </c>
      <c r="BD18">
        <f t="shared" si="35"/>
        <v>0.39272791597687384</v>
      </c>
      <c r="BE18">
        <f t="shared" si="36"/>
        <v>0.89040321060144911</v>
      </c>
      <c r="BF18">
        <f t="shared" si="37"/>
        <v>0.48103213300430941</v>
      </c>
      <c r="BG18">
        <f t="shared" si="38"/>
        <v>0.90868499334256425</v>
      </c>
      <c r="BH18">
        <f t="shared" si="39"/>
        <v>1399.9860000000001</v>
      </c>
      <c r="BI18">
        <f t="shared" si="40"/>
        <v>1180.1736107473951</v>
      </c>
      <c r="BJ18">
        <f t="shared" si="41"/>
        <v>0.84298958042965777</v>
      </c>
      <c r="BK18">
        <f t="shared" si="42"/>
        <v>0.19597916085931585</v>
      </c>
      <c r="BL18">
        <v>6</v>
      </c>
      <c r="BM18">
        <v>0.5</v>
      </c>
      <c r="BN18" t="s">
        <v>290</v>
      </c>
      <c r="BO18">
        <v>2</v>
      </c>
      <c r="BP18">
        <v>1605907168.75</v>
      </c>
      <c r="BQ18">
        <v>53.531916666666703</v>
      </c>
      <c r="BR18">
        <v>41.188983333333297</v>
      </c>
      <c r="BS18">
        <v>22.412710000000001</v>
      </c>
      <c r="BT18">
        <v>8.0809233333333292</v>
      </c>
      <c r="BU18">
        <v>48.775916666666703</v>
      </c>
      <c r="BV18">
        <v>22.439620000000001</v>
      </c>
      <c r="BW18">
        <v>400.00696666666698</v>
      </c>
      <c r="BX18">
        <v>102.279766666667</v>
      </c>
      <c r="BY18">
        <v>9.9992763333333304E-2</v>
      </c>
      <c r="BZ18">
        <v>40.220796666666701</v>
      </c>
      <c r="CA18">
        <v>38.977429999999998</v>
      </c>
      <c r="CB18">
        <v>999.9</v>
      </c>
      <c r="CC18">
        <v>0</v>
      </c>
      <c r="CD18">
        <v>0</v>
      </c>
      <c r="CE18">
        <v>9999.1266666666706</v>
      </c>
      <c r="CF18">
        <v>0</v>
      </c>
      <c r="CG18">
        <v>686.58770000000004</v>
      </c>
      <c r="CH18">
        <v>1399.9860000000001</v>
      </c>
      <c r="CI18">
        <v>0.89999153333333304</v>
      </c>
      <c r="CJ18">
        <v>0.100008366666667</v>
      </c>
      <c r="CK18">
        <v>0</v>
      </c>
      <c r="CL18">
        <v>836.14449999999999</v>
      </c>
      <c r="CM18">
        <v>4.9997499999999997</v>
      </c>
      <c r="CN18">
        <v>11698.2133333333</v>
      </c>
      <c r="CO18">
        <v>12177.903333333301</v>
      </c>
      <c r="CP18">
        <v>48.068300000000001</v>
      </c>
      <c r="CQ18">
        <v>49.351900000000001</v>
      </c>
      <c r="CR18">
        <v>48.684933333333298</v>
      </c>
      <c r="CS18">
        <v>49.247900000000001</v>
      </c>
      <c r="CT18">
        <v>50.235300000000002</v>
      </c>
      <c r="CU18">
        <v>1255.4736666666699</v>
      </c>
      <c r="CV18">
        <v>139.512333333333</v>
      </c>
      <c r="CW18">
        <v>0</v>
      </c>
      <c r="CX18">
        <v>120</v>
      </c>
      <c r="CY18">
        <v>0</v>
      </c>
      <c r="CZ18">
        <v>836.15930769230704</v>
      </c>
      <c r="DA18">
        <v>-4.9253333397939096</v>
      </c>
      <c r="DB18">
        <v>-96.994871796869404</v>
      </c>
      <c r="DC18">
        <v>11698.288461538499</v>
      </c>
      <c r="DD18">
        <v>15</v>
      </c>
      <c r="DE18">
        <v>1605906861.0999999</v>
      </c>
      <c r="DF18" t="s">
        <v>291</v>
      </c>
      <c r="DG18">
        <v>1605906852.5999999</v>
      </c>
      <c r="DH18">
        <v>1605906861.0999999</v>
      </c>
      <c r="DI18">
        <v>6</v>
      </c>
      <c r="DJ18">
        <v>0.57899999999999996</v>
      </c>
      <c r="DK18">
        <v>-4.8000000000000001E-2</v>
      </c>
      <c r="DL18">
        <v>4.7560000000000002</v>
      </c>
      <c r="DM18">
        <v>-2.7E-2</v>
      </c>
      <c r="DN18">
        <v>1454</v>
      </c>
      <c r="DO18">
        <v>8</v>
      </c>
      <c r="DP18">
        <v>0.21</v>
      </c>
      <c r="DQ18">
        <v>0.01</v>
      </c>
      <c r="DR18">
        <v>-8.9190054767291098</v>
      </c>
      <c r="DS18">
        <v>16.888481913141899</v>
      </c>
      <c r="DT18">
        <v>1.3339194812617501</v>
      </c>
      <c r="DU18">
        <v>0</v>
      </c>
      <c r="DV18">
        <v>12.342947333333299</v>
      </c>
      <c r="DW18">
        <v>-28.028243826473901</v>
      </c>
      <c r="DX18">
        <v>2.0893681507893498</v>
      </c>
      <c r="DY18">
        <v>0</v>
      </c>
      <c r="DZ18">
        <v>14.3317866666667</v>
      </c>
      <c r="EA18">
        <v>-4.1646273637373901E-2</v>
      </c>
      <c r="EB18">
        <v>3.3266332663654599E-3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4.7560000000000002</v>
      </c>
      <c r="EJ18">
        <v>-2.69E-2</v>
      </c>
      <c r="EK18">
        <v>4.7559999999998599</v>
      </c>
      <c r="EL18">
        <v>0</v>
      </c>
      <c r="EM18">
        <v>0</v>
      </c>
      <c r="EN18">
        <v>0</v>
      </c>
      <c r="EO18">
        <v>-2.6912380952378401E-2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5.4</v>
      </c>
      <c r="EX18">
        <v>5.3</v>
      </c>
      <c r="EY18">
        <v>2</v>
      </c>
      <c r="EZ18">
        <v>390.43400000000003</v>
      </c>
      <c r="FA18">
        <v>633.70899999999995</v>
      </c>
      <c r="FB18">
        <v>39.172600000000003</v>
      </c>
      <c r="FC18">
        <v>35.816899999999997</v>
      </c>
      <c r="FD18">
        <v>29.998999999999999</v>
      </c>
      <c r="FE18">
        <v>35.527200000000001</v>
      </c>
      <c r="FF18">
        <v>35.427300000000002</v>
      </c>
      <c r="FG18">
        <v>6.1258400000000002</v>
      </c>
      <c r="FH18">
        <v>0</v>
      </c>
      <c r="FI18">
        <v>100</v>
      </c>
      <c r="FJ18">
        <v>-999.9</v>
      </c>
      <c r="FK18">
        <v>43.2592</v>
      </c>
      <c r="FL18">
        <v>21.948399999999999</v>
      </c>
      <c r="FM18">
        <v>101.105</v>
      </c>
      <c r="FN18">
        <v>100.446</v>
      </c>
    </row>
    <row r="19" spans="1:170" x14ac:dyDescent="0.25">
      <c r="A19">
        <v>3</v>
      </c>
      <c r="B19">
        <v>1605907240</v>
      </c>
      <c r="C19">
        <v>184.40000009536701</v>
      </c>
      <c r="D19" t="s">
        <v>297</v>
      </c>
      <c r="E19" t="s">
        <v>298</v>
      </c>
      <c r="F19" t="s">
        <v>285</v>
      </c>
      <c r="G19" t="s">
        <v>286</v>
      </c>
      <c r="H19">
        <v>1605907232</v>
      </c>
      <c r="I19">
        <f t="shared" si="0"/>
        <v>9.7239086766845242E-3</v>
      </c>
      <c r="J19">
        <f t="shared" si="1"/>
        <v>-2.7486591681284889</v>
      </c>
      <c r="K19">
        <f t="shared" si="2"/>
        <v>78.624070967741901</v>
      </c>
      <c r="L19">
        <f t="shared" si="3"/>
        <v>93.653142068707382</v>
      </c>
      <c r="M19">
        <f t="shared" si="4"/>
        <v>9.5882572698275332</v>
      </c>
      <c r="N19">
        <f t="shared" si="5"/>
        <v>8.0495731738164427</v>
      </c>
      <c r="O19">
        <f t="shared" si="6"/>
        <v>0.21028657144562646</v>
      </c>
      <c r="P19">
        <f t="shared" si="7"/>
        <v>2.9697648681461075</v>
      </c>
      <c r="Q19">
        <f t="shared" si="8"/>
        <v>0.20235070043911033</v>
      </c>
      <c r="R19">
        <f t="shared" si="9"/>
        <v>0.12715724158665023</v>
      </c>
      <c r="S19">
        <f t="shared" si="10"/>
        <v>231.29189275875521</v>
      </c>
      <c r="T19">
        <f t="shared" si="11"/>
        <v>38.993895777358922</v>
      </c>
      <c r="U19">
        <f t="shared" si="12"/>
        <v>38.8919</v>
      </c>
      <c r="V19">
        <f t="shared" si="13"/>
        <v>6.9858774888662394</v>
      </c>
      <c r="W19">
        <f t="shared" si="14"/>
        <v>30.65425306874916</v>
      </c>
      <c r="X19">
        <f t="shared" si="15"/>
        <v>2.2888565273260073</v>
      </c>
      <c r="Y19">
        <f t="shared" si="16"/>
        <v>7.4666850377750977</v>
      </c>
      <c r="Z19">
        <f t="shared" si="17"/>
        <v>4.6970209615402325</v>
      </c>
      <c r="AA19">
        <f t="shared" si="18"/>
        <v>-428.82437264178753</v>
      </c>
      <c r="AB19">
        <f t="shared" si="19"/>
        <v>198.7849820161081</v>
      </c>
      <c r="AC19">
        <f t="shared" si="20"/>
        <v>16.329669934240876</v>
      </c>
      <c r="AD19">
        <f t="shared" si="21"/>
        <v>17.582172067316662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51829.32544447566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821.87315999999998</v>
      </c>
      <c r="AR19">
        <v>916.32</v>
      </c>
      <c r="AS19">
        <f t="shared" si="27"/>
        <v>0.10307189628077529</v>
      </c>
      <c r="AT19">
        <v>0.5</v>
      </c>
      <c r="AU19">
        <f t="shared" si="28"/>
        <v>1180.1889007473362</v>
      </c>
      <c r="AV19">
        <f t="shared" si="29"/>
        <v>-2.7486591681284889</v>
      </c>
      <c r="AW19">
        <f t="shared" si="30"/>
        <v>60.822153984775817</v>
      </c>
      <c r="AX19">
        <f t="shared" si="31"/>
        <v>0.28724681334031782</v>
      </c>
      <c r="AY19">
        <f t="shared" si="32"/>
        <v>-1.8394611972181488E-3</v>
      </c>
      <c r="AZ19">
        <f t="shared" si="33"/>
        <v>2.5599790466212671</v>
      </c>
      <c r="BA19" t="s">
        <v>300</v>
      </c>
      <c r="BB19">
        <v>653.11</v>
      </c>
      <c r="BC19">
        <f t="shared" si="34"/>
        <v>263.21000000000004</v>
      </c>
      <c r="BD19">
        <f t="shared" si="35"/>
        <v>0.3588269442650357</v>
      </c>
      <c r="BE19">
        <f t="shared" si="36"/>
        <v>0.89911344323621967</v>
      </c>
      <c r="BF19">
        <f t="shared" si="37"/>
        <v>0.47025190734442496</v>
      </c>
      <c r="BG19">
        <f t="shared" si="38"/>
        <v>0.92113294814449642</v>
      </c>
      <c r="BH19">
        <f t="shared" si="39"/>
        <v>1400.00451612903</v>
      </c>
      <c r="BI19">
        <f t="shared" si="40"/>
        <v>1180.1889007473362</v>
      </c>
      <c r="BJ19">
        <f t="shared" si="41"/>
        <v>0.84298935264189201</v>
      </c>
      <c r="BK19">
        <f t="shared" si="42"/>
        <v>0.195978705283784</v>
      </c>
      <c r="BL19">
        <v>6</v>
      </c>
      <c r="BM19">
        <v>0.5</v>
      </c>
      <c r="BN19" t="s">
        <v>290</v>
      </c>
      <c r="BO19">
        <v>2</v>
      </c>
      <c r="BP19">
        <v>1605907232</v>
      </c>
      <c r="BQ19">
        <v>78.624070967741901</v>
      </c>
      <c r="BR19">
        <v>75.647948387096804</v>
      </c>
      <c r="BS19">
        <v>22.3563677419355</v>
      </c>
      <c r="BT19">
        <v>8.0969090322580595</v>
      </c>
      <c r="BU19">
        <v>73.868074193548395</v>
      </c>
      <c r="BV19">
        <v>22.383277419354801</v>
      </c>
      <c r="BW19">
        <v>400.00890322580602</v>
      </c>
      <c r="BX19">
        <v>102.280548387097</v>
      </c>
      <c r="BY19">
        <v>9.9970387096774194E-2</v>
      </c>
      <c r="BZ19">
        <v>40.133483870967702</v>
      </c>
      <c r="CA19">
        <v>38.8919</v>
      </c>
      <c r="CB19">
        <v>999.9</v>
      </c>
      <c r="CC19">
        <v>0</v>
      </c>
      <c r="CD19">
        <v>0</v>
      </c>
      <c r="CE19">
        <v>10002.9425806452</v>
      </c>
      <c r="CF19">
        <v>0</v>
      </c>
      <c r="CG19">
        <v>701.244483870968</v>
      </c>
      <c r="CH19">
        <v>1400.00451612903</v>
      </c>
      <c r="CI19">
        <v>0.89999612903225801</v>
      </c>
      <c r="CJ19">
        <v>0.100003716129032</v>
      </c>
      <c r="CK19">
        <v>0</v>
      </c>
      <c r="CL19">
        <v>821.84067741935496</v>
      </c>
      <c r="CM19">
        <v>4.9997499999999997</v>
      </c>
      <c r="CN19">
        <v>11479.177419354801</v>
      </c>
      <c r="CO19">
        <v>12178.083870967699</v>
      </c>
      <c r="CP19">
        <v>48.066064516129003</v>
      </c>
      <c r="CQ19">
        <v>49.186999999999998</v>
      </c>
      <c r="CR19">
        <v>48.566064516129003</v>
      </c>
      <c r="CS19">
        <v>49.066064516129003</v>
      </c>
      <c r="CT19">
        <v>50.145000000000003</v>
      </c>
      <c r="CU19">
        <v>1255.50096774194</v>
      </c>
      <c r="CV19">
        <v>139.503548387097</v>
      </c>
      <c r="CW19">
        <v>0</v>
      </c>
      <c r="CX19">
        <v>62.700000047683702</v>
      </c>
      <c r="CY19">
        <v>0</v>
      </c>
      <c r="CZ19">
        <v>821.87315999999998</v>
      </c>
      <c r="DA19">
        <v>4.5873076948171096</v>
      </c>
      <c r="DB19">
        <v>49.4615383910945</v>
      </c>
      <c r="DC19">
        <v>11479.868</v>
      </c>
      <c r="DD19">
        <v>15</v>
      </c>
      <c r="DE19">
        <v>1605906861.0999999</v>
      </c>
      <c r="DF19" t="s">
        <v>291</v>
      </c>
      <c r="DG19">
        <v>1605906852.5999999</v>
      </c>
      <c r="DH19">
        <v>1605906861.0999999</v>
      </c>
      <c r="DI19">
        <v>6</v>
      </c>
      <c r="DJ19">
        <v>0.57899999999999996</v>
      </c>
      <c r="DK19">
        <v>-4.8000000000000001E-2</v>
      </c>
      <c r="DL19">
        <v>4.7560000000000002</v>
      </c>
      <c r="DM19">
        <v>-2.7E-2</v>
      </c>
      <c r="DN19">
        <v>1454</v>
      </c>
      <c r="DO19">
        <v>8</v>
      </c>
      <c r="DP19">
        <v>0.21</v>
      </c>
      <c r="DQ19">
        <v>0.01</v>
      </c>
      <c r="DR19">
        <v>-2.7586886192528599</v>
      </c>
      <c r="DS19">
        <v>0.45826781479668399</v>
      </c>
      <c r="DT19">
        <v>0.10252898292944999</v>
      </c>
      <c r="DU19">
        <v>1</v>
      </c>
      <c r="DV19">
        <v>2.9703486666666699</v>
      </c>
      <c r="DW19">
        <v>-5.2449210233593099E-2</v>
      </c>
      <c r="DX19">
        <v>0.12152869446440299</v>
      </c>
      <c r="DY19">
        <v>1</v>
      </c>
      <c r="DZ19">
        <v>14.26027</v>
      </c>
      <c r="EA19">
        <v>-0.16232703003339899</v>
      </c>
      <c r="EB19">
        <v>1.26380945293714E-2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4.7560000000000002</v>
      </c>
      <c r="EJ19">
        <v>-2.69E-2</v>
      </c>
      <c r="EK19">
        <v>4.7559999999998599</v>
      </c>
      <c r="EL19">
        <v>0</v>
      </c>
      <c r="EM19">
        <v>0</v>
      </c>
      <c r="EN19">
        <v>0</v>
      </c>
      <c r="EO19">
        <v>-2.6912380952378401E-2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6.5</v>
      </c>
      <c r="EX19">
        <v>6.3</v>
      </c>
      <c r="EY19">
        <v>2</v>
      </c>
      <c r="EZ19">
        <v>390.589</v>
      </c>
      <c r="FA19">
        <v>634.61</v>
      </c>
      <c r="FB19">
        <v>39.097499999999997</v>
      </c>
      <c r="FC19">
        <v>35.642499999999998</v>
      </c>
      <c r="FD19">
        <v>29.999199999999998</v>
      </c>
      <c r="FE19">
        <v>35.3782</v>
      </c>
      <c r="FF19">
        <v>35.290300000000002</v>
      </c>
      <c r="FG19">
        <v>7.5158500000000004</v>
      </c>
      <c r="FH19">
        <v>0</v>
      </c>
      <c r="FI19">
        <v>100</v>
      </c>
      <c r="FJ19">
        <v>-999.9</v>
      </c>
      <c r="FK19">
        <v>75.525700000000001</v>
      </c>
      <c r="FL19">
        <v>22.048300000000001</v>
      </c>
      <c r="FM19">
        <v>101.139</v>
      </c>
      <c r="FN19">
        <v>100.488</v>
      </c>
    </row>
    <row r="20" spans="1:170" x14ac:dyDescent="0.25">
      <c r="A20">
        <v>4</v>
      </c>
      <c r="B20">
        <v>1605907320</v>
      </c>
      <c r="C20">
        <v>264.40000009536698</v>
      </c>
      <c r="D20" t="s">
        <v>302</v>
      </c>
      <c r="E20" t="s">
        <v>303</v>
      </c>
      <c r="F20" t="s">
        <v>285</v>
      </c>
      <c r="G20" t="s">
        <v>286</v>
      </c>
      <c r="H20">
        <v>1605907312</v>
      </c>
      <c r="I20">
        <f t="shared" si="0"/>
        <v>9.6403666602607341E-3</v>
      </c>
      <c r="J20">
        <f t="shared" si="1"/>
        <v>-2.3354835698469123</v>
      </c>
      <c r="K20">
        <f t="shared" si="2"/>
        <v>99.613658064516102</v>
      </c>
      <c r="L20">
        <f t="shared" si="3"/>
        <v>110.04662867982617</v>
      </c>
      <c r="M20">
        <f t="shared" si="4"/>
        <v>11.265615991639816</v>
      </c>
      <c r="N20">
        <f t="shared" si="5"/>
        <v>10.197579269260043</v>
      </c>
      <c r="O20">
        <f t="shared" si="6"/>
        <v>0.21000164372584715</v>
      </c>
      <c r="P20">
        <f t="shared" si="7"/>
        <v>2.969356495852213</v>
      </c>
      <c r="Q20">
        <f t="shared" si="8"/>
        <v>0.20208578384884796</v>
      </c>
      <c r="R20">
        <f t="shared" si="9"/>
        <v>0.12698996283448299</v>
      </c>
      <c r="S20">
        <f t="shared" si="10"/>
        <v>231.2888174538906</v>
      </c>
      <c r="T20">
        <f t="shared" si="11"/>
        <v>38.888571142496218</v>
      </c>
      <c r="U20">
        <f t="shared" si="12"/>
        <v>38.7708935483871</v>
      </c>
      <c r="V20">
        <f t="shared" si="13"/>
        <v>6.9404869155275044</v>
      </c>
      <c r="W20">
        <f t="shared" si="14"/>
        <v>30.698942135383113</v>
      </c>
      <c r="X20">
        <f t="shared" si="15"/>
        <v>2.2767848445650389</v>
      </c>
      <c r="Y20">
        <f t="shared" si="16"/>
        <v>7.4164928371940642</v>
      </c>
      <c r="Z20">
        <f t="shared" si="17"/>
        <v>4.663702070962465</v>
      </c>
      <c r="AA20">
        <f t="shared" si="18"/>
        <v>-425.1401697174984</v>
      </c>
      <c r="AB20">
        <f t="shared" si="19"/>
        <v>197.90765297739941</v>
      </c>
      <c r="AC20">
        <f t="shared" si="20"/>
        <v>16.2405406087335</v>
      </c>
      <c r="AD20">
        <f t="shared" si="21"/>
        <v>20.296841322525125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51838.55588660809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817.47771999999998</v>
      </c>
      <c r="AR20">
        <v>904.78</v>
      </c>
      <c r="AS20">
        <f t="shared" si="27"/>
        <v>9.6490063882932908E-2</v>
      </c>
      <c r="AT20">
        <v>0.5</v>
      </c>
      <c r="AU20">
        <f t="shared" si="28"/>
        <v>1180.1702136506256</v>
      </c>
      <c r="AV20">
        <f t="shared" si="29"/>
        <v>-2.3354835698469123</v>
      </c>
      <c r="AW20">
        <f t="shared" si="30"/>
        <v>56.937349653941716</v>
      </c>
      <c r="AX20">
        <f t="shared" si="31"/>
        <v>0.28600322730387495</v>
      </c>
      <c r="AY20">
        <f t="shared" si="32"/>
        <v>-1.4893920128635316E-3</v>
      </c>
      <c r="AZ20">
        <f t="shared" si="33"/>
        <v>2.6053847344105754</v>
      </c>
      <c r="BA20" t="s">
        <v>305</v>
      </c>
      <c r="BB20">
        <v>646.01</v>
      </c>
      <c r="BC20">
        <f t="shared" si="34"/>
        <v>258.77</v>
      </c>
      <c r="BD20">
        <f t="shared" si="35"/>
        <v>0.33737403872164473</v>
      </c>
      <c r="BE20">
        <f t="shared" si="36"/>
        <v>0.90108445110413726</v>
      </c>
      <c r="BF20">
        <f t="shared" si="37"/>
        <v>0.46117728997862584</v>
      </c>
      <c r="BG20">
        <f t="shared" si="38"/>
        <v>0.92566447490835457</v>
      </c>
      <c r="BH20">
        <f t="shared" si="39"/>
        <v>1399.9819354838701</v>
      </c>
      <c r="BI20">
        <f t="shared" si="40"/>
        <v>1180.1702136506256</v>
      </c>
      <c r="BJ20">
        <f t="shared" si="41"/>
        <v>0.84298960132133993</v>
      </c>
      <c r="BK20">
        <f t="shared" si="42"/>
        <v>0.19597920264267976</v>
      </c>
      <c r="BL20">
        <v>6</v>
      </c>
      <c r="BM20">
        <v>0.5</v>
      </c>
      <c r="BN20" t="s">
        <v>290</v>
      </c>
      <c r="BO20">
        <v>2</v>
      </c>
      <c r="BP20">
        <v>1605907312</v>
      </c>
      <c r="BQ20">
        <v>99.613658064516102</v>
      </c>
      <c r="BR20">
        <v>97.550841935483902</v>
      </c>
      <c r="BS20">
        <v>22.2404612903226</v>
      </c>
      <c r="BT20">
        <v>8.1011158064516096</v>
      </c>
      <c r="BU20">
        <v>94.857658064516102</v>
      </c>
      <c r="BV20">
        <v>22.267364516129</v>
      </c>
      <c r="BW20">
        <v>399.98854838709701</v>
      </c>
      <c r="BX20">
        <v>102.27135483871</v>
      </c>
      <c r="BY20">
        <v>9.9941100000000005E-2</v>
      </c>
      <c r="BZ20">
        <v>40.007167741935497</v>
      </c>
      <c r="CA20">
        <v>38.7708935483871</v>
      </c>
      <c r="CB20">
        <v>999.9</v>
      </c>
      <c r="CC20">
        <v>0</v>
      </c>
      <c r="CD20">
        <v>0</v>
      </c>
      <c r="CE20">
        <v>10001.5293548387</v>
      </c>
      <c r="CF20">
        <v>0</v>
      </c>
      <c r="CG20">
        <v>700.81</v>
      </c>
      <c r="CH20">
        <v>1399.9819354838701</v>
      </c>
      <c r="CI20">
        <v>0.899990806451613</v>
      </c>
      <c r="CJ20">
        <v>0.100009087096774</v>
      </c>
      <c r="CK20">
        <v>0</v>
      </c>
      <c r="CL20">
        <v>817.40383870967696</v>
      </c>
      <c r="CM20">
        <v>4.9997499999999997</v>
      </c>
      <c r="CN20">
        <v>11389.5935483871</v>
      </c>
      <c r="CO20">
        <v>12177.8580645161</v>
      </c>
      <c r="CP20">
        <v>48.116870967741903</v>
      </c>
      <c r="CQ20">
        <v>49.174999999999997</v>
      </c>
      <c r="CR20">
        <v>48.620935483871001</v>
      </c>
      <c r="CS20">
        <v>49.061999999999998</v>
      </c>
      <c r="CT20">
        <v>50.145000000000003</v>
      </c>
      <c r="CU20">
        <v>1255.46903225806</v>
      </c>
      <c r="CV20">
        <v>139.51290322580601</v>
      </c>
      <c r="CW20">
        <v>0</v>
      </c>
      <c r="CX20">
        <v>79.599999904632597</v>
      </c>
      <c r="CY20">
        <v>0</v>
      </c>
      <c r="CZ20">
        <v>817.47771999999998</v>
      </c>
      <c r="DA20">
        <v>4.31846154505459</v>
      </c>
      <c r="DB20">
        <v>46.523076867223999</v>
      </c>
      <c r="DC20">
        <v>11390.436</v>
      </c>
      <c r="DD20">
        <v>15</v>
      </c>
      <c r="DE20">
        <v>1605906861.0999999</v>
      </c>
      <c r="DF20" t="s">
        <v>291</v>
      </c>
      <c r="DG20">
        <v>1605906852.5999999</v>
      </c>
      <c r="DH20">
        <v>1605906861.0999999</v>
      </c>
      <c r="DI20">
        <v>6</v>
      </c>
      <c r="DJ20">
        <v>0.57899999999999996</v>
      </c>
      <c r="DK20">
        <v>-4.8000000000000001E-2</v>
      </c>
      <c r="DL20">
        <v>4.7560000000000002</v>
      </c>
      <c r="DM20">
        <v>-2.7E-2</v>
      </c>
      <c r="DN20">
        <v>1454</v>
      </c>
      <c r="DO20">
        <v>8</v>
      </c>
      <c r="DP20">
        <v>0.21</v>
      </c>
      <c r="DQ20">
        <v>0.01</v>
      </c>
      <c r="DR20">
        <v>-2.3343280765124801</v>
      </c>
      <c r="DS20">
        <v>-0.14809262010090599</v>
      </c>
      <c r="DT20">
        <v>1.31704282066129E-2</v>
      </c>
      <c r="DU20">
        <v>1</v>
      </c>
      <c r="DV20">
        <v>2.0627223333333302</v>
      </c>
      <c r="DW20">
        <v>0.191550700778649</v>
      </c>
      <c r="DX20">
        <v>1.81322322000231E-2</v>
      </c>
      <c r="DY20">
        <v>1</v>
      </c>
      <c r="DZ20">
        <v>14.1395366666667</v>
      </c>
      <c r="EA20">
        <v>-9.5030923248036206E-2</v>
      </c>
      <c r="EB20">
        <v>7.1570237451674098E-3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4.7560000000000002</v>
      </c>
      <c r="EJ20">
        <v>-2.69E-2</v>
      </c>
      <c r="EK20">
        <v>4.7559999999998599</v>
      </c>
      <c r="EL20">
        <v>0</v>
      </c>
      <c r="EM20">
        <v>0</v>
      </c>
      <c r="EN20">
        <v>0</v>
      </c>
      <c r="EO20">
        <v>-2.6912380952378401E-2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7.8</v>
      </c>
      <c r="EX20">
        <v>7.6</v>
      </c>
      <c r="EY20">
        <v>2</v>
      </c>
      <c r="EZ20">
        <v>390.40899999999999</v>
      </c>
      <c r="FA20">
        <v>635.50400000000002</v>
      </c>
      <c r="FB20">
        <v>39.014800000000001</v>
      </c>
      <c r="FC20">
        <v>35.484400000000001</v>
      </c>
      <c r="FD20">
        <v>29.999600000000001</v>
      </c>
      <c r="FE20">
        <v>35.235300000000002</v>
      </c>
      <c r="FF20">
        <v>35.159399999999998</v>
      </c>
      <c r="FG20">
        <v>8.3343299999999996</v>
      </c>
      <c r="FH20">
        <v>0</v>
      </c>
      <c r="FI20">
        <v>100</v>
      </c>
      <c r="FJ20">
        <v>-999.9</v>
      </c>
      <c r="FK20">
        <v>97.537599999999998</v>
      </c>
      <c r="FL20">
        <v>21.987300000000001</v>
      </c>
      <c r="FM20">
        <v>101.164</v>
      </c>
      <c r="FN20">
        <v>100.517</v>
      </c>
    </row>
    <row r="21" spans="1:170" x14ac:dyDescent="0.25">
      <c r="A21">
        <v>5</v>
      </c>
      <c r="B21">
        <v>1605907403</v>
      </c>
      <c r="C21">
        <v>347.40000009536698</v>
      </c>
      <c r="D21" t="s">
        <v>306</v>
      </c>
      <c r="E21" t="s">
        <v>307</v>
      </c>
      <c r="F21" t="s">
        <v>285</v>
      </c>
      <c r="G21" t="s">
        <v>286</v>
      </c>
      <c r="H21">
        <v>1605907395.25</v>
      </c>
      <c r="I21">
        <f t="shared" si="0"/>
        <v>9.6168734941063077E-3</v>
      </c>
      <c r="J21">
        <f t="shared" si="1"/>
        <v>-0.65209088859749442</v>
      </c>
      <c r="K21">
        <f t="shared" si="2"/>
        <v>149.32683333333301</v>
      </c>
      <c r="L21">
        <f t="shared" si="3"/>
        <v>143.37569983161404</v>
      </c>
      <c r="M21">
        <f t="shared" si="4"/>
        <v>14.677431978794147</v>
      </c>
      <c r="N21">
        <f t="shared" si="5"/>
        <v>15.286652071674508</v>
      </c>
      <c r="O21">
        <f t="shared" si="6"/>
        <v>0.20988998143902093</v>
      </c>
      <c r="P21">
        <f t="shared" si="7"/>
        <v>2.970005199859032</v>
      </c>
      <c r="Q21">
        <f t="shared" si="8"/>
        <v>0.20198402408882885</v>
      </c>
      <c r="R21">
        <f t="shared" si="9"/>
        <v>0.12692552227406745</v>
      </c>
      <c r="S21">
        <f t="shared" si="10"/>
        <v>231.29486142231877</v>
      </c>
      <c r="T21">
        <f t="shared" si="11"/>
        <v>38.840156776594441</v>
      </c>
      <c r="U21">
        <f t="shared" si="12"/>
        <v>38.738779999999998</v>
      </c>
      <c r="V21">
        <f t="shared" si="13"/>
        <v>6.9284838818231025</v>
      </c>
      <c r="W21">
        <f t="shared" si="14"/>
        <v>30.743954123126194</v>
      </c>
      <c r="X21">
        <f t="shared" si="15"/>
        <v>2.2734800352705644</v>
      </c>
      <c r="Y21">
        <f t="shared" si="16"/>
        <v>7.3948849460467061</v>
      </c>
      <c r="Z21">
        <f t="shared" si="17"/>
        <v>4.6550038465525381</v>
      </c>
      <c r="AA21">
        <f t="shared" si="18"/>
        <v>-424.10412109008814</v>
      </c>
      <c r="AB21">
        <f t="shared" si="19"/>
        <v>194.3491431239737</v>
      </c>
      <c r="AC21">
        <f t="shared" si="20"/>
        <v>15.93840055961914</v>
      </c>
      <c r="AD21">
        <f t="shared" si="21"/>
        <v>17.478284015823476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51865.845383314925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812.23767999999995</v>
      </c>
      <c r="AR21">
        <v>913.34</v>
      </c>
      <c r="AS21">
        <f t="shared" si="27"/>
        <v>0.11069516280903069</v>
      </c>
      <c r="AT21">
        <v>0.5</v>
      </c>
      <c r="AU21">
        <f t="shared" si="28"/>
        <v>1180.2049407473223</v>
      </c>
      <c r="AV21">
        <f t="shared" si="29"/>
        <v>-0.65209088859749442</v>
      </c>
      <c r="AW21">
        <f t="shared" si="30"/>
        <v>65.321489032023635</v>
      </c>
      <c r="AX21">
        <f t="shared" si="31"/>
        <v>0.30112553922964075</v>
      </c>
      <c r="AY21">
        <f t="shared" si="32"/>
        <v>-6.2991948444306755E-5</v>
      </c>
      <c r="AZ21">
        <f t="shared" si="33"/>
        <v>2.5715943679243214</v>
      </c>
      <c r="BA21" t="s">
        <v>309</v>
      </c>
      <c r="BB21">
        <v>638.30999999999995</v>
      </c>
      <c r="BC21">
        <f t="shared" si="34"/>
        <v>275.03000000000009</v>
      </c>
      <c r="BD21">
        <f t="shared" si="35"/>
        <v>0.36760469766934534</v>
      </c>
      <c r="BE21">
        <f t="shared" si="36"/>
        <v>0.89517754986145881</v>
      </c>
      <c r="BF21">
        <f t="shared" si="37"/>
        <v>0.51097112999665661</v>
      </c>
      <c r="BG21">
        <f t="shared" si="38"/>
        <v>0.92230313443187051</v>
      </c>
      <c r="BH21">
        <f t="shared" si="39"/>
        <v>1400.0236666666699</v>
      </c>
      <c r="BI21">
        <f t="shared" si="40"/>
        <v>1180.2049407473223</v>
      </c>
      <c r="BJ21">
        <f t="shared" si="41"/>
        <v>0.84298927857218575</v>
      </c>
      <c r="BK21">
        <f t="shared" si="42"/>
        <v>0.19597855714437157</v>
      </c>
      <c r="BL21">
        <v>6</v>
      </c>
      <c r="BM21">
        <v>0.5</v>
      </c>
      <c r="BN21" t="s">
        <v>290</v>
      </c>
      <c r="BO21">
        <v>2</v>
      </c>
      <c r="BP21">
        <v>1605907395.25</v>
      </c>
      <c r="BQ21">
        <v>149.32683333333301</v>
      </c>
      <c r="BR21">
        <v>150.5027</v>
      </c>
      <c r="BS21">
        <v>22.208366666666699</v>
      </c>
      <c r="BT21">
        <v>8.1044133333333299</v>
      </c>
      <c r="BU21">
        <v>144.57083333333301</v>
      </c>
      <c r="BV21">
        <v>22.2352733333333</v>
      </c>
      <c r="BW21">
        <v>400.02820000000003</v>
      </c>
      <c r="BX21">
        <v>102.270433333333</v>
      </c>
      <c r="BY21">
        <v>9.9996216666666596E-2</v>
      </c>
      <c r="BZ21">
        <v>39.952559999999998</v>
      </c>
      <c r="CA21">
        <v>38.738779999999998</v>
      </c>
      <c r="CB21">
        <v>999.9</v>
      </c>
      <c r="CC21">
        <v>0</v>
      </c>
      <c r="CD21">
        <v>0</v>
      </c>
      <c r="CE21">
        <v>10005.293</v>
      </c>
      <c r="CF21">
        <v>0</v>
      </c>
      <c r="CG21">
        <v>577.26660000000004</v>
      </c>
      <c r="CH21">
        <v>1400.0236666666699</v>
      </c>
      <c r="CI21">
        <v>0.89999913333333303</v>
      </c>
      <c r="CJ21">
        <v>0.100000646666667</v>
      </c>
      <c r="CK21">
        <v>0</v>
      </c>
      <c r="CL21">
        <v>812.20090000000005</v>
      </c>
      <c r="CM21">
        <v>4.9997499999999997</v>
      </c>
      <c r="CN21">
        <v>11334.64</v>
      </c>
      <c r="CO21">
        <v>12178.27</v>
      </c>
      <c r="CP21">
        <v>48.186999999999998</v>
      </c>
      <c r="CQ21">
        <v>49.231099999999998</v>
      </c>
      <c r="CR21">
        <v>48.686999999999998</v>
      </c>
      <c r="CS21">
        <v>49.186999999999998</v>
      </c>
      <c r="CT21">
        <v>50.218499999999999</v>
      </c>
      <c r="CU21">
        <v>1255.5216666666699</v>
      </c>
      <c r="CV21">
        <v>139.50200000000001</v>
      </c>
      <c r="CW21">
        <v>0</v>
      </c>
      <c r="CX21">
        <v>82.299999952316298</v>
      </c>
      <c r="CY21">
        <v>0</v>
      </c>
      <c r="CZ21">
        <v>812.23767999999995</v>
      </c>
      <c r="DA21">
        <v>7.3147692142686003</v>
      </c>
      <c r="DB21">
        <v>132.05384603993099</v>
      </c>
      <c r="DC21">
        <v>11335.628000000001</v>
      </c>
      <c r="DD21">
        <v>15</v>
      </c>
      <c r="DE21">
        <v>1605906861.0999999</v>
      </c>
      <c r="DF21" t="s">
        <v>291</v>
      </c>
      <c r="DG21">
        <v>1605906852.5999999</v>
      </c>
      <c r="DH21">
        <v>1605906861.0999999</v>
      </c>
      <c r="DI21">
        <v>6</v>
      </c>
      <c r="DJ21">
        <v>0.57899999999999996</v>
      </c>
      <c r="DK21">
        <v>-4.8000000000000001E-2</v>
      </c>
      <c r="DL21">
        <v>4.7560000000000002</v>
      </c>
      <c r="DM21">
        <v>-2.7E-2</v>
      </c>
      <c r="DN21">
        <v>1454</v>
      </c>
      <c r="DO21">
        <v>8</v>
      </c>
      <c r="DP21">
        <v>0.21</v>
      </c>
      <c r="DQ21">
        <v>0.01</v>
      </c>
      <c r="DR21">
        <v>-0.65094107336825402</v>
      </c>
      <c r="DS21">
        <v>-0.13065617931706899</v>
      </c>
      <c r="DT21">
        <v>1.7137782184959101E-2</v>
      </c>
      <c r="DU21">
        <v>1</v>
      </c>
      <c r="DV21">
        <v>-1.1765146666666699</v>
      </c>
      <c r="DW21">
        <v>0.13214682981090201</v>
      </c>
      <c r="DX21">
        <v>2.41859214879694E-2</v>
      </c>
      <c r="DY21">
        <v>1</v>
      </c>
      <c r="DZ21">
        <v>14.104186666666701</v>
      </c>
      <c r="EA21">
        <v>-2.06042269187834E-2</v>
      </c>
      <c r="EB21">
        <v>2.85630686182164E-3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4.7560000000000002</v>
      </c>
      <c r="EJ21">
        <v>-2.69E-2</v>
      </c>
      <c r="EK21">
        <v>4.7559999999998599</v>
      </c>
      <c r="EL21">
        <v>0</v>
      </c>
      <c r="EM21">
        <v>0</v>
      </c>
      <c r="EN21">
        <v>0</v>
      </c>
      <c r="EO21">
        <v>-2.6912380952378401E-2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9.1999999999999993</v>
      </c>
      <c r="EX21">
        <v>9</v>
      </c>
      <c r="EY21">
        <v>2</v>
      </c>
      <c r="EZ21">
        <v>390.47699999999998</v>
      </c>
      <c r="FA21">
        <v>634.87199999999996</v>
      </c>
      <c r="FB21">
        <v>38.941600000000001</v>
      </c>
      <c r="FC21">
        <v>35.412799999999997</v>
      </c>
      <c r="FD21">
        <v>30</v>
      </c>
      <c r="FE21">
        <v>35.159799999999997</v>
      </c>
      <c r="FF21">
        <v>35.0914</v>
      </c>
      <c r="FG21">
        <v>10.700699999999999</v>
      </c>
      <c r="FH21">
        <v>0</v>
      </c>
      <c r="FI21">
        <v>100</v>
      </c>
      <c r="FJ21">
        <v>-999.9</v>
      </c>
      <c r="FK21">
        <v>150.72200000000001</v>
      </c>
      <c r="FL21">
        <v>21.898</v>
      </c>
      <c r="FM21">
        <v>101.173</v>
      </c>
      <c r="FN21">
        <v>100.524</v>
      </c>
    </row>
    <row r="22" spans="1:170" x14ac:dyDescent="0.25">
      <c r="A22">
        <v>6</v>
      </c>
      <c r="B22">
        <v>1605907483</v>
      </c>
      <c r="C22">
        <v>427.40000009536698</v>
      </c>
      <c r="D22" t="s">
        <v>310</v>
      </c>
      <c r="E22" t="s">
        <v>311</v>
      </c>
      <c r="F22" t="s">
        <v>285</v>
      </c>
      <c r="G22" t="s">
        <v>286</v>
      </c>
      <c r="H22">
        <v>1605907475.25</v>
      </c>
      <c r="I22">
        <f t="shared" si="0"/>
        <v>9.6402502416406098E-3</v>
      </c>
      <c r="J22">
        <f t="shared" si="1"/>
        <v>1.444583011816591</v>
      </c>
      <c r="K22">
        <f t="shared" si="2"/>
        <v>199.151166666667</v>
      </c>
      <c r="L22">
        <f t="shared" si="3"/>
        <v>173.72946233379488</v>
      </c>
      <c r="M22">
        <f t="shared" si="4"/>
        <v>17.785618718882549</v>
      </c>
      <c r="N22">
        <f t="shared" si="5"/>
        <v>20.388175213185786</v>
      </c>
      <c r="O22">
        <f t="shared" si="6"/>
        <v>0.21091511683796435</v>
      </c>
      <c r="P22">
        <f t="shared" si="7"/>
        <v>2.9701188301513928</v>
      </c>
      <c r="Q22">
        <f t="shared" si="8"/>
        <v>0.20293361548826366</v>
      </c>
      <c r="R22">
        <f t="shared" si="9"/>
        <v>0.12752545054726966</v>
      </c>
      <c r="S22">
        <f t="shared" si="10"/>
        <v>231.2898752003077</v>
      </c>
      <c r="T22">
        <f t="shared" si="11"/>
        <v>38.809966597791735</v>
      </c>
      <c r="U22">
        <f t="shared" si="12"/>
        <v>38.742426666666702</v>
      </c>
      <c r="V22">
        <f t="shared" si="13"/>
        <v>6.9298459842347855</v>
      </c>
      <c r="W22">
        <f t="shared" si="14"/>
        <v>30.945789319851791</v>
      </c>
      <c r="X22">
        <f t="shared" si="15"/>
        <v>2.2854435515702431</v>
      </c>
      <c r="Y22">
        <f t="shared" si="16"/>
        <v>7.3853134846495134</v>
      </c>
      <c r="Z22">
        <f t="shared" si="17"/>
        <v>4.6444024326645419</v>
      </c>
      <c r="AA22">
        <f t="shared" si="18"/>
        <v>-425.13503565635091</v>
      </c>
      <c r="AB22">
        <f t="shared" si="19"/>
        <v>189.8922924915129</v>
      </c>
      <c r="AC22">
        <f t="shared" si="20"/>
        <v>15.570760245681948</v>
      </c>
      <c r="AD22">
        <f t="shared" si="21"/>
        <v>11.617892281151654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51873.164817876859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813.71276923076903</v>
      </c>
      <c r="AR22">
        <v>940.58</v>
      </c>
      <c r="AS22">
        <f t="shared" si="27"/>
        <v>0.1348819141053722</v>
      </c>
      <c r="AT22">
        <v>0.5</v>
      </c>
      <c r="AU22">
        <f t="shared" si="28"/>
        <v>1180.1819007472727</v>
      </c>
      <c r="AV22">
        <f t="shared" si="29"/>
        <v>1.444583011816591</v>
      </c>
      <c r="AW22">
        <f t="shared" si="30"/>
        <v>79.592596882654277</v>
      </c>
      <c r="AX22">
        <f t="shared" si="31"/>
        <v>0.31155244636288254</v>
      </c>
      <c r="AY22">
        <f t="shared" si="32"/>
        <v>1.7135752466228347E-3</v>
      </c>
      <c r="AZ22">
        <f t="shared" si="33"/>
        <v>2.4681579450977056</v>
      </c>
      <c r="BA22" t="s">
        <v>313</v>
      </c>
      <c r="BB22">
        <v>647.54</v>
      </c>
      <c r="BC22">
        <f t="shared" si="34"/>
        <v>293.04000000000008</v>
      </c>
      <c r="BD22">
        <f t="shared" si="35"/>
        <v>0.43293485793485864</v>
      </c>
      <c r="BE22">
        <f t="shared" si="36"/>
        <v>0.88791909857948248</v>
      </c>
      <c r="BF22">
        <f t="shared" si="37"/>
        <v>0.56359616449216499</v>
      </c>
      <c r="BG22">
        <f t="shared" si="38"/>
        <v>0.91160653226137744</v>
      </c>
      <c r="BH22">
        <f t="shared" si="39"/>
        <v>1399.9966666666701</v>
      </c>
      <c r="BI22">
        <f t="shared" si="40"/>
        <v>1180.1819007472727</v>
      </c>
      <c r="BJ22">
        <f t="shared" si="41"/>
        <v>0.84298907907919052</v>
      </c>
      <c r="BK22">
        <f t="shared" si="42"/>
        <v>0.19597815815838099</v>
      </c>
      <c r="BL22">
        <v>6</v>
      </c>
      <c r="BM22">
        <v>0.5</v>
      </c>
      <c r="BN22" t="s">
        <v>290</v>
      </c>
      <c r="BO22">
        <v>2</v>
      </c>
      <c r="BP22">
        <v>1605907475.25</v>
      </c>
      <c r="BQ22">
        <v>199.151166666667</v>
      </c>
      <c r="BR22">
        <v>204.19759999999999</v>
      </c>
      <c r="BS22">
        <v>22.3241533333333</v>
      </c>
      <c r="BT22">
        <v>8.1872710000000009</v>
      </c>
      <c r="BU22">
        <v>194.395166666667</v>
      </c>
      <c r="BV22">
        <v>22.3510666666667</v>
      </c>
      <c r="BW22">
        <v>400.01916666666699</v>
      </c>
      <c r="BX22">
        <v>102.2754</v>
      </c>
      <c r="BY22">
        <v>9.9974216666666602E-2</v>
      </c>
      <c r="BZ22">
        <v>39.928326666666699</v>
      </c>
      <c r="CA22">
        <v>38.742426666666702</v>
      </c>
      <c r="CB22">
        <v>999.9</v>
      </c>
      <c r="CC22">
        <v>0</v>
      </c>
      <c r="CD22">
        <v>0</v>
      </c>
      <c r="CE22">
        <v>10005.4506666667</v>
      </c>
      <c r="CF22">
        <v>0</v>
      </c>
      <c r="CG22">
        <v>334.47376666666702</v>
      </c>
      <c r="CH22">
        <v>1399.9966666666701</v>
      </c>
      <c r="CI22">
        <v>0.90000500000000005</v>
      </c>
      <c r="CJ22">
        <v>9.9994700000000006E-2</v>
      </c>
      <c r="CK22">
        <v>0</v>
      </c>
      <c r="CL22">
        <v>813.62149999999997</v>
      </c>
      <c r="CM22">
        <v>4.9997499999999997</v>
      </c>
      <c r="CN22">
        <v>11389.3666666667</v>
      </c>
      <c r="CO22">
        <v>12178.03</v>
      </c>
      <c r="CP22">
        <v>48.305833333333297</v>
      </c>
      <c r="CQ22">
        <v>49.360300000000002</v>
      </c>
      <c r="CR22">
        <v>48.803733333333298</v>
      </c>
      <c r="CS22">
        <v>49.303733333333298</v>
      </c>
      <c r="CT22">
        <v>50.307866666666598</v>
      </c>
      <c r="CU22">
        <v>1255.5066666666701</v>
      </c>
      <c r="CV22">
        <v>139.49</v>
      </c>
      <c r="CW22">
        <v>0</v>
      </c>
      <c r="CX22">
        <v>79.400000095367403</v>
      </c>
      <c r="CY22">
        <v>0</v>
      </c>
      <c r="CZ22">
        <v>813.71276923076903</v>
      </c>
      <c r="DA22">
        <v>16.576410261186499</v>
      </c>
      <c r="DB22">
        <v>242.964102747113</v>
      </c>
      <c r="DC22">
        <v>11390.5653846154</v>
      </c>
      <c r="DD22">
        <v>15</v>
      </c>
      <c r="DE22">
        <v>1605906861.0999999</v>
      </c>
      <c r="DF22" t="s">
        <v>291</v>
      </c>
      <c r="DG22">
        <v>1605906852.5999999</v>
      </c>
      <c r="DH22">
        <v>1605906861.0999999</v>
      </c>
      <c r="DI22">
        <v>6</v>
      </c>
      <c r="DJ22">
        <v>0.57899999999999996</v>
      </c>
      <c r="DK22">
        <v>-4.8000000000000001E-2</v>
      </c>
      <c r="DL22">
        <v>4.7560000000000002</v>
      </c>
      <c r="DM22">
        <v>-2.7E-2</v>
      </c>
      <c r="DN22">
        <v>1454</v>
      </c>
      <c r="DO22">
        <v>8</v>
      </c>
      <c r="DP22">
        <v>0.21</v>
      </c>
      <c r="DQ22">
        <v>0.01</v>
      </c>
      <c r="DR22">
        <v>1.4473877468727301</v>
      </c>
      <c r="DS22">
        <v>-0.13736644333924899</v>
      </c>
      <c r="DT22">
        <v>1.3730184210120301E-2</v>
      </c>
      <c r="DU22">
        <v>1</v>
      </c>
      <c r="DV22">
        <v>-5.0482133333333303</v>
      </c>
      <c r="DW22">
        <v>0.13358576195772001</v>
      </c>
      <c r="DX22">
        <v>1.5991301663369699E-2</v>
      </c>
      <c r="DY22">
        <v>1</v>
      </c>
      <c r="DZ22">
        <v>14.1369666666667</v>
      </c>
      <c r="EA22">
        <v>3.6734149054620398E-3</v>
      </c>
      <c r="EB22">
        <v>1.1139519239577399E-3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4.7560000000000002</v>
      </c>
      <c r="EJ22">
        <v>-2.69E-2</v>
      </c>
      <c r="EK22">
        <v>4.7559999999998599</v>
      </c>
      <c r="EL22">
        <v>0</v>
      </c>
      <c r="EM22">
        <v>0</v>
      </c>
      <c r="EN22">
        <v>0</v>
      </c>
      <c r="EO22">
        <v>-2.6912380952378401E-2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10.5</v>
      </c>
      <c r="EX22">
        <v>10.4</v>
      </c>
      <c r="EY22">
        <v>2</v>
      </c>
      <c r="EZ22">
        <v>390.76799999999997</v>
      </c>
      <c r="FA22">
        <v>633.99199999999996</v>
      </c>
      <c r="FB22">
        <v>38.889499999999998</v>
      </c>
      <c r="FC22">
        <v>35.433</v>
      </c>
      <c r="FD22">
        <v>30.000399999999999</v>
      </c>
      <c r="FE22">
        <v>35.162999999999997</v>
      </c>
      <c r="FF22">
        <v>35.094900000000003</v>
      </c>
      <c r="FG22">
        <v>13.104799999999999</v>
      </c>
      <c r="FH22">
        <v>0</v>
      </c>
      <c r="FI22">
        <v>100</v>
      </c>
      <c r="FJ22">
        <v>-999.9</v>
      </c>
      <c r="FK22">
        <v>204.524</v>
      </c>
      <c r="FL22">
        <v>21.850300000000001</v>
      </c>
      <c r="FM22">
        <v>101.161</v>
      </c>
      <c r="FN22">
        <v>100.511</v>
      </c>
    </row>
    <row r="23" spans="1:170" x14ac:dyDescent="0.25">
      <c r="A23">
        <v>7</v>
      </c>
      <c r="B23">
        <v>1605907564</v>
      </c>
      <c r="C23">
        <v>508.40000009536698</v>
      </c>
      <c r="D23" t="s">
        <v>314</v>
      </c>
      <c r="E23" t="s">
        <v>315</v>
      </c>
      <c r="F23" t="s">
        <v>285</v>
      </c>
      <c r="G23" t="s">
        <v>286</v>
      </c>
      <c r="H23">
        <v>1605907556.25</v>
      </c>
      <c r="I23">
        <f t="shared" si="0"/>
        <v>9.7107050512196431E-3</v>
      </c>
      <c r="J23">
        <f t="shared" si="1"/>
        <v>3.7973221651763001</v>
      </c>
      <c r="K23">
        <f t="shared" si="2"/>
        <v>249.10603333333299</v>
      </c>
      <c r="L23">
        <f t="shared" si="3"/>
        <v>202.54868152197699</v>
      </c>
      <c r="M23">
        <f t="shared" si="4"/>
        <v>20.735451780522915</v>
      </c>
      <c r="N23">
        <f t="shared" si="5"/>
        <v>25.501652756303976</v>
      </c>
      <c r="O23">
        <f t="shared" si="6"/>
        <v>0.21286708491754774</v>
      </c>
      <c r="P23">
        <f t="shared" si="7"/>
        <v>2.968188898947723</v>
      </c>
      <c r="Q23">
        <f t="shared" si="8"/>
        <v>0.20473516067467271</v>
      </c>
      <c r="R23">
        <f t="shared" si="9"/>
        <v>0.12866421290292337</v>
      </c>
      <c r="S23">
        <f t="shared" si="10"/>
        <v>231.29241046320934</v>
      </c>
      <c r="T23">
        <f t="shared" si="11"/>
        <v>38.789147861543604</v>
      </c>
      <c r="U23">
        <f t="shared" si="12"/>
        <v>38.763950000000001</v>
      </c>
      <c r="V23">
        <f t="shared" si="13"/>
        <v>6.9378901085549947</v>
      </c>
      <c r="W23">
        <f t="shared" si="14"/>
        <v>31.165660173668051</v>
      </c>
      <c r="X23">
        <f t="shared" si="15"/>
        <v>2.301408189216644</v>
      </c>
      <c r="Y23">
        <f t="shared" si="16"/>
        <v>7.3844358707379794</v>
      </c>
      <c r="Z23">
        <f t="shared" si="17"/>
        <v>4.6364819193383511</v>
      </c>
      <c r="AA23">
        <f t="shared" si="18"/>
        <v>-428.24209275878627</v>
      </c>
      <c r="AB23">
        <f t="shared" si="19"/>
        <v>185.96893846043676</v>
      </c>
      <c r="AC23">
        <f t="shared" si="20"/>
        <v>15.260380845788816</v>
      </c>
      <c r="AD23">
        <f t="shared" si="21"/>
        <v>4.2796370106486563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51819.144290289405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824.75676923076901</v>
      </c>
      <c r="AR23">
        <v>981.07</v>
      </c>
      <c r="AS23">
        <f t="shared" si="27"/>
        <v>0.15932933508233971</v>
      </c>
      <c r="AT23">
        <v>0.5</v>
      </c>
      <c r="AU23">
        <f t="shared" si="28"/>
        <v>1180.1938207472938</v>
      </c>
      <c r="AV23">
        <f t="shared" si="29"/>
        <v>3.7973221651763001</v>
      </c>
      <c r="AW23">
        <f t="shared" si="30"/>
        <v>94.019748363976163</v>
      </c>
      <c r="AX23">
        <f t="shared" si="31"/>
        <v>0.31889671481137943</v>
      </c>
      <c r="AY23">
        <f t="shared" si="32"/>
        <v>3.7070772343327876E-3</v>
      </c>
      <c r="AZ23">
        <f t="shared" si="33"/>
        <v>2.3250226793195181</v>
      </c>
      <c r="BA23" t="s">
        <v>317</v>
      </c>
      <c r="BB23">
        <v>668.21</v>
      </c>
      <c r="BC23">
        <f t="shared" si="34"/>
        <v>312.86</v>
      </c>
      <c r="BD23">
        <f t="shared" si="35"/>
        <v>0.49962676842431447</v>
      </c>
      <c r="BE23">
        <f t="shared" si="36"/>
        <v>0.87938485737527317</v>
      </c>
      <c r="BF23">
        <f t="shared" si="37"/>
        <v>0.58854407117887175</v>
      </c>
      <c r="BG23">
        <f t="shared" si="38"/>
        <v>0.8957069205916538</v>
      </c>
      <c r="BH23">
        <f t="shared" si="39"/>
        <v>1400.01066666667</v>
      </c>
      <c r="BI23">
        <f t="shared" si="40"/>
        <v>1180.1938207472938</v>
      </c>
      <c r="BJ23">
        <f t="shared" si="41"/>
        <v>0.84298916347348607</v>
      </c>
      <c r="BK23">
        <f t="shared" si="42"/>
        <v>0.19597832694697212</v>
      </c>
      <c r="BL23">
        <v>6</v>
      </c>
      <c r="BM23">
        <v>0.5</v>
      </c>
      <c r="BN23" t="s">
        <v>290</v>
      </c>
      <c r="BO23">
        <v>2</v>
      </c>
      <c r="BP23">
        <v>1605907556.25</v>
      </c>
      <c r="BQ23">
        <v>249.10603333333299</v>
      </c>
      <c r="BR23">
        <v>258.430133333333</v>
      </c>
      <c r="BS23">
        <v>22.480686666666699</v>
      </c>
      <c r="BT23">
        <v>8.2426583333333294</v>
      </c>
      <c r="BU23">
        <v>244.35003333333299</v>
      </c>
      <c r="BV23">
        <v>22.5075966666667</v>
      </c>
      <c r="BW23">
        <v>400.01613333333302</v>
      </c>
      <c r="BX23">
        <v>102.27266666666701</v>
      </c>
      <c r="BY23">
        <v>0.10001541999999999</v>
      </c>
      <c r="BZ23">
        <v>39.926103333333302</v>
      </c>
      <c r="CA23">
        <v>38.763950000000001</v>
      </c>
      <c r="CB23">
        <v>999.9</v>
      </c>
      <c r="CC23">
        <v>0</v>
      </c>
      <c r="CD23">
        <v>0</v>
      </c>
      <c r="CE23">
        <v>9994.7916666666697</v>
      </c>
      <c r="CF23">
        <v>0</v>
      </c>
      <c r="CG23">
        <v>546.57633333333297</v>
      </c>
      <c r="CH23">
        <v>1400.01066666667</v>
      </c>
      <c r="CI23">
        <v>0.90000353333333305</v>
      </c>
      <c r="CJ23">
        <v>9.9996186666666695E-2</v>
      </c>
      <c r="CK23">
        <v>0</v>
      </c>
      <c r="CL23">
        <v>824.63509999999997</v>
      </c>
      <c r="CM23">
        <v>4.9997499999999997</v>
      </c>
      <c r="CN23">
        <v>11551.276666666699</v>
      </c>
      <c r="CO23">
        <v>12178.153333333301</v>
      </c>
      <c r="CP23">
        <v>48.399799999999999</v>
      </c>
      <c r="CQ23">
        <v>49.441200000000002</v>
      </c>
      <c r="CR23">
        <v>48.8791333333333</v>
      </c>
      <c r="CS23">
        <v>49.437066666666603</v>
      </c>
      <c r="CT23">
        <v>50.428733333333298</v>
      </c>
      <c r="CU23">
        <v>1255.5153333333301</v>
      </c>
      <c r="CV23">
        <v>139.49533333333301</v>
      </c>
      <c r="CW23">
        <v>0</v>
      </c>
      <c r="CX23">
        <v>80.5</v>
      </c>
      <c r="CY23">
        <v>0</v>
      </c>
      <c r="CZ23">
        <v>824.75676923076901</v>
      </c>
      <c r="DA23">
        <v>26.086632504372702</v>
      </c>
      <c r="DB23">
        <v>366.29059854388402</v>
      </c>
      <c r="DC23">
        <v>11552.961538461501</v>
      </c>
      <c r="DD23">
        <v>15</v>
      </c>
      <c r="DE23">
        <v>1605906861.0999999</v>
      </c>
      <c r="DF23" t="s">
        <v>291</v>
      </c>
      <c r="DG23">
        <v>1605906852.5999999</v>
      </c>
      <c r="DH23">
        <v>1605906861.0999999</v>
      </c>
      <c r="DI23">
        <v>6</v>
      </c>
      <c r="DJ23">
        <v>0.57899999999999996</v>
      </c>
      <c r="DK23">
        <v>-4.8000000000000001E-2</v>
      </c>
      <c r="DL23">
        <v>4.7560000000000002</v>
      </c>
      <c r="DM23">
        <v>-2.7E-2</v>
      </c>
      <c r="DN23">
        <v>1454</v>
      </c>
      <c r="DO23">
        <v>8</v>
      </c>
      <c r="DP23">
        <v>0.21</v>
      </c>
      <c r="DQ23">
        <v>0.01</v>
      </c>
      <c r="DR23">
        <v>3.79727579871009</v>
      </c>
      <c r="DS23">
        <v>-9.7833111105861598E-2</v>
      </c>
      <c r="DT23">
        <v>2.1938302844626001E-2</v>
      </c>
      <c r="DU23">
        <v>1</v>
      </c>
      <c r="DV23">
        <v>-9.3235030000000005</v>
      </c>
      <c r="DW23">
        <v>-1.07626251390658E-2</v>
      </c>
      <c r="DX23">
        <v>3.146042436141E-2</v>
      </c>
      <c r="DY23">
        <v>1</v>
      </c>
      <c r="DZ23">
        <v>14.23784</v>
      </c>
      <c r="EA23">
        <v>5.9340600667441998E-2</v>
      </c>
      <c r="EB23">
        <v>4.9242664428317401E-3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4.7560000000000002</v>
      </c>
      <c r="EJ23">
        <v>-2.69E-2</v>
      </c>
      <c r="EK23">
        <v>4.7559999999998599</v>
      </c>
      <c r="EL23">
        <v>0</v>
      </c>
      <c r="EM23">
        <v>0</v>
      </c>
      <c r="EN23">
        <v>0</v>
      </c>
      <c r="EO23">
        <v>-2.6912380952378401E-2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11.9</v>
      </c>
      <c r="EX23">
        <v>11.7</v>
      </c>
      <c r="EY23">
        <v>2</v>
      </c>
      <c r="EZ23">
        <v>390.80099999999999</v>
      </c>
      <c r="FA23">
        <v>633.02700000000004</v>
      </c>
      <c r="FB23">
        <v>38.847900000000003</v>
      </c>
      <c r="FC23">
        <v>35.494199999999999</v>
      </c>
      <c r="FD23">
        <v>30.000399999999999</v>
      </c>
      <c r="FE23">
        <v>35.203099999999999</v>
      </c>
      <c r="FF23">
        <v>35.124699999999997</v>
      </c>
      <c r="FG23">
        <v>15.546099999999999</v>
      </c>
      <c r="FH23">
        <v>0</v>
      </c>
      <c r="FI23">
        <v>100</v>
      </c>
      <c r="FJ23">
        <v>-999.9</v>
      </c>
      <c r="FK23">
        <v>258.99200000000002</v>
      </c>
      <c r="FL23">
        <v>21.959199999999999</v>
      </c>
      <c r="FM23">
        <v>101.146</v>
      </c>
      <c r="FN23">
        <v>100.495</v>
      </c>
    </row>
    <row r="24" spans="1:170" x14ac:dyDescent="0.25">
      <c r="A24">
        <v>8</v>
      </c>
      <c r="B24">
        <v>1605907644</v>
      </c>
      <c r="C24">
        <v>588.40000009536698</v>
      </c>
      <c r="D24" t="s">
        <v>318</v>
      </c>
      <c r="E24" t="s">
        <v>319</v>
      </c>
      <c r="F24" t="s">
        <v>285</v>
      </c>
      <c r="G24" t="s">
        <v>286</v>
      </c>
      <c r="H24">
        <v>1605907636.25</v>
      </c>
      <c r="I24">
        <f t="shared" si="0"/>
        <v>9.6987820834846129E-3</v>
      </c>
      <c r="J24">
        <f t="shared" si="1"/>
        <v>10.628331862237353</v>
      </c>
      <c r="K24">
        <f t="shared" si="2"/>
        <v>397.42596666666702</v>
      </c>
      <c r="L24">
        <f t="shared" si="3"/>
        <v>289.40311245085547</v>
      </c>
      <c r="M24">
        <f t="shared" si="4"/>
        <v>29.626834105264606</v>
      </c>
      <c r="N24">
        <f t="shared" si="5"/>
        <v>40.685371639039396</v>
      </c>
      <c r="O24">
        <f t="shared" si="6"/>
        <v>0.21382045228056512</v>
      </c>
      <c r="P24">
        <f t="shared" si="7"/>
        <v>2.969240378703593</v>
      </c>
      <c r="Q24">
        <f t="shared" si="8"/>
        <v>0.20561981890715508</v>
      </c>
      <c r="R24">
        <f t="shared" si="9"/>
        <v>0.12922297551803416</v>
      </c>
      <c r="S24">
        <f t="shared" si="10"/>
        <v>231.29146430160429</v>
      </c>
      <c r="T24">
        <f t="shared" si="11"/>
        <v>38.722047059044513</v>
      </c>
      <c r="U24">
        <f t="shared" si="12"/>
        <v>38.697396666666698</v>
      </c>
      <c r="V24">
        <f t="shared" si="13"/>
        <v>6.9130426479358356</v>
      </c>
      <c r="W24">
        <f t="shared" si="14"/>
        <v>31.286118142769709</v>
      </c>
      <c r="X24">
        <f t="shared" si="15"/>
        <v>2.3016185374321001</v>
      </c>
      <c r="Y24">
        <f t="shared" si="16"/>
        <v>7.3566766159003629</v>
      </c>
      <c r="Z24">
        <f t="shared" si="17"/>
        <v>4.6114241105037355</v>
      </c>
      <c r="AA24">
        <f t="shared" si="18"/>
        <v>-427.7162898816714</v>
      </c>
      <c r="AB24">
        <f t="shared" si="19"/>
        <v>185.41211568052478</v>
      </c>
      <c r="AC24">
        <f t="shared" si="20"/>
        <v>15.199296279506026</v>
      </c>
      <c r="AD24">
        <f t="shared" si="21"/>
        <v>4.1865863799636998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51860.408334356849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859.30703846153801</v>
      </c>
      <c r="AR24">
        <v>1066.56</v>
      </c>
      <c r="AS24">
        <f t="shared" si="27"/>
        <v>0.19431908335064318</v>
      </c>
      <c r="AT24">
        <v>0.5</v>
      </c>
      <c r="AU24">
        <f t="shared" si="28"/>
        <v>1180.1850107473763</v>
      </c>
      <c r="AV24">
        <f t="shared" si="29"/>
        <v>10.628331862237353</v>
      </c>
      <c r="AW24">
        <f t="shared" si="30"/>
        <v>114.66623473629957</v>
      </c>
      <c r="AX24">
        <f t="shared" si="31"/>
        <v>0.3742405490549055</v>
      </c>
      <c r="AY24">
        <f t="shared" si="32"/>
        <v>9.4951886695774056E-3</v>
      </c>
      <c r="AZ24">
        <f t="shared" si="33"/>
        <v>2.0585058505850586</v>
      </c>
      <c r="BA24" t="s">
        <v>321</v>
      </c>
      <c r="BB24">
        <v>667.41</v>
      </c>
      <c r="BC24">
        <f t="shared" si="34"/>
        <v>399.15</v>
      </c>
      <c r="BD24">
        <f t="shared" si="35"/>
        <v>0.51923577987839642</v>
      </c>
      <c r="BE24">
        <f t="shared" si="36"/>
        <v>0.84616540831782072</v>
      </c>
      <c r="BF24">
        <f t="shared" si="37"/>
        <v>0.59032455609893009</v>
      </c>
      <c r="BG24">
        <f t="shared" si="38"/>
        <v>0.86213671062265751</v>
      </c>
      <c r="BH24">
        <f t="shared" si="39"/>
        <v>1399.99966666667</v>
      </c>
      <c r="BI24">
        <f t="shared" si="40"/>
        <v>1180.1850107473763</v>
      </c>
      <c r="BJ24">
        <f t="shared" si="41"/>
        <v>0.84298949410276536</v>
      </c>
      <c r="BK24">
        <f t="shared" si="42"/>
        <v>0.19597898820553081</v>
      </c>
      <c r="BL24">
        <v>6</v>
      </c>
      <c r="BM24">
        <v>0.5</v>
      </c>
      <c r="BN24" t="s">
        <v>290</v>
      </c>
      <c r="BO24">
        <v>2</v>
      </c>
      <c r="BP24">
        <v>1605907636.25</v>
      </c>
      <c r="BQ24">
        <v>397.42596666666702</v>
      </c>
      <c r="BR24">
        <v>419.14976666666701</v>
      </c>
      <c r="BS24">
        <v>22.482846666666699</v>
      </c>
      <c r="BT24">
        <v>8.2620979999999999</v>
      </c>
      <c r="BU24">
        <v>392.66993333333301</v>
      </c>
      <c r="BV24">
        <v>22.50976</v>
      </c>
      <c r="BW24">
        <v>400.00956666666701</v>
      </c>
      <c r="BX24">
        <v>102.27223333333301</v>
      </c>
      <c r="BY24">
        <v>9.9969420000000003E-2</v>
      </c>
      <c r="BZ24">
        <v>39.85566</v>
      </c>
      <c r="CA24">
        <v>38.697396666666698</v>
      </c>
      <c r="CB24">
        <v>999.9</v>
      </c>
      <c r="CC24">
        <v>0</v>
      </c>
      <c r="CD24">
        <v>0</v>
      </c>
      <c r="CE24">
        <v>10000.786</v>
      </c>
      <c r="CF24">
        <v>0</v>
      </c>
      <c r="CG24">
        <v>631.76976666666701</v>
      </c>
      <c r="CH24">
        <v>1399.99966666667</v>
      </c>
      <c r="CI24">
        <v>0.89999366666666702</v>
      </c>
      <c r="CJ24">
        <v>0.10000623</v>
      </c>
      <c r="CK24">
        <v>0</v>
      </c>
      <c r="CL24">
        <v>859.1626</v>
      </c>
      <c r="CM24">
        <v>4.9997499999999997</v>
      </c>
      <c r="CN24">
        <v>12033.6266666667</v>
      </c>
      <c r="CO24">
        <v>12178.0233333333</v>
      </c>
      <c r="CP24">
        <v>48.2603333333333</v>
      </c>
      <c r="CQ24">
        <v>49.3812</v>
      </c>
      <c r="CR24">
        <v>48.783066666666699</v>
      </c>
      <c r="CS24">
        <v>49.316200000000002</v>
      </c>
      <c r="CT24">
        <v>50.345599999999997</v>
      </c>
      <c r="CU24">
        <v>1255.49</v>
      </c>
      <c r="CV24">
        <v>139.50966666666699</v>
      </c>
      <c r="CW24">
        <v>0</v>
      </c>
      <c r="CX24">
        <v>79.299999952316298</v>
      </c>
      <c r="CY24">
        <v>0</v>
      </c>
      <c r="CZ24">
        <v>859.30703846153801</v>
      </c>
      <c r="DA24">
        <v>46.002769163347899</v>
      </c>
      <c r="DB24">
        <v>630.00341796606199</v>
      </c>
      <c r="DC24">
        <v>12035.561538461499</v>
      </c>
      <c r="DD24">
        <v>15</v>
      </c>
      <c r="DE24">
        <v>1605906861.0999999</v>
      </c>
      <c r="DF24" t="s">
        <v>291</v>
      </c>
      <c r="DG24">
        <v>1605906852.5999999</v>
      </c>
      <c r="DH24">
        <v>1605906861.0999999</v>
      </c>
      <c r="DI24">
        <v>6</v>
      </c>
      <c r="DJ24">
        <v>0.57899999999999996</v>
      </c>
      <c r="DK24">
        <v>-4.8000000000000001E-2</v>
      </c>
      <c r="DL24">
        <v>4.7560000000000002</v>
      </c>
      <c r="DM24">
        <v>-2.7E-2</v>
      </c>
      <c r="DN24">
        <v>1454</v>
      </c>
      <c r="DO24">
        <v>8</v>
      </c>
      <c r="DP24">
        <v>0.21</v>
      </c>
      <c r="DQ24">
        <v>0.01</v>
      </c>
      <c r="DR24">
        <v>10.633441300733899</v>
      </c>
      <c r="DS24">
        <v>-0.127926519004156</v>
      </c>
      <c r="DT24">
        <v>1.72637611595183E-2</v>
      </c>
      <c r="DU24">
        <v>1</v>
      </c>
      <c r="DV24">
        <v>-21.726466666666699</v>
      </c>
      <c r="DW24">
        <v>0.111996440489475</v>
      </c>
      <c r="DX24">
        <v>2.0935397987353499E-2</v>
      </c>
      <c r="DY24">
        <v>1</v>
      </c>
      <c r="DZ24">
        <v>14.221413333333301</v>
      </c>
      <c r="EA24">
        <v>-8.4371078976669803E-2</v>
      </c>
      <c r="EB24">
        <v>6.8517994392389E-3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4.7560000000000002</v>
      </c>
      <c r="EJ24">
        <v>-2.7E-2</v>
      </c>
      <c r="EK24">
        <v>4.7559999999998599</v>
      </c>
      <c r="EL24">
        <v>0</v>
      </c>
      <c r="EM24">
        <v>0</v>
      </c>
      <c r="EN24">
        <v>0</v>
      </c>
      <c r="EO24">
        <v>-2.6912380952378401E-2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13.2</v>
      </c>
      <c r="EX24">
        <v>13</v>
      </c>
      <c r="EY24">
        <v>2</v>
      </c>
      <c r="EZ24">
        <v>390.71899999999999</v>
      </c>
      <c r="FA24">
        <v>633.38300000000004</v>
      </c>
      <c r="FB24">
        <v>38.792900000000003</v>
      </c>
      <c r="FC24">
        <v>35.482999999999997</v>
      </c>
      <c r="FD24">
        <v>29.999300000000002</v>
      </c>
      <c r="FE24">
        <v>35.177599999999998</v>
      </c>
      <c r="FF24">
        <v>35.0852</v>
      </c>
      <c r="FG24">
        <v>22.498699999999999</v>
      </c>
      <c r="FH24">
        <v>0</v>
      </c>
      <c r="FI24">
        <v>100</v>
      </c>
      <c r="FJ24">
        <v>-999.9</v>
      </c>
      <c r="FK24">
        <v>420.29399999999998</v>
      </c>
      <c r="FL24">
        <v>22.119599999999998</v>
      </c>
      <c r="FM24">
        <v>101.15300000000001</v>
      </c>
      <c r="FN24">
        <v>100.505</v>
      </c>
    </row>
    <row r="25" spans="1:170" x14ac:dyDescent="0.25">
      <c r="A25">
        <v>9</v>
      </c>
      <c r="B25">
        <v>1605907764.5</v>
      </c>
      <c r="C25">
        <v>708.90000009536698</v>
      </c>
      <c r="D25" t="s">
        <v>322</v>
      </c>
      <c r="E25" t="s">
        <v>323</v>
      </c>
      <c r="F25" t="s">
        <v>285</v>
      </c>
      <c r="G25" t="s">
        <v>286</v>
      </c>
      <c r="H25">
        <v>1605907756.5</v>
      </c>
      <c r="I25">
        <f t="shared" si="0"/>
        <v>9.4271850804512683E-3</v>
      </c>
      <c r="J25">
        <f t="shared" si="1"/>
        <v>15.041490964626616</v>
      </c>
      <c r="K25">
        <f t="shared" si="2"/>
        <v>499.57354838709699</v>
      </c>
      <c r="L25">
        <f t="shared" si="3"/>
        <v>350.21902555292809</v>
      </c>
      <c r="M25">
        <f t="shared" si="4"/>
        <v>35.852627756323002</v>
      </c>
      <c r="N25">
        <f t="shared" si="5"/>
        <v>51.142351386964094</v>
      </c>
      <c r="O25">
        <f t="shared" si="6"/>
        <v>0.21092405891856997</v>
      </c>
      <c r="P25">
        <f t="shared" si="7"/>
        <v>2.96907756399583</v>
      </c>
      <c r="Q25">
        <f t="shared" si="8"/>
        <v>0.20293920916971886</v>
      </c>
      <c r="R25">
        <f t="shared" si="9"/>
        <v>0.12752922737423744</v>
      </c>
      <c r="S25">
        <f t="shared" si="10"/>
        <v>231.29885790290751</v>
      </c>
      <c r="T25">
        <f t="shared" si="11"/>
        <v>38.493804970419092</v>
      </c>
      <c r="U25">
        <f t="shared" si="12"/>
        <v>38.418861290322603</v>
      </c>
      <c r="V25">
        <f t="shared" si="13"/>
        <v>6.8098880038837102</v>
      </c>
      <c r="W25">
        <f t="shared" si="14"/>
        <v>31.284195248703078</v>
      </c>
      <c r="X25">
        <f t="shared" si="15"/>
        <v>2.2651581931042757</v>
      </c>
      <c r="Y25">
        <f t="shared" si="16"/>
        <v>7.2405832245219104</v>
      </c>
      <c r="Z25">
        <f t="shared" si="17"/>
        <v>4.5447298107794349</v>
      </c>
      <c r="AA25">
        <f t="shared" si="18"/>
        <v>-415.73886204790091</v>
      </c>
      <c r="AB25">
        <f t="shared" si="19"/>
        <v>182.42640549490429</v>
      </c>
      <c r="AC25">
        <f t="shared" si="20"/>
        <v>14.914043347098621</v>
      </c>
      <c r="AD25">
        <f t="shared" si="21"/>
        <v>12.900444697009505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51905.114707004679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935.42269230769205</v>
      </c>
      <c r="AR25">
        <v>1195.3</v>
      </c>
      <c r="AS25">
        <f t="shared" si="27"/>
        <v>0.21741596895533166</v>
      </c>
      <c r="AT25">
        <v>0.5</v>
      </c>
      <c r="AU25">
        <f t="shared" si="28"/>
        <v>1180.2223226963761</v>
      </c>
      <c r="AV25">
        <f t="shared" si="29"/>
        <v>15.041490964626616</v>
      </c>
      <c r="AW25">
        <f t="shared" si="30"/>
        <v>128.29958993587238</v>
      </c>
      <c r="AX25">
        <f t="shared" si="31"/>
        <v>0.44603865138458965</v>
      </c>
      <c r="AY25">
        <f t="shared" si="32"/>
        <v>1.3234149315832796E-2</v>
      </c>
      <c r="AZ25">
        <f t="shared" si="33"/>
        <v>1.7290889316489584</v>
      </c>
      <c r="BA25" t="s">
        <v>325</v>
      </c>
      <c r="BB25">
        <v>662.15</v>
      </c>
      <c r="BC25">
        <f t="shared" si="34"/>
        <v>533.15</v>
      </c>
      <c r="BD25">
        <f t="shared" si="35"/>
        <v>0.48743750856664714</v>
      </c>
      <c r="BE25">
        <f t="shared" si="36"/>
        <v>0.79493678675964352</v>
      </c>
      <c r="BF25">
        <f t="shared" si="37"/>
        <v>0.54161068983760075</v>
      </c>
      <c r="BG25">
        <f t="shared" si="38"/>
        <v>0.81158309228824876</v>
      </c>
      <c r="BH25">
        <f t="shared" si="39"/>
        <v>1400.0438709677401</v>
      </c>
      <c r="BI25">
        <f t="shared" si="40"/>
        <v>1180.2223226963761</v>
      </c>
      <c r="BJ25">
        <f t="shared" si="41"/>
        <v>0.84298952852140363</v>
      </c>
      <c r="BK25">
        <f t="shared" si="42"/>
        <v>0.19597905704280721</v>
      </c>
      <c r="BL25">
        <v>6</v>
      </c>
      <c r="BM25">
        <v>0.5</v>
      </c>
      <c r="BN25" t="s">
        <v>290</v>
      </c>
      <c r="BO25">
        <v>2</v>
      </c>
      <c r="BP25">
        <v>1605907756.5</v>
      </c>
      <c r="BQ25">
        <v>499.57354838709699</v>
      </c>
      <c r="BR25">
        <v>529.19948387096804</v>
      </c>
      <c r="BS25">
        <v>22.1267322580645</v>
      </c>
      <c r="BT25">
        <v>8.2991516129032306</v>
      </c>
      <c r="BU25">
        <v>494.81751612903201</v>
      </c>
      <c r="BV25">
        <v>22.153635483871</v>
      </c>
      <c r="BW25">
        <v>400.00890322580602</v>
      </c>
      <c r="BX25">
        <v>102.272032258065</v>
      </c>
      <c r="BY25">
        <v>9.9983938709677395E-2</v>
      </c>
      <c r="BZ25">
        <v>39.558535483870997</v>
      </c>
      <c r="CA25">
        <v>38.418861290322603</v>
      </c>
      <c r="CB25">
        <v>999.9</v>
      </c>
      <c r="CC25">
        <v>0</v>
      </c>
      <c r="CD25">
        <v>0</v>
      </c>
      <c r="CE25">
        <v>9999.8838709677402</v>
      </c>
      <c r="CF25">
        <v>0</v>
      </c>
      <c r="CG25">
        <v>635.57880645161299</v>
      </c>
      <c r="CH25">
        <v>1400.0438709677401</v>
      </c>
      <c r="CI25">
        <v>0.89999312903225803</v>
      </c>
      <c r="CJ25">
        <v>0.100006748387097</v>
      </c>
      <c r="CK25">
        <v>0</v>
      </c>
      <c r="CL25">
        <v>935.26803225806395</v>
      </c>
      <c r="CM25">
        <v>4.9997499999999997</v>
      </c>
      <c r="CN25">
        <v>13070.0193548387</v>
      </c>
      <c r="CO25">
        <v>12178.4096774194</v>
      </c>
      <c r="CP25">
        <v>47.878999999999998</v>
      </c>
      <c r="CQ25">
        <v>49.033999999999999</v>
      </c>
      <c r="CR25">
        <v>48.436999999999998</v>
      </c>
      <c r="CS25">
        <v>48.870870967741901</v>
      </c>
      <c r="CT25">
        <v>49.941064516129003</v>
      </c>
      <c r="CU25">
        <v>1255.5293548387101</v>
      </c>
      <c r="CV25">
        <v>139.515806451613</v>
      </c>
      <c r="CW25">
        <v>0</v>
      </c>
      <c r="CX25">
        <v>119.60000014305101</v>
      </c>
      <c r="CY25">
        <v>0</v>
      </c>
      <c r="CZ25">
        <v>935.42269230769205</v>
      </c>
      <c r="DA25">
        <v>39.114871820412702</v>
      </c>
      <c r="DB25">
        <v>528.33162395646002</v>
      </c>
      <c r="DC25">
        <v>13072.365384615399</v>
      </c>
      <c r="DD25">
        <v>15</v>
      </c>
      <c r="DE25">
        <v>1605906861.0999999</v>
      </c>
      <c r="DF25" t="s">
        <v>291</v>
      </c>
      <c r="DG25">
        <v>1605906852.5999999</v>
      </c>
      <c r="DH25">
        <v>1605906861.0999999</v>
      </c>
      <c r="DI25">
        <v>6</v>
      </c>
      <c r="DJ25">
        <v>0.57899999999999996</v>
      </c>
      <c r="DK25">
        <v>-4.8000000000000001E-2</v>
      </c>
      <c r="DL25">
        <v>4.7560000000000002</v>
      </c>
      <c r="DM25">
        <v>-2.7E-2</v>
      </c>
      <c r="DN25">
        <v>1454</v>
      </c>
      <c r="DO25">
        <v>8</v>
      </c>
      <c r="DP25">
        <v>0.21</v>
      </c>
      <c r="DQ25">
        <v>0.01</v>
      </c>
      <c r="DR25">
        <v>15.041232232114</v>
      </c>
      <c r="DS25">
        <v>0.65881992534746003</v>
      </c>
      <c r="DT25">
        <v>5.2133639355694497E-2</v>
      </c>
      <c r="DU25">
        <v>0</v>
      </c>
      <c r="DV25">
        <v>-29.630140000000001</v>
      </c>
      <c r="DW25">
        <v>-0.75322625139037902</v>
      </c>
      <c r="DX25">
        <v>6.4722317634646101E-2</v>
      </c>
      <c r="DY25">
        <v>0</v>
      </c>
      <c r="DZ25">
        <v>13.82647</v>
      </c>
      <c r="EA25">
        <v>-0.280282091212468</v>
      </c>
      <c r="EB25">
        <v>2.0239765314845101E-2</v>
      </c>
      <c r="EC25">
        <v>0</v>
      </c>
      <c r="ED25">
        <v>0</v>
      </c>
      <c r="EE25">
        <v>3</v>
      </c>
      <c r="EF25" t="s">
        <v>326</v>
      </c>
      <c r="EG25">
        <v>100</v>
      </c>
      <c r="EH25">
        <v>100</v>
      </c>
      <c r="EI25">
        <v>4.7560000000000002</v>
      </c>
      <c r="EJ25">
        <v>-2.69E-2</v>
      </c>
      <c r="EK25">
        <v>4.7559999999998599</v>
      </c>
      <c r="EL25">
        <v>0</v>
      </c>
      <c r="EM25">
        <v>0</v>
      </c>
      <c r="EN25">
        <v>0</v>
      </c>
      <c r="EO25">
        <v>-2.6912380952378401E-2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15.2</v>
      </c>
      <c r="EX25">
        <v>15.1</v>
      </c>
      <c r="EY25">
        <v>2</v>
      </c>
      <c r="EZ25">
        <v>390.24900000000002</v>
      </c>
      <c r="FA25">
        <v>636.125</v>
      </c>
      <c r="FB25">
        <v>38.587299999999999</v>
      </c>
      <c r="FC25">
        <v>35.118200000000002</v>
      </c>
      <c r="FD25">
        <v>29.998999999999999</v>
      </c>
      <c r="FE25">
        <v>34.867800000000003</v>
      </c>
      <c r="FF25">
        <v>34.790100000000002</v>
      </c>
      <c r="FG25">
        <v>26.958500000000001</v>
      </c>
      <c r="FH25">
        <v>0</v>
      </c>
      <c r="FI25">
        <v>100</v>
      </c>
      <c r="FJ25">
        <v>-999.9</v>
      </c>
      <c r="FK25">
        <v>529.44899999999996</v>
      </c>
      <c r="FL25">
        <v>22.1187</v>
      </c>
      <c r="FM25">
        <v>101.226</v>
      </c>
      <c r="FN25">
        <v>100.595</v>
      </c>
    </row>
    <row r="26" spans="1:170" x14ac:dyDescent="0.25">
      <c r="A26">
        <v>10</v>
      </c>
      <c r="B26">
        <v>1605907868</v>
      </c>
      <c r="C26">
        <v>812.40000009536698</v>
      </c>
      <c r="D26" t="s">
        <v>327</v>
      </c>
      <c r="E26" t="s">
        <v>328</v>
      </c>
      <c r="F26" t="s">
        <v>285</v>
      </c>
      <c r="G26" t="s">
        <v>286</v>
      </c>
      <c r="H26">
        <v>1605907860</v>
      </c>
      <c r="I26">
        <f t="shared" si="0"/>
        <v>9.1798806425630684E-3</v>
      </c>
      <c r="J26">
        <f t="shared" si="1"/>
        <v>18.687545622632758</v>
      </c>
      <c r="K26">
        <f t="shared" si="2"/>
        <v>599.32403225806399</v>
      </c>
      <c r="L26">
        <f t="shared" si="3"/>
        <v>413.56191521475591</v>
      </c>
      <c r="M26">
        <f t="shared" si="4"/>
        <v>42.337003713770883</v>
      </c>
      <c r="N26">
        <f t="shared" si="5"/>
        <v>61.353772787046196</v>
      </c>
      <c r="O26">
        <f t="shared" si="6"/>
        <v>0.20767459565283442</v>
      </c>
      <c r="P26">
        <f t="shared" si="7"/>
        <v>2.9683058344370892</v>
      </c>
      <c r="Q26">
        <f t="shared" si="8"/>
        <v>0.19992708538286041</v>
      </c>
      <c r="R26">
        <f t="shared" si="9"/>
        <v>0.12562643043283722</v>
      </c>
      <c r="S26">
        <f t="shared" si="10"/>
        <v>231.29375343678294</v>
      </c>
      <c r="T26">
        <f t="shared" si="11"/>
        <v>38.363607497612449</v>
      </c>
      <c r="U26">
        <f t="shared" si="12"/>
        <v>38.2149096774193</v>
      </c>
      <c r="V26">
        <f t="shared" si="13"/>
        <v>6.7352045570058525</v>
      </c>
      <c r="W26">
        <f t="shared" si="14"/>
        <v>31.268856610016947</v>
      </c>
      <c r="X26">
        <f t="shared" si="15"/>
        <v>2.2407655229335952</v>
      </c>
      <c r="Y26">
        <f t="shared" si="16"/>
        <v>7.1661255506725761</v>
      </c>
      <c r="Z26">
        <f t="shared" si="17"/>
        <v>4.4944390340722578</v>
      </c>
      <c r="AA26">
        <f t="shared" si="18"/>
        <v>-404.83273633703129</v>
      </c>
      <c r="AB26">
        <f t="shared" si="19"/>
        <v>184.1723270391706</v>
      </c>
      <c r="AC26">
        <f t="shared" si="20"/>
        <v>15.031988175456789</v>
      </c>
      <c r="AD26">
        <f t="shared" si="21"/>
        <v>25.665332314379015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51915.371434573564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1003.0140384615401</v>
      </c>
      <c r="AR26">
        <v>1306.19</v>
      </c>
      <c r="AS26">
        <f t="shared" si="27"/>
        <v>0.2321070912642571</v>
      </c>
      <c r="AT26">
        <v>0.5</v>
      </c>
      <c r="AU26">
        <f t="shared" si="28"/>
        <v>1180.1959797964948</v>
      </c>
      <c r="AV26">
        <f t="shared" si="29"/>
        <v>18.687545622632758</v>
      </c>
      <c r="AW26">
        <f t="shared" si="30"/>
        <v>136.96592799616718</v>
      </c>
      <c r="AX26">
        <f t="shared" si="31"/>
        <v>0.48564910158552738</v>
      </c>
      <c r="AY26">
        <f t="shared" si="32"/>
        <v>1.6323808445586268E-2</v>
      </c>
      <c r="AZ26">
        <f t="shared" si="33"/>
        <v>1.4974008375504329</v>
      </c>
      <c r="BA26" t="s">
        <v>330</v>
      </c>
      <c r="BB26">
        <v>671.84</v>
      </c>
      <c r="BC26">
        <f t="shared" si="34"/>
        <v>634.35</v>
      </c>
      <c r="BD26">
        <f t="shared" si="35"/>
        <v>0.4779316805209427</v>
      </c>
      <c r="BE26">
        <f t="shared" si="36"/>
        <v>0.75509991352152694</v>
      </c>
      <c r="BF26">
        <f t="shared" si="37"/>
        <v>0.51323726083338372</v>
      </c>
      <c r="BG26">
        <f t="shared" si="38"/>
        <v>0.76803881127921836</v>
      </c>
      <c r="BH26">
        <f t="shared" si="39"/>
        <v>1400.0125806451599</v>
      </c>
      <c r="BI26">
        <f t="shared" si="40"/>
        <v>1180.1959797964948</v>
      </c>
      <c r="BJ26">
        <f t="shared" si="41"/>
        <v>0.84298955317432345</v>
      </c>
      <c r="BK26">
        <f t="shared" si="42"/>
        <v>0.19597910634864701</v>
      </c>
      <c r="BL26">
        <v>6</v>
      </c>
      <c r="BM26">
        <v>0.5</v>
      </c>
      <c r="BN26" t="s">
        <v>290</v>
      </c>
      <c r="BO26">
        <v>2</v>
      </c>
      <c r="BP26">
        <v>1605907860</v>
      </c>
      <c r="BQ26">
        <v>599.32403225806399</v>
      </c>
      <c r="BR26">
        <v>635.60654838709695</v>
      </c>
      <c r="BS26">
        <v>21.8885419354839</v>
      </c>
      <c r="BT26">
        <v>8.4206370967742004</v>
      </c>
      <c r="BU26">
        <v>594.56803225806505</v>
      </c>
      <c r="BV26">
        <v>21.915448387096799</v>
      </c>
      <c r="BW26">
        <v>400.015290322581</v>
      </c>
      <c r="BX26">
        <v>102.271612903226</v>
      </c>
      <c r="BY26">
        <v>0.100008264516129</v>
      </c>
      <c r="BZ26">
        <v>39.365790322580601</v>
      </c>
      <c r="CA26">
        <v>38.2149096774193</v>
      </c>
      <c r="CB26">
        <v>999.9</v>
      </c>
      <c r="CC26">
        <v>0</v>
      </c>
      <c r="CD26">
        <v>0</v>
      </c>
      <c r="CE26">
        <v>9995.5564516128998</v>
      </c>
      <c r="CF26">
        <v>0</v>
      </c>
      <c r="CG26">
        <v>630.861290322581</v>
      </c>
      <c r="CH26">
        <v>1400.0125806451599</v>
      </c>
      <c r="CI26">
        <v>0.899990870967742</v>
      </c>
      <c r="CJ26">
        <v>0.100009</v>
      </c>
      <c r="CK26">
        <v>0</v>
      </c>
      <c r="CL26">
        <v>1002.82648387097</v>
      </c>
      <c r="CM26">
        <v>4.9997499999999997</v>
      </c>
      <c r="CN26">
        <v>13987.3096774194</v>
      </c>
      <c r="CO26">
        <v>12178.103225806501</v>
      </c>
      <c r="CP26">
        <v>47.844516129032201</v>
      </c>
      <c r="CQ26">
        <v>48.941064516129003</v>
      </c>
      <c r="CR26">
        <v>48.378999999999998</v>
      </c>
      <c r="CS26">
        <v>48.870870967741901</v>
      </c>
      <c r="CT26">
        <v>49.874935483870999</v>
      </c>
      <c r="CU26">
        <v>1255.5003225806499</v>
      </c>
      <c r="CV26">
        <v>139.51387096774201</v>
      </c>
      <c r="CW26">
        <v>0</v>
      </c>
      <c r="CX26">
        <v>102.799999952316</v>
      </c>
      <c r="CY26">
        <v>0</v>
      </c>
      <c r="CZ26">
        <v>1003.0140384615401</v>
      </c>
      <c r="DA26">
        <v>32.306017028136601</v>
      </c>
      <c r="DB26">
        <v>439.158973804835</v>
      </c>
      <c r="DC26">
        <v>13990.515384615401</v>
      </c>
      <c r="DD26">
        <v>15</v>
      </c>
      <c r="DE26">
        <v>1605906861.0999999</v>
      </c>
      <c r="DF26" t="s">
        <v>291</v>
      </c>
      <c r="DG26">
        <v>1605906852.5999999</v>
      </c>
      <c r="DH26">
        <v>1605906861.0999999</v>
      </c>
      <c r="DI26">
        <v>6</v>
      </c>
      <c r="DJ26">
        <v>0.57899999999999996</v>
      </c>
      <c r="DK26">
        <v>-4.8000000000000001E-2</v>
      </c>
      <c r="DL26">
        <v>4.7560000000000002</v>
      </c>
      <c r="DM26">
        <v>-2.7E-2</v>
      </c>
      <c r="DN26">
        <v>1454</v>
      </c>
      <c r="DO26">
        <v>8</v>
      </c>
      <c r="DP26">
        <v>0.21</v>
      </c>
      <c r="DQ26">
        <v>0.01</v>
      </c>
      <c r="DR26">
        <v>18.687308655268701</v>
      </c>
      <c r="DS26">
        <v>-8.7868690879712302E-2</v>
      </c>
      <c r="DT26">
        <v>2.04073685946351E-2</v>
      </c>
      <c r="DU26">
        <v>1</v>
      </c>
      <c r="DV26">
        <v>-36.280009999999997</v>
      </c>
      <c r="DW26">
        <v>3.0842269187947999E-2</v>
      </c>
      <c r="DX26">
        <v>2.9348530343670201E-2</v>
      </c>
      <c r="DY26">
        <v>1</v>
      </c>
      <c r="DZ26">
        <v>13.468496666666701</v>
      </c>
      <c r="EA26">
        <v>-0.13658642936596099</v>
      </c>
      <c r="EB26">
        <v>9.9348706864032296E-3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4.7560000000000002</v>
      </c>
      <c r="EJ26">
        <v>-2.69E-2</v>
      </c>
      <c r="EK26">
        <v>4.7559999999998599</v>
      </c>
      <c r="EL26">
        <v>0</v>
      </c>
      <c r="EM26">
        <v>0</v>
      </c>
      <c r="EN26">
        <v>0</v>
      </c>
      <c r="EO26">
        <v>-2.6912380952378401E-2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16.899999999999999</v>
      </c>
      <c r="EX26">
        <v>16.8</v>
      </c>
      <c r="EY26">
        <v>2</v>
      </c>
      <c r="EZ26">
        <v>390.048</v>
      </c>
      <c r="FA26">
        <v>636.173</v>
      </c>
      <c r="FB26">
        <v>38.433700000000002</v>
      </c>
      <c r="FC26">
        <v>34.922499999999999</v>
      </c>
      <c r="FD26">
        <v>29.9999</v>
      </c>
      <c r="FE26">
        <v>34.688899999999997</v>
      </c>
      <c r="FF26">
        <v>34.626600000000003</v>
      </c>
      <c r="FG26">
        <v>31.093900000000001</v>
      </c>
      <c r="FH26">
        <v>0</v>
      </c>
      <c r="FI26">
        <v>100</v>
      </c>
      <c r="FJ26">
        <v>-999.9</v>
      </c>
      <c r="FK26">
        <v>635.81899999999996</v>
      </c>
      <c r="FL26">
        <v>21.778400000000001</v>
      </c>
      <c r="FM26">
        <v>101.259</v>
      </c>
      <c r="FN26">
        <v>100.619</v>
      </c>
    </row>
    <row r="27" spans="1:170" x14ac:dyDescent="0.25">
      <c r="A27">
        <v>11</v>
      </c>
      <c r="B27">
        <v>1605907962</v>
      </c>
      <c r="C27">
        <v>906.40000009536698</v>
      </c>
      <c r="D27" t="s">
        <v>331</v>
      </c>
      <c r="E27" t="s">
        <v>332</v>
      </c>
      <c r="F27" t="s">
        <v>285</v>
      </c>
      <c r="G27" t="s">
        <v>286</v>
      </c>
      <c r="H27">
        <v>1605907954.25</v>
      </c>
      <c r="I27">
        <f t="shared" si="0"/>
        <v>9.0213357553976057E-3</v>
      </c>
      <c r="J27">
        <f t="shared" si="1"/>
        <v>21.646230267165699</v>
      </c>
      <c r="K27">
        <f t="shared" si="2"/>
        <v>699.04143333333298</v>
      </c>
      <c r="L27">
        <f t="shared" si="3"/>
        <v>481.37346491585527</v>
      </c>
      <c r="M27">
        <f t="shared" si="4"/>
        <v>49.277263154634362</v>
      </c>
      <c r="N27">
        <f t="shared" si="5"/>
        <v>71.55950873274827</v>
      </c>
      <c r="O27">
        <f t="shared" si="6"/>
        <v>0.20473850733596113</v>
      </c>
      <c r="P27">
        <f t="shared" si="7"/>
        <v>2.9690690921881471</v>
      </c>
      <c r="Q27">
        <f t="shared" si="8"/>
        <v>0.19720610139360092</v>
      </c>
      <c r="R27">
        <f t="shared" si="9"/>
        <v>0.12390748178127339</v>
      </c>
      <c r="S27">
        <f t="shared" si="10"/>
        <v>231.29345873334111</v>
      </c>
      <c r="T27">
        <f t="shared" si="11"/>
        <v>38.305996216780599</v>
      </c>
      <c r="U27">
        <f t="shared" si="12"/>
        <v>38.135590000000001</v>
      </c>
      <c r="V27">
        <f t="shared" si="13"/>
        <v>6.7063516211555667</v>
      </c>
      <c r="W27">
        <f t="shared" si="14"/>
        <v>31.25217147953191</v>
      </c>
      <c r="X27">
        <f t="shared" si="15"/>
        <v>2.2278007361597103</v>
      </c>
      <c r="Y27">
        <f t="shared" si="16"/>
        <v>7.1284670174639588</v>
      </c>
      <c r="Z27">
        <f t="shared" si="17"/>
        <v>4.4785508849958564</v>
      </c>
      <c r="AA27">
        <f t="shared" si="18"/>
        <v>-397.84090681303439</v>
      </c>
      <c r="AB27">
        <f t="shared" si="19"/>
        <v>181.20602566473826</v>
      </c>
      <c r="AC27">
        <f t="shared" si="20"/>
        <v>14.773457103680858</v>
      </c>
      <c r="AD27">
        <f t="shared" si="21"/>
        <v>29.432034688725849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51953.14544797768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1055.395</v>
      </c>
      <c r="AR27">
        <v>1390.44</v>
      </c>
      <c r="AS27">
        <f t="shared" si="27"/>
        <v>0.24096329219527635</v>
      </c>
      <c r="AT27">
        <v>0.5</v>
      </c>
      <c r="AU27">
        <f t="shared" si="28"/>
        <v>1180.1943777578319</v>
      </c>
      <c r="AV27">
        <f t="shared" si="29"/>
        <v>21.646230267165699</v>
      </c>
      <c r="AW27">
        <f t="shared" si="30"/>
        <v>142.1917613474414</v>
      </c>
      <c r="AX27">
        <f t="shared" si="31"/>
        <v>0.51513909266131586</v>
      </c>
      <c r="AY27">
        <f t="shared" si="32"/>
        <v>1.8830777510738264E-2</v>
      </c>
      <c r="AZ27">
        <f t="shared" si="33"/>
        <v>1.3460775006472769</v>
      </c>
      <c r="BA27" t="s">
        <v>334</v>
      </c>
      <c r="BB27">
        <v>674.17</v>
      </c>
      <c r="BC27">
        <f t="shared" si="34"/>
        <v>716.2700000000001</v>
      </c>
      <c r="BD27">
        <f t="shared" si="35"/>
        <v>0.46776355285018223</v>
      </c>
      <c r="BE27">
        <f t="shared" si="36"/>
        <v>0.72322453253783936</v>
      </c>
      <c r="BF27">
        <f t="shared" si="37"/>
        <v>0.49639011592656918</v>
      </c>
      <c r="BG27">
        <f t="shared" si="38"/>
        <v>0.73495552446335743</v>
      </c>
      <c r="BH27">
        <f t="shared" si="39"/>
        <v>1400.01066666667</v>
      </c>
      <c r="BI27">
        <f t="shared" si="40"/>
        <v>1180.1943777578319</v>
      </c>
      <c r="BJ27">
        <f t="shared" si="41"/>
        <v>0.84298956133512493</v>
      </c>
      <c r="BK27">
        <f t="shared" si="42"/>
        <v>0.19597912267024967</v>
      </c>
      <c r="BL27">
        <v>6</v>
      </c>
      <c r="BM27">
        <v>0.5</v>
      </c>
      <c r="BN27" t="s">
        <v>290</v>
      </c>
      <c r="BO27">
        <v>2</v>
      </c>
      <c r="BP27">
        <v>1605907954.25</v>
      </c>
      <c r="BQ27">
        <v>699.04143333333298</v>
      </c>
      <c r="BR27">
        <v>740.96883333333301</v>
      </c>
      <c r="BS27">
        <v>21.7626566666667</v>
      </c>
      <c r="BT27">
        <v>8.5255799999999997</v>
      </c>
      <c r="BU27">
        <v>694.285433333333</v>
      </c>
      <c r="BV27">
        <v>21.789563333333302</v>
      </c>
      <c r="BW27">
        <v>400.01313333333297</v>
      </c>
      <c r="BX27">
        <v>102.268066666667</v>
      </c>
      <c r="BY27">
        <v>9.9983810000000006E-2</v>
      </c>
      <c r="BZ27">
        <v>39.267643333333297</v>
      </c>
      <c r="CA27">
        <v>38.135590000000001</v>
      </c>
      <c r="CB27">
        <v>999.9</v>
      </c>
      <c r="CC27">
        <v>0</v>
      </c>
      <c r="CD27">
        <v>0</v>
      </c>
      <c r="CE27">
        <v>10000.2236666667</v>
      </c>
      <c r="CF27">
        <v>0</v>
      </c>
      <c r="CG27">
        <v>623.97170000000006</v>
      </c>
      <c r="CH27">
        <v>1400.01066666667</v>
      </c>
      <c r="CI27">
        <v>0.89998916666666695</v>
      </c>
      <c r="CJ27">
        <v>0.100010816666667</v>
      </c>
      <c r="CK27">
        <v>0</v>
      </c>
      <c r="CL27">
        <v>1055.3013333333299</v>
      </c>
      <c r="CM27">
        <v>4.9997499999999997</v>
      </c>
      <c r="CN27">
        <v>14701.006666666701</v>
      </c>
      <c r="CO27">
        <v>12178.1</v>
      </c>
      <c r="CP27">
        <v>47.928733333333298</v>
      </c>
      <c r="CQ27">
        <v>49.0041333333333</v>
      </c>
      <c r="CR27">
        <v>48.436999999999998</v>
      </c>
      <c r="CS27">
        <v>49</v>
      </c>
      <c r="CT27">
        <v>49.895666666666699</v>
      </c>
      <c r="CU27">
        <v>1255.4976666666701</v>
      </c>
      <c r="CV27">
        <v>139.51400000000001</v>
      </c>
      <c r="CW27">
        <v>0</v>
      </c>
      <c r="CX27">
        <v>93.299999952316298</v>
      </c>
      <c r="CY27">
        <v>0</v>
      </c>
      <c r="CZ27">
        <v>1055.395</v>
      </c>
      <c r="DA27">
        <v>21.7261538235887</v>
      </c>
      <c r="DB27">
        <v>296.13333293958101</v>
      </c>
      <c r="DC27">
        <v>14701.8346153846</v>
      </c>
      <c r="DD27">
        <v>15</v>
      </c>
      <c r="DE27">
        <v>1605906861.0999999</v>
      </c>
      <c r="DF27" t="s">
        <v>291</v>
      </c>
      <c r="DG27">
        <v>1605906852.5999999</v>
      </c>
      <c r="DH27">
        <v>1605906861.0999999</v>
      </c>
      <c r="DI27">
        <v>6</v>
      </c>
      <c r="DJ27">
        <v>0.57899999999999996</v>
      </c>
      <c r="DK27">
        <v>-4.8000000000000001E-2</v>
      </c>
      <c r="DL27">
        <v>4.7560000000000002</v>
      </c>
      <c r="DM27">
        <v>-2.7E-2</v>
      </c>
      <c r="DN27">
        <v>1454</v>
      </c>
      <c r="DO27">
        <v>8</v>
      </c>
      <c r="DP27">
        <v>0.21</v>
      </c>
      <c r="DQ27">
        <v>0.01</v>
      </c>
      <c r="DR27">
        <v>21.652489709321099</v>
      </c>
      <c r="DS27">
        <v>-5.1526580210487699E-2</v>
      </c>
      <c r="DT27">
        <v>5.7700725870896398E-2</v>
      </c>
      <c r="DU27">
        <v>1</v>
      </c>
      <c r="DV27">
        <v>-41.9329866666667</v>
      </c>
      <c r="DW27">
        <v>-6.3232925472862897E-2</v>
      </c>
      <c r="DX27">
        <v>7.7967650271692404E-2</v>
      </c>
      <c r="DY27">
        <v>1</v>
      </c>
      <c r="DZ27">
        <v>13.238293333333299</v>
      </c>
      <c r="EA27">
        <v>-0.12317152391547299</v>
      </c>
      <c r="EB27">
        <v>9.3426596260855008E-3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4.7560000000000002</v>
      </c>
      <c r="EJ27">
        <v>-2.69E-2</v>
      </c>
      <c r="EK27">
        <v>4.7559999999998599</v>
      </c>
      <c r="EL27">
        <v>0</v>
      </c>
      <c r="EM27">
        <v>0</v>
      </c>
      <c r="EN27">
        <v>0</v>
      </c>
      <c r="EO27">
        <v>-2.6912380952378401E-2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18.5</v>
      </c>
      <c r="EX27">
        <v>18.3</v>
      </c>
      <c r="EY27">
        <v>2</v>
      </c>
      <c r="EZ27">
        <v>389.98399999999998</v>
      </c>
      <c r="FA27">
        <v>635.58100000000002</v>
      </c>
      <c r="FB27">
        <v>38.337899999999998</v>
      </c>
      <c r="FC27">
        <v>34.881700000000002</v>
      </c>
      <c r="FD27">
        <v>30.000299999999999</v>
      </c>
      <c r="FE27">
        <v>34.633000000000003</v>
      </c>
      <c r="FF27">
        <v>34.569499999999998</v>
      </c>
      <c r="FG27">
        <v>35.060099999999998</v>
      </c>
      <c r="FH27">
        <v>0</v>
      </c>
      <c r="FI27">
        <v>100</v>
      </c>
      <c r="FJ27">
        <v>-999.9</v>
      </c>
      <c r="FK27">
        <v>741.101</v>
      </c>
      <c r="FL27">
        <v>21.552299999999999</v>
      </c>
      <c r="FM27">
        <v>101.255</v>
      </c>
      <c r="FN27">
        <v>100.61799999999999</v>
      </c>
    </row>
    <row r="28" spans="1:170" x14ac:dyDescent="0.25">
      <c r="A28">
        <v>12</v>
      </c>
      <c r="B28">
        <v>1605908061</v>
      </c>
      <c r="C28">
        <v>1005.40000009537</v>
      </c>
      <c r="D28" t="s">
        <v>335</v>
      </c>
      <c r="E28" t="s">
        <v>336</v>
      </c>
      <c r="F28" t="s">
        <v>285</v>
      </c>
      <c r="G28" t="s">
        <v>286</v>
      </c>
      <c r="H28">
        <v>1605908053.25</v>
      </c>
      <c r="I28">
        <f t="shared" si="0"/>
        <v>8.924421648609902E-3</v>
      </c>
      <c r="J28">
        <f t="shared" si="1"/>
        <v>23.721645662031925</v>
      </c>
      <c r="K28">
        <f t="shared" si="2"/>
        <v>799.27703333333295</v>
      </c>
      <c r="L28">
        <f t="shared" si="3"/>
        <v>556.25560255807102</v>
      </c>
      <c r="M28">
        <f t="shared" si="4"/>
        <v>56.935685635901223</v>
      </c>
      <c r="N28">
        <f t="shared" si="5"/>
        <v>81.810206848409379</v>
      </c>
      <c r="O28">
        <f t="shared" si="6"/>
        <v>0.20234003376244436</v>
      </c>
      <c r="P28">
        <f t="shared" si="7"/>
        <v>2.9686895728960634</v>
      </c>
      <c r="Q28">
        <f t="shared" si="8"/>
        <v>0.19497875876237941</v>
      </c>
      <c r="R28">
        <f t="shared" si="9"/>
        <v>0.12250079331536715</v>
      </c>
      <c r="S28">
        <f t="shared" si="10"/>
        <v>231.29407080964626</v>
      </c>
      <c r="T28">
        <f t="shared" si="11"/>
        <v>38.293498068480233</v>
      </c>
      <c r="U28">
        <f t="shared" si="12"/>
        <v>38.118303333333301</v>
      </c>
      <c r="V28">
        <f t="shared" si="13"/>
        <v>6.7000777608822197</v>
      </c>
      <c r="W28">
        <f t="shared" si="14"/>
        <v>31.194566809073248</v>
      </c>
      <c r="X28">
        <f t="shared" si="15"/>
        <v>2.2192745481569665</v>
      </c>
      <c r="Y28">
        <f t="shared" si="16"/>
        <v>7.1142983383615013</v>
      </c>
      <c r="Z28">
        <f t="shared" si="17"/>
        <v>4.4808032127252533</v>
      </c>
      <c r="AA28">
        <f t="shared" si="18"/>
        <v>-393.56699470369665</v>
      </c>
      <c r="AB28">
        <f t="shared" si="19"/>
        <v>178.02084829079169</v>
      </c>
      <c r="AC28">
        <f t="shared" si="20"/>
        <v>14.511833335237537</v>
      </c>
      <c r="AD28">
        <f t="shared" si="21"/>
        <v>30.259757731978823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51948.336299200986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1095.51615384615</v>
      </c>
      <c r="AR28">
        <v>1457.32</v>
      </c>
      <c r="AS28">
        <f t="shared" si="27"/>
        <v>0.2482665757375524</v>
      </c>
      <c r="AT28">
        <v>0.5</v>
      </c>
      <c r="AU28">
        <f t="shared" si="28"/>
        <v>1180.1987307473646</v>
      </c>
      <c r="AV28">
        <f t="shared" si="29"/>
        <v>23.721645662031925</v>
      </c>
      <c r="AW28">
        <f t="shared" si="30"/>
        <v>146.5019487862269</v>
      </c>
      <c r="AX28">
        <f t="shared" si="31"/>
        <v>0.53522218867510218</v>
      </c>
      <c r="AY28">
        <f t="shared" si="32"/>
        <v>2.0589238497537174E-2</v>
      </c>
      <c r="AZ28">
        <f t="shared" si="33"/>
        <v>1.2384102324815416</v>
      </c>
      <c r="BA28" t="s">
        <v>338</v>
      </c>
      <c r="BB28">
        <v>677.33</v>
      </c>
      <c r="BC28">
        <f t="shared" si="34"/>
        <v>779.9899999999999</v>
      </c>
      <c r="BD28">
        <f t="shared" si="35"/>
        <v>0.46385703169764991</v>
      </c>
      <c r="BE28">
        <f t="shared" si="36"/>
        <v>0.6982338717477512</v>
      </c>
      <c r="BF28">
        <f t="shared" si="37"/>
        <v>0.48770940567982951</v>
      </c>
      <c r="BG28">
        <f t="shared" si="38"/>
        <v>0.70869308859101598</v>
      </c>
      <c r="BH28">
        <f t="shared" si="39"/>
        <v>1400.0160000000001</v>
      </c>
      <c r="BI28">
        <f t="shared" si="40"/>
        <v>1180.1987307473646</v>
      </c>
      <c r="BJ28">
        <f t="shared" si="41"/>
        <v>0.84298945922572643</v>
      </c>
      <c r="BK28">
        <f t="shared" si="42"/>
        <v>0.19597891845145313</v>
      </c>
      <c r="BL28">
        <v>6</v>
      </c>
      <c r="BM28">
        <v>0.5</v>
      </c>
      <c r="BN28" t="s">
        <v>290</v>
      </c>
      <c r="BO28">
        <v>2</v>
      </c>
      <c r="BP28">
        <v>1605908053.25</v>
      </c>
      <c r="BQ28">
        <v>799.27703333333295</v>
      </c>
      <c r="BR28">
        <v>845.55716666666694</v>
      </c>
      <c r="BS28">
        <v>21.682076666666699</v>
      </c>
      <c r="BT28">
        <v>8.5862496666666708</v>
      </c>
      <c r="BU28">
        <v>794.52103333333298</v>
      </c>
      <c r="BV28">
        <v>21.70898</v>
      </c>
      <c r="BW28">
        <v>400.01696666666697</v>
      </c>
      <c r="BX28">
        <v>102.255266666667</v>
      </c>
      <c r="BY28">
        <v>9.9991193333333298E-2</v>
      </c>
      <c r="BZ28">
        <v>39.230600000000003</v>
      </c>
      <c r="CA28">
        <v>38.118303333333301</v>
      </c>
      <c r="CB28">
        <v>999.9</v>
      </c>
      <c r="CC28">
        <v>0</v>
      </c>
      <c r="CD28">
        <v>0</v>
      </c>
      <c r="CE28">
        <v>9999.3266666666696</v>
      </c>
      <c r="CF28">
        <v>0</v>
      </c>
      <c r="CG28">
        <v>580.91830000000004</v>
      </c>
      <c r="CH28">
        <v>1400.0160000000001</v>
      </c>
      <c r="CI28">
        <v>0.89999479999999998</v>
      </c>
      <c r="CJ28">
        <v>0.10000505666666699</v>
      </c>
      <c r="CK28">
        <v>0</v>
      </c>
      <c r="CL28">
        <v>1095.5119999999999</v>
      </c>
      <c r="CM28">
        <v>4.9997499999999997</v>
      </c>
      <c r="CN28">
        <v>15251.02</v>
      </c>
      <c r="CO28">
        <v>12178.17</v>
      </c>
      <c r="CP28">
        <v>48.057866666666598</v>
      </c>
      <c r="CQ28">
        <v>49.186999999999998</v>
      </c>
      <c r="CR28">
        <v>48.566333333333297</v>
      </c>
      <c r="CS28">
        <v>49.178733333333298</v>
      </c>
      <c r="CT28">
        <v>50.020666666666699</v>
      </c>
      <c r="CU28">
        <v>1255.5063333333301</v>
      </c>
      <c r="CV28">
        <v>139.50966666666699</v>
      </c>
      <c r="CW28">
        <v>0</v>
      </c>
      <c r="CX28">
        <v>98.099999904632597</v>
      </c>
      <c r="CY28">
        <v>0</v>
      </c>
      <c r="CZ28">
        <v>1095.51615384615</v>
      </c>
      <c r="DA28">
        <v>11.478974364437301</v>
      </c>
      <c r="DB28">
        <v>146.11965812106001</v>
      </c>
      <c r="DC28">
        <v>15250.7307692308</v>
      </c>
      <c r="DD28">
        <v>15</v>
      </c>
      <c r="DE28">
        <v>1605906861.0999999</v>
      </c>
      <c r="DF28" t="s">
        <v>291</v>
      </c>
      <c r="DG28">
        <v>1605906852.5999999</v>
      </c>
      <c r="DH28">
        <v>1605906861.0999999</v>
      </c>
      <c r="DI28">
        <v>6</v>
      </c>
      <c r="DJ28">
        <v>0.57899999999999996</v>
      </c>
      <c r="DK28">
        <v>-4.8000000000000001E-2</v>
      </c>
      <c r="DL28">
        <v>4.7560000000000002</v>
      </c>
      <c r="DM28">
        <v>-2.7E-2</v>
      </c>
      <c r="DN28">
        <v>1454</v>
      </c>
      <c r="DO28">
        <v>8</v>
      </c>
      <c r="DP28">
        <v>0.21</v>
      </c>
      <c r="DQ28">
        <v>0.01</v>
      </c>
      <c r="DR28">
        <v>23.729364490446901</v>
      </c>
      <c r="DS28">
        <v>-0.122892041232639</v>
      </c>
      <c r="DT28">
        <v>2.80880962060065E-2</v>
      </c>
      <c r="DU28">
        <v>1</v>
      </c>
      <c r="DV28">
        <v>-46.2856666666667</v>
      </c>
      <c r="DW28">
        <v>0.145916796440513</v>
      </c>
      <c r="DX28">
        <v>4.0366465730300401E-2</v>
      </c>
      <c r="DY28">
        <v>1</v>
      </c>
      <c r="DZ28">
        <v>13.09629</v>
      </c>
      <c r="EA28">
        <v>-3.9507897664078903E-2</v>
      </c>
      <c r="EB28">
        <v>3.4050305921288098E-3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4.7560000000000002</v>
      </c>
      <c r="EJ28">
        <v>-2.69E-2</v>
      </c>
      <c r="EK28">
        <v>4.7559999999998599</v>
      </c>
      <c r="EL28">
        <v>0</v>
      </c>
      <c r="EM28">
        <v>0</v>
      </c>
      <c r="EN28">
        <v>0</v>
      </c>
      <c r="EO28">
        <v>-2.6912380952378401E-2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20.100000000000001</v>
      </c>
      <c r="EX28">
        <v>20</v>
      </c>
      <c r="EY28">
        <v>2</v>
      </c>
      <c r="EZ28">
        <v>390.00799999999998</v>
      </c>
      <c r="FA28">
        <v>634.27</v>
      </c>
      <c r="FB28">
        <v>38.294199999999996</v>
      </c>
      <c r="FC28">
        <v>34.942100000000003</v>
      </c>
      <c r="FD28">
        <v>30.000599999999999</v>
      </c>
      <c r="FE28">
        <v>34.664400000000001</v>
      </c>
      <c r="FF28">
        <v>34.593499999999999</v>
      </c>
      <c r="FG28">
        <v>38.911799999999999</v>
      </c>
      <c r="FH28">
        <v>0</v>
      </c>
      <c r="FI28">
        <v>100</v>
      </c>
      <c r="FJ28">
        <v>-999.9</v>
      </c>
      <c r="FK28">
        <v>845.60500000000002</v>
      </c>
      <c r="FL28">
        <v>21.4239</v>
      </c>
      <c r="FM28">
        <v>101.232</v>
      </c>
      <c r="FN28">
        <v>100.598</v>
      </c>
    </row>
    <row r="29" spans="1:170" x14ac:dyDescent="0.25">
      <c r="A29">
        <v>13</v>
      </c>
      <c r="B29">
        <v>1605908181.5</v>
      </c>
      <c r="C29">
        <v>1125.9000000953699</v>
      </c>
      <c r="D29" t="s">
        <v>339</v>
      </c>
      <c r="E29" t="s">
        <v>340</v>
      </c>
      <c r="F29" t="s">
        <v>285</v>
      </c>
      <c r="G29" t="s">
        <v>286</v>
      </c>
      <c r="H29">
        <v>1605908173.5</v>
      </c>
      <c r="I29">
        <f t="shared" si="0"/>
        <v>8.9441399458590216E-3</v>
      </c>
      <c r="J29">
        <f t="shared" si="1"/>
        <v>24.986379290540832</v>
      </c>
      <c r="K29">
        <f t="shared" si="2"/>
        <v>899.80709677419395</v>
      </c>
      <c r="L29">
        <f t="shared" si="3"/>
        <v>639.99745694974388</v>
      </c>
      <c r="M29">
        <f t="shared" si="4"/>
        <v>65.507112654049237</v>
      </c>
      <c r="N29">
        <f t="shared" si="5"/>
        <v>92.099998547226562</v>
      </c>
      <c r="O29">
        <f t="shared" si="6"/>
        <v>0.20264128972375947</v>
      </c>
      <c r="P29">
        <f t="shared" si="7"/>
        <v>2.9678063639526151</v>
      </c>
      <c r="Q29">
        <f t="shared" si="8"/>
        <v>0.19525639784888937</v>
      </c>
      <c r="R29">
        <f t="shared" si="9"/>
        <v>0.12267632956562194</v>
      </c>
      <c r="S29">
        <f t="shared" si="10"/>
        <v>231.28916757855933</v>
      </c>
      <c r="T29">
        <f t="shared" si="11"/>
        <v>38.276868274266647</v>
      </c>
      <c r="U29">
        <f t="shared" si="12"/>
        <v>38.114445161290298</v>
      </c>
      <c r="V29">
        <f t="shared" si="13"/>
        <v>6.6986782075264593</v>
      </c>
      <c r="W29">
        <f t="shared" si="14"/>
        <v>31.142321217499703</v>
      </c>
      <c r="X29">
        <f t="shared" si="15"/>
        <v>2.2142116093612323</v>
      </c>
      <c r="Y29">
        <f t="shared" si="16"/>
        <v>7.1099761443504983</v>
      </c>
      <c r="Z29">
        <f t="shared" si="17"/>
        <v>4.484466598165227</v>
      </c>
      <c r="AA29">
        <f t="shared" si="18"/>
        <v>-394.43657161238286</v>
      </c>
      <c r="AB29">
        <f t="shared" si="19"/>
        <v>176.77512586410458</v>
      </c>
      <c r="AC29">
        <f t="shared" si="20"/>
        <v>14.413520425053093</v>
      </c>
      <c r="AD29">
        <f t="shared" si="21"/>
        <v>28.04124225533414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51925.303528323297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1126.1634615384601</v>
      </c>
      <c r="AR29">
        <v>1501.23</v>
      </c>
      <c r="AS29">
        <f t="shared" si="27"/>
        <v>0.24983949059207444</v>
      </c>
      <c r="AT29">
        <v>0.5</v>
      </c>
      <c r="AU29">
        <f t="shared" si="28"/>
        <v>1180.1742975215432</v>
      </c>
      <c r="AV29">
        <f t="shared" si="29"/>
        <v>24.986379290540832</v>
      </c>
      <c r="AW29">
        <f t="shared" si="30"/>
        <v>147.42707265132083</v>
      </c>
      <c r="AX29">
        <f t="shared" si="31"/>
        <v>0.5480039700778695</v>
      </c>
      <c r="AY29">
        <f t="shared" si="32"/>
        <v>2.1661314624495456E-2</v>
      </c>
      <c r="AZ29">
        <f t="shared" si="33"/>
        <v>1.1729381906836394</v>
      </c>
      <c r="BA29" t="s">
        <v>342</v>
      </c>
      <c r="BB29">
        <v>678.55</v>
      </c>
      <c r="BC29">
        <f t="shared" si="34"/>
        <v>822.68000000000006</v>
      </c>
      <c r="BD29">
        <f t="shared" si="35"/>
        <v>0.45590817627940378</v>
      </c>
      <c r="BE29">
        <f t="shared" si="36"/>
        <v>0.68156746776697008</v>
      </c>
      <c r="BF29">
        <f t="shared" si="37"/>
        <v>0.47733384631500192</v>
      </c>
      <c r="BG29">
        <f t="shared" si="38"/>
        <v>0.6914505114505477</v>
      </c>
      <c r="BH29">
        <f t="shared" si="39"/>
        <v>1399.9870967741899</v>
      </c>
      <c r="BI29">
        <f t="shared" si="40"/>
        <v>1180.1742975215432</v>
      </c>
      <c r="BJ29">
        <f t="shared" si="41"/>
        <v>0.84298941057447385</v>
      </c>
      <c r="BK29">
        <f t="shared" si="42"/>
        <v>0.19597882114894755</v>
      </c>
      <c r="BL29">
        <v>6</v>
      </c>
      <c r="BM29">
        <v>0.5</v>
      </c>
      <c r="BN29" t="s">
        <v>290</v>
      </c>
      <c r="BO29">
        <v>2</v>
      </c>
      <c r="BP29">
        <v>1605908173.5</v>
      </c>
      <c r="BQ29">
        <v>899.80709677419395</v>
      </c>
      <c r="BR29">
        <v>949.35703225806503</v>
      </c>
      <c r="BS29">
        <v>21.632609677419399</v>
      </c>
      <c r="BT29">
        <v>8.5070603225806405</v>
      </c>
      <c r="BU29">
        <v>895.05112903225802</v>
      </c>
      <c r="BV29">
        <v>21.6595193548387</v>
      </c>
      <c r="BW29">
        <v>400.01319354838699</v>
      </c>
      <c r="BX29">
        <v>102.255225806452</v>
      </c>
      <c r="BY29">
        <v>0.10004442580645199</v>
      </c>
      <c r="BZ29">
        <v>39.219287096774202</v>
      </c>
      <c r="CA29">
        <v>38.114445161290298</v>
      </c>
      <c r="CB29">
        <v>999.9</v>
      </c>
      <c r="CC29">
        <v>0</v>
      </c>
      <c r="CD29">
        <v>0</v>
      </c>
      <c r="CE29">
        <v>9994.3312903225797</v>
      </c>
      <c r="CF29">
        <v>0</v>
      </c>
      <c r="CG29">
        <v>644.54187096774206</v>
      </c>
      <c r="CH29">
        <v>1399.9870967741899</v>
      </c>
      <c r="CI29">
        <v>0.89999516129032298</v>
      </c>
      <c r="CJ29">
        <v>0.10000464516129</v>
      </c>
      <c r="CK29">
        <v>0</v>
      </c>
      <c r="CL29">
        <v>1126.1135483871001</v>
      </c>
      <c r="CM29">
        <v>4.9997499999999997</v>
      </c>
      <c r="CN29">
        <v>15665.064516128999</v>
      </c>
      <c r="CO29">
        <v>12177.916129032301</v>
      </c>
      <c r="CP29">
        <v>48.012</v>
      </c>
      <c r="CQ29">
        <v>49.25</v>
      </c>
      <c r="CR29">
        <v>48.610774193548401</v>
      </c>
      <c r="CS29">
        <v>49.1991935483871</v>
      </c>
      <c r="CT29">
        <v>50.058</v>
      </c>
      <c r="CU29">
        <v>1255.4825806451599</v>
      </c>
      <c r="CV29">
        <v>139.504516129032</v>
      </c>
      <c r="CW29">
        <v>0</v>
      </c>
      <c r="CX29">
        <v>119.59999990463299</v>
      </c>
      <c r="CY29">
        <v>0</v>
      </c>
      <c r="CZ29">
        <v>1126.1634615384601</v>
      </c>
      <c r="DA29">
        <v>10.816068377408699</v>
      </c>
      <c r="DB29">
        <v>136.936752144157</v>
      </c>
      <c r="DC29">
        <v>15665.8384615385</v>
      </c>
      <c r="DD29">
        <v>15</v>
      </c>
      <c r="DE29">
        <v>1605906861.0999999</v>
      </c>
      <c r="DF29" t="s">
        <v>291</v>
      </c>
      <c r="DG29">
        <v>1605906852.5999999</v>
      </c>
      <c r="DH29">
        <v>1605906861.0999999</v>
      </c>
      <c r="DI29">
        <v>6</v>
      </c>
      <c r="DJ29">
        <v>0.57899999999999996</v>
      </c>
      <c r="DK29">
        <v>-4.8000000000000001E-2</v>
      </c>
      <c r="DL29">
        <v>4.7560000000000002</v>
      </c>
      <c r="DM29">
        <v>-2.7E-2</v>
      </c>
      <c r="DN29">
        <v>1454</v>
      </c>
      <c r="DO29">
        <v>8</v>
      </c>
      <c r="DP29">
        <v>0.21</v>
      </c>
      <c r="DQ29">
        <v>0.01</v>
      </c>
      <c r="DR29">
        <v>24.989596132574601</v>
      </c>
      <c r="DS29">
        <v>-1.2277798066926</v>
      </c>
      <c r="DT29">
        <v>9.4210838609207898E-2</v>
      </c>
      <c r="DU29">
        <v>0</v>
      </c>
      <c r="DV29">
        <v>-49.543286666666702</v>
      </c>
      <c r="DW29">
        <v>1.77748965517235</v>
      </c>
      <c r="DX29">
        <v>0.137966915679891</v>
      </c>
      <c r="DY29">
        <v>0</v>
      </c>
      <c r="DZ29">
        <v>13.1257033333333</v>
      </c>
      <c r="EA29">
        <v>-2.7203559510510702E-3</v>
      </c>
      <c r="EB29">
        <v>2.2726611909584301E-3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4.7560000000000002</v>
      </c>
      <c r="EJ29">
        <v>-2.69E-2</v>
      </c>
      <c r="EK29">
        <v>4.7559999999998599</v>
      </c>
      <c r="EL29">
        <v>0</v>
      </c>
      <c r="EM29">
        <v>0</v>
      </c>
      <c r="EN29">
        <v>0</v>
      </c>
      <c r="EO29">
        <v>-2.6912380952378401E-2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22.1</v>
      </c>
      <c r="EX29">
        <v>22</v>
      </c>
      <c r="EY29">
        <v>2</v>
      </c>
      <c r="EZ29">
        <v>389.90699999999998</v>
      </c>
      <c r="FA29">
        <v>633.62300000000005</v>
      </c>
      <c r="FB29">
        <v>38.271799999999999</v>
      </c>
      <c r="FC29">
        <v>34.981000000000002</v>
      </c>
      <c r="FD29">
        <v>29.999500000000001</v>
      </c>
      <c r="FE29">
        <v>34.676699999999997</v>
      </c>
      <c r="FF29">
        <v>34.584600000000002</v>
      </c>
      <c r="FG29">
        <v>42.747799999999998</v>
      </c>
      <c r="FH29">
        <v>0</v>
      </c>
      <c r="FI29">
        <v>100</v>
      </c>
      <c r="FJ29">
        <v>-999.9</v>
      </c>
      <c r="FK29">
        <v>949.50199999999995</v>
      </c>
      <c r="FL29">
        <v>21.3369</v>
      </c>
      <c r="FM29">
        <v>101.227</v>
      </c>
      <c r="FN29">
        <v>100.58799999999999</v>
      </c>
    </row>
    <row r="30" spans="1:170" x14ac:dyDescent="0.25">
      <c r="A30">
        <v>14</v>
      </c>
      <c r="B30">
        <v>1605908302</v>
      </c>
      <c r="C30">
        <v>1246.4000000953699</v>
      </c>
      <c r="D30" t="s">
        <v>343</v>
      </c>
      <c r="E30" t="s">
        <v>344</v>
      </c>
      <c r="F30" t="s">
        <v>285</v>
      </c>
      <c r="G30" t="s">
        <v>286</v>
      </c>
      <c r="H30">
        <v>1605908294</v>
      </c>
      <c r="I30">
        <f t="shared" si="0"/>
        <v>8.8781084591223799E-3</v>
      </c>
      <c r="J30">
        <f t="shared" si="1"/>
        <v>27.191402756541144</v>
      </c>
      <c r="K30">
        <f t="shared" si="2"/>
        <v>1199.56516129032</v>
      </c>
      <c r="L30">
        <f t="shared" si="3"/>
        <v>898.36024357329541</v>
      </c>
      <c r="M30">
        <f t="shared" si="4"/>
        <v>91.95386616519572</v>
      </c>
      <c r="N30">
        <f t="shared" si="5"/>
        <v>122.7844342921682</v>
      </c>
      <c r="O30">
        <f t="shared" si="6"/>
        <v>0.20011199200247112</v>
      </c>
      <c r="P30">
        <f t="shared" si="7"/>
        <v>2.9689536847183682</v>
      </c>
      <c r="Q30">
        <f t="shared" si="8"/>
        <v>0.19290945149500582</v>
      </c>
      <c r="R30">
        <f t="shared" si="9"/>
        <v>0.12119392895370905</v>
      </c>
      <c r="S30">
        <f t="shared" si="10"/>
        <v>231.28559797760963</v>
      </c>
      <c r="T30">
        <f t="shared" si="11"/>
        <v>38.210959589735054</v>
      </c>
      <c r="U30">
        <f t="shared" si="12"/>
        <v>38.028303225806503</v>
      </c>
      <c r="V30">
        <f t="shared" si="13"/>
        <v>6.6674961744225048</v>
      </c>
      <c r="W30">
        <f t="shared" si="14"/>
        <v>30.514409455463458</v>
      </c>
      <c r="X30">
        <f t="shared" si="15"/>
        <v>2.1599139489549022</v>
      </c>
      <c r="Y30">
        <f t="shared" si="16"/>
        <v>7.0783409788983471</v>
      </c>
      <c r="Z30">
        <f t="shared" si="17"/>
        <v>4.507582225467603</v>
      </c>
      <c r="AA30">
        <f t="shared" si="18"/>
        <v>-391.52458304729697</v>
      </c>
      <c r="AB30">
        <f t="shared" si="19"/>
        <v>177.34895200397821</v>
      </c>
      <c r="AC30">
        <f t="shared" si="20"/>
        <v>14.44295753859762</v>
      </c>
      <c r="AD30">
        <f t="shared" si="21"/>
        <v>31.552924472888492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51971.529283883552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1143.07230769231</v>
      </c>
      <c r="AR30">
        <v>1518.47</v>
      </c>
      <c r="AS30">
        <f t="shared" si="27"/>
        <v>0.24722101345939662</v>
      </c>
      <c r="AT30">
        <v>0.5</v>
      </c>
      <c r="AU30">
        <f t="shared" si="28"/>
        <v>1180.1568094604477</v>
      </c>
      <c r="AV30">
        <f t="shared" si="29"/>
        <v>27.191402756541144</v>
      </c>
      <c r="AW30">
        <f t="shared" si="30"/>
        <v>145.87978123790995</v>
      </c>
      <c r="AX30">
        <f t="shared" si="31"/>
        <v>0.55660632083610484</v>
      </c>
      <c r="AY30">
        <f t="shared" si="32"/>
        <v>2.3530051272638138E-2</v>
      </c>
      <c r="AZ30">
        <f t="shared" si="33"/>
        <v>1.1482676641619525</v>
      </c>
      <c r="BA30" t="s">
        <v>346</v>
      </c>
      <c r="BB30">
        <v>673.28</v>
      </c>
      <c r="BC30">
        <f t="shared" si="34"/>
        <v>845.19</v>
      </c>
      <c r="BD30">
        <f t="shared" si="35"/>
        <v>0.44415775424187459</v>
      </c>
      <c r="BE30">
        <f t="shared" si="36"/>
        <v>0.67352055006180456</v>
      </c>
      <c r="BF30">
        <f t="shared" si="37"/>
        <v>0.4674980433780892</v>
      </c>
      <c r="BG30">
        <f t="shared" si="38"/>
        <v>0.68468070890211508</v>
      </c>
      <c r="BH30">
        <f t="shared" si="39"/>
        <v>1399.9664516129001</v>
      </c>
      <c r="BI30">
        <f t="shared" si="40"/>
        <v>1180.1568094604477</v>
      </c>
      <c r="BJ30">
        <f t="shared" si="41"/>
        <v>0.8429893502810657</v>
      </c>
      <c r="BK30">
        <f t="shared" si="42"/>
        <v>0.19597870056213157</v>
      </c>
      <c r="BL30">
        <v>6</v>
      </c>
      <c r="BM30">
        <v>0.5</v>
      </c>
      <c r="BN30" t="s">
        <v>290</v>
      </c>
      <c r="BO30">
        <v>2</v>
      </c>
      <c r="BP30">
        <v>1605908294</v>
      </c>
      <c r="BQ30">
        <v>1199.56516129032</v>
      </c>
      <c r="BR30">
        <v>1256.3258064516101</v>
      </c>
      <c r="BS30">
        <v>21.1016774193548</v>
      </c>
      <c r="BT30">
        <v>8.0658193548387107</v>
      </c>
      <c r="BU30">
        <v>1194.81</v>
      </c>
      <c r="BV30">
        <v>21.1285967741935</v>
      </c>
      <c r="BW30">
        <v>400.00890322580602</v>
      </c>
      <c r="BX30">
        <v>102.257483870968</v>
      </c>
      <c r="BY30">
        <v>9.9968858064516095E-2</v>
      </c>
      <c r="BZ30">
        <v>39.136303225806401</v>
      </c>
      <c r="CA30">
        <v>38.028303225806503</v>
      </c>
      <c r="CB30">
        <v>999.9</v>
      </c>
      <c r="CC30">
        <v>0</v>
      </c>
      <c r="CD30">
        <v>0</v>
      </c>
      <c r="CE30">
        <v>10000.605161290299</v>
      </c>
      <c r="CF30">
        <v>0</v>
      </c>
      <c r="CG30">
        <v>774.21167741935506</v>
      </c>
      <c r="CH30">
        <v>1399.9664516129001</v>
      </c>
      <c r="CI30">
        <v>0.89999880645161301</v>
      </c>
      <c r="CJ30">
        <v>0.10000105806451599</v>
      </c>
      <c r="CK30">
        <v>0</v>
      </c>
      <c r="CL30">
        <v>1143.0867741935499</v>
      </c>
      <c r="CM30">
        <v>4.9997499999999997</v>
      </c>
      <c r="CN30">
        <v>15896.583870967699</v>
      </c>
      <c r="CO30">
        <v>12177.754838709699</v>
      </c>
      <c r="CP30">
        <v>47.792000000000002</v>
      </c>
      <c r="CQ30">
        <v>49.061999999999998</v>
      </c>
      <c r="CR30">
        <v>48.414999999999999</v>
      </c>
      <c r="CS30">
        <v>48.941064516129003</v>
      </c>
      <c r="CT30">
        <v>49.8241935483871</v>
      </c>
      <c r="CU30">
        <v>1255.4670967741899</v>
      </c>
      <c r="CV30">
        <v>139.49967741935501</v>
      </c>
      <c r="CW30">
        <v>0</v>
      </c>
      <c r="CX30">
        <v>119.700000047684</v>
      </c>
      <c r="CY30">
        <v>0</v>
      </c>
      <c r="CZ30">
        <v>1143.07230769231</v>
      </c>
      <c r="DA30">
        <v>-7.1528205063787897</v>
      </c>
      <c r="DB30">
        <v>-93.876923032779501</v>
      </c>
      <c r="DC30">
        <v>15896.0346153846</v>
      </c>
      <c r="DD30">
        <v>15</v>
      </c>
      <c r="DE30">
        <v>1605906861.0999999</v>
      </c>
      <c r="DF30" t="s">
        <v>291</v>
      </c>
      <c r="DG30">
        <v>1605906852.5999999</v>
      </c>
      <c r="DH30">
        <v>1605906861.0999999</v>
      </c>
      <c r="DI30">
        <v>6</v>
      </c>
      <c r="DJ30">
        <v>0.57899999999999996</v>
      </c>
      <c r="DK30">
        <v>-4.8000000000000001E-2</v>
      </c>
      <c r="DL30">
        <v>4.7560000000000002</v>
      </c>
      <c r="DM30">
        <v>-2.7E-2</v>
      </c>
      <c r="DN30">
        <v>1454</v>
      </c>
      <c r="DO30">
        <v>8</v>
      </c>
      <c r="DP30">
        <v>0.21</v>
      </c>
      <c r="DQ30">
        <v>0.01</v>
      </c>
      <c r="DR30">
        <v>27.211627795214699</v>
      </c>
      <c r="DS30">
        <v>-1.97520219952999</v>
      </c>
      <c r="DT30">
        <v>0.15895841473441599</v>
      </c>
      <c r="DU30">
        <v>0</v>
      </c>
      <c r="DV30">
        <v>-56.7607766666667</v>
      </c>
      <c r="DW30">
        <v>2.8858011123470799</v>
      </c>
      <c r="DX30">
        <v>0.23109886150496001</v>
      </c>
      <c r="DY30">
        <v>0</v>
      </c>
      <c r="DZ30">
        <v>13.036723333333301</v>
      </c>
      <c r="EA30">
        <v>-0.17140912124578001</v>
      </c>
      <c r="EB30">
        <v>1.27343284951435E-2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4.75</v>
      </c>
      <c r="EJ30">
        <v>-2.69E-2</v>
      </c>
      <c r="EK30">
        <v>4.7559999999998599</v>
      </c>
      <c r="EL30">
        <v>0</v>
      </c>
      <c r="EM30">
        <v>0</v>
      </c>
      <c r="EN30">
        <v>0</v>
      </c>
      <c r="EO30">
        <v>-2.6912380952378401E-2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24.2</v>
      </c>
      <c r="EX30">
        <v>24</v>
      </c>
      <c r="EY30">
        <v>2</v>
      </c>
      <c r="EZ30">
        <v>389.38</v>
      </c>
      <c r="FA30">
        <v>636.09900000000005</v>
      </c>
      <c r="FB30">
        <v>38.177799999999998</v>
      </c>
      <c r="FC30">
        <v>34.722499999999997</v>
      </c>
      <c r="FD30">
        <v>29.999300000000002</v>
      </c>
      <c r="FE30">
        <v>34.454999999999998</v>
      </c>
      <c r="FF30">
        <v>34.374499999999998</v>
      </c>
      <c r="FG30">
        <v>53.560899999999997</v>
      </c>
      <c r="FH30">
        <v>0</v>
      </c>
      <c r="FI30">
        <v>100</v>
      </c>
      <c r="FJ30">
        <v>-999.9</v>
      </c>
      <c r="FK30">
        <v>1256.3</v>
      </c>
      <c r="FL30">
        <v>21.293600000000001</v>
      </c>
      <c r="FM30">
        <v>101.28100000000001</v>
      </c>
      <c r="FN30">
        <v>100.651</v>
      </c>
    </row>
    <row r="31" spans="1:170" x14ac:dyDescent="0.25">
      <c r="A31">
        <v>15</v>
      </c>
      <c r="B31">
        <v>1605908422.5</v>
      </c>
      <c r="C31">
        <v>1366.9000000953699</v>
      </c>
      <c r="D31" t="s">
        <v>347</v>
      </c>
      <c r="E31" t="s">
        <v>348</v>
      </c>
      <c r="F31" t="s">
        <v>285</v>
      </c>
      <c r="G31" t="s">
        <v>286</v>
      </c>
      <c r="H31">
        <v>1605908414.5</v>
      </c>
      <c r="I31">
        <f t="shared" si="0"/>
        <v>8.6408235251830782E-3</v>
      </c>
      <c r="J31">
        <f t="shared" si="1"/>
        <v>27.761726846708825</v>
      </c>
      <c r="K31">
        <f t="shared" si="2"/>
        <v>1399.7416129032299</v>
      </c>
      <c r="L31">
        <f t="shared" si="3"/>
        <v>1071.7184383788535</v>
      </c>
      <c r="M31">
        <f t="shared" si="4"/>
        <v>109.69114523506107</v>
      </c>
      <c r="N31">
        <f t="shared" si="5"/>
        <v>143.26455070118945</v>
      </c>
      <c r="O31">
        <f t="shared" si="6"/>
        <v>0.19328889910136857</v>
      </c>
      <c r="P31">
        <f t="shared" si="7"/>
        <v>2.9689369857566947</v>
      </c>
      <c r="Q31">
        <f t="shared" si="8"/>
        <v>0.18656022534438041</v>
      </c>
      <c r="R31">
        <f t="shared" si="9"/>
        <v>0.11718517137936696</v>
      </c>
      <c r="S31">
        <f t="shared" si="10"/>
        <v>231.28747975423997</v>
      </c>
      <c r="T31">
        <f t="shared" si="11"/>
        <v>38.174046425491163</v>
      </c>
      <c r="U31">
        <f t="shared" si="12"/>
        <v>37.956270967741901</v>
      </c>
      <c r="V31">
        <f t="shared" si="13"/>
        <v>6.6415183930854234</v>
      </c>
      <c r="W31">
        <f t="shared" si="14"/>
        <v>29.873391157784845</v>
      </c>
      <c r="X31">
        <f t="shared" si="15"/>
        <v>2.1035075409636641</v>
      </c>
      <c r="Y31">
        <f t="shared" si="16"/>
        <v>7.0414086229895636</v>
      </c>
      <c r="Z31">
        <f t="shared" si="17"/>
        <v>4.5380108521217597</v>
      </c>
      <c r="AA31">
        <f t="shared" si="18"/>
        <v>-381.06031746057374</v>
      </c>
      <c r="AB31">
        <f t="shared" si="19"/>
        <v>173.30563140754018</v>
      </c>
      <c r="AC31">
        <f t="shared" si="20"/>
        <v>14.102253310024011</v>
      </c>
      <c r="AD31">
        <f t="shared" si="21"/>
        <v>37.635047011230398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51987.121319044702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1152.4453846153799</v>
      </c>
      <c r="AR31">
        <v>1523.3</v>
      </c>
      <c r="AS31">
        <f t="shared" si="27"/>
        <v>0.24345474652702692</v>
      </c>
      <c r="AT31">
        <v>0.5</v>
      </c>
      <c r="AU31">
        <f t="shared" si="28"/>
        <v>1180.165361406147</v>
      </c>
      <c r="AV31">
        <f t="shared" si="29"/>
        <v>27.761726846708825</v>
      </c>
      <c r="AW31">
        <f t="shared" si="30"/>
        <v>143.65842946055531</v>
      </c>
      <c r="AX31">
        <f t="shared" si="31"/>
        <v>0.55722444692444029</v>
      </c>
      <c r="AY31">
        <f t="shared" si="32"/>
        <v>2.401313854251666E-2</v>
      </c>
      <c r="AZ31">
        <f t="shared" si="33"/>
        <v>1.1414560493665069</v>
      </c>
      <c r="BA31" t="s">
        <v>350</v>
      </c>
      <c r="BB31">
        <v>674.48</v>
      </c>
      <c r="BC31">
        <f t="shared" si="34"/>
        <v>848.81999999999994</v>
      </c>
      <c r="BD31">
        <f t="shared" si="35"/>
        <v>0.43690607594616065</v>
      </c>
      <c r="BE31">
        <f t="shared" si="36"/>
        <v>0.67196630081929198</v>
      </c>
      <c r="BF31">
        <f t="shared" si="37"/>
        <v>0.45907900625613568</v>
      </c>
      <c r="BG31">
        <f t="shared" si="38"/>
        <v>0.6827840646846598</v>
      </c>
      <c r="BH31">
        <f t="shared" si="39"/>
        <v>1399.9764516129001</v>
      </c>
      <c r="BI31">
        <f t="shared" si="40"/>
        <v>1180.165361406147</v>
      </c>
      <c r="BJ31">
        <f t="shared" si="41"/>
        <v>0.84298943746267252</v>
      </c>
      <c r="BK31">
        <f t="shared" si="42"/>
        <v>0.1959788749253451</v>
      </c>
      <c r="BL31">
        <v>6</v>
      </c>
      <c r="BM31">
        <v>0.5</v>
      </c>
      <c r="BN31" t="s">
        <v>290</v>
      </c>
      <c r="BO31">
        <v>2</v>
      </c>
      <c r="BP31">
        <v>1605908414.5</v>
      </c>
      <c r="BQ31">
        <v>1399.7416129032299</v>
      </c>
      <c r="BR31">
        <v>1459.5251612903201</v>
      </c>
      <c r="BS31">
        <v>20.5519580645161</v>
      </c>
      <c r="BT31">
        <v>7.8574035483870999</v>
      </c>
      <c r="BU31">
        <v>1394.9848387096799</v>
      </c>
      <c r="BV31">
        <v>20.578887096774199</v>
      </c>
      <c r="BW31">
        <v>400.00951612903202</v>
      </c>
      <c r="BX31">
        <v>102.250741935484</v>
      </c>
      <c r="BY31">
        <v>9.9970067741935495E-2</v>
      </c>
      <c r="BZ31">
        <v>39.039016129032298</v>
      </c>
      <c r="CA31">
        <v>37.956270967741901</v>
      </c>
      <c r="CB31">
        <v>999.9</v>
      </c>
      <c r="CC31">
        <v>0</v>
      </c>
      <c r="CD31">
        <v>0</v>
      </c>
      <c r="CE31">
        <v>10001.17</v>
      </c>
      <c r="CF31">
        <v>0</v>
      </c>
      <c r="CG31">
        <v>864.27622580645198</v>
      </c>
      <c r="CH31">
        <v>1399.9764516129001</v>
      </c>
      <c r="CI31">
        <v>0.89999558064516205</v>
      </c>
      <c r="CJ31">
        <v>0.10000428387096801</v>
      </c>
      <c r="CK31">
        <v>0</v>
      </c>
      <c r="CL31">
        <v>1152.4464516129001</v>
      </c>
      <c r="CM31">
        <v>4.9997499999999997</v>
      </c>
      <c r="CN31">
        <v>16046.1161290323</v>
      </c>
      <c r="CO31">
        <v>12177.8290322581</v>
      </c>
      <c r="CP31">
        <v>47.828258064516099</v>
      </c>
      <c r="CQ31">
        <v>49.125</v>
      </c>
      <c r="CR31">
        <v>48.441064516129003</v>
      </c>
      <c r="CS31">
        <v>49.003999999999998</v>
      </c>
      <c r="CT31">
        <v>49.8445161290323</v>
      </c>
      <c r="CU31">
        <v>1255.4729032258099</v>
      </c>
      <c r="CV31">
        <v>139.50483870967699</v>
      </c>
      <c r="CW31">
        <v>0</v>
      </c>
      <c r="CX31">
        <v>119.60000014305101</v>
      </c>
      <c r="CY31">
        <v>0</v>
      </c>
      <c r="CZ31">
        <v>1152.4453846153799</v>
      </c>
      <c r="DA31">
        <v>-7.0058119479395797</v>
      </c>
      <c r="DB31">
        <v>-96.9470085615784</v>
      </c>
      <c r="DC31">
        <v>16045.5423076923</v>
      </c>
      <c r="DD31">
        <v>15</v>
      </c>
      <c r="DE31">
        <v>1605906861.0999999</v>
      </c>
      <c r="DF31" t="s">
        <v>291</v>
      </c>
      <c r="DG31">
        <v>1605906852.5999999</v>
      </c>
      <c r="DH31">
        <v>1605906861.0999999</v>
      </c>
      <c r="DI31">
        <v>6</v>
      </c>
      <c r="DJ31">
        <v>0.57899999999999996</v>
      </c>
      <c r="DK31">
        <v>-4.8000000000000001E-2</v>
      </c>
      <c r="DL31">
        <v>4.7560000000000002</v>
      </c>
      <c r="DM31">
        <v>-2.7E-2</v>
      </c>
      <c r="DN31">
        <v>1454</v>
      </c>
      <c r="DO31">
        <v>8</v>
      </c>
      <c r="DP31">
        <v>0.21</v>
      </c>
      <c r="DQ31">
        <v>0.01</v>
      </c>
      <c r="DR31">
        <v>27.759685328558501</v>
      </c>
      <c r="DS31">
        <v>-0.90390966561657704</v>
      </c>
      <c r="DT31">
        <v>8.4722768289622302E-2</v>
      </c>
      <c r="DU31">
        <v>0</v>
      </c>
      <c r="DV31">
        <v>-59.777716666666699</v>
      </c>
      <c r="DW31">
        <v>1.31411879866528</v>
      </c>
      <c r="DX31">
        <v>0.131302683606323</v>
      </c>
      <c r="DY31">
        <v>0</v>
      </c>
      <c r="DZ31">
        <v>12.6938933333333</v>
      </c>
      <c r="EA31">
        <v>-0.13566006674079101</v>
      </c>
      <c r="EB31">
        <v>9.8975395371218994E-3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4.76</v>
      </c>
      <c r="EJ31">
        <v>-2.69E-2</v>
      </c>
      <c r="EK31">
        <v>4.7559999999998599</v>
      </c>
      <c r="EL31">
        <v>0</v>
      </c>
      <c r="EM31">
        <v>0</v>
      </c>
      <c r="EN31">
        <v>0</v>
      </c>
      <c r="EO31">
        <v>-2.6912380952378401E-2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26.2</v>
      </c>
      <c r="EX31">
        <v>26</v>
      </c>
      <c r="EY31">
        <v>2</v>
      </c>
      <c r="EZ31">
        <v>389</v>
      </c>
      <c r="FA31">
        <v>636.66700000000003</v>
      </c>
      <c r="FB31">
        <v>38.050699999999999</v>
      </c>
      <c r="FC31">
        <v>34.581200000000003</v>
      </c>
      <c r="FD31">
        <v>30.0001</v>
      </c>
      <c r="FE31">
        <v>34.324300000000001</v>
      </c>
      <c r="FF31">
        <v>34.258000000000003</v>
      </c>
      <c r="FG31">
        <v>60.372799999999998</v>
      </c>
      <c r="FH31">
        <v>0</v>
      </c>
      <c r="FI31">
        <v>100</v>
      </c>
      <c r="FJ31">
        <v>-999.9</v>
      </c>
      <c r="FK31">
        <v>1459.87</v>
      </c>
      <c r="FL31">
        <v>20.799700000000001</v>
      </c>
      <c r="FM31">
        <v>101.301</v>
      </c>
      <c r="FN31">
        <v>100.67400000000001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2020-11-20T13:44:11Z</dcterms:created>
  <dcterms:modified xsi:type="dcterms:W3CDTF">2021-05-04T23:05:21Z</dcterms:modified>
</cp:coreProperties>
</file>