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76ACB037-28EC-4AA7-A6F9-0C865E8A781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H30" i="1"/>
  <c r="AG30" i="1"/>
  <c r="N30" i="1" s="1"/>
  <c r="Y30" i="1"/>
  <c r="X30" i="1"/>
  <c r="W30" i="1" s="1"/>
  <c r="P30" i="1"/>
  <c r="K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X28" i="1"/>
  <c r="W28" i="1" s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AH24" i="1" s="1"/>
  <c r="Y24" i="1"/>
  <c r="X24" i="1"/>
  <c r="W24" i="1"/>
  <c r="P24" i="1"/>
  <c r="J24" i="1"/>
  <c r="AV24" i="1" s="1"/>
  <c r="BK23" i="1"/>
  <c r="BJ23" i="1"/>
  <c r="BI23" i="1" s="1"/>
  <c r="BH23" i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N23" i="1"/>
  <c r="J23" i="1"/>
  <c r="AV23" i="1" s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 s="1"/>
  <c r="Y22" i="1"/>
  <c r="X22" i="1"/>
  <c r="W22" i="1" s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N21" i="1"/>
  <c r="AM21" i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H20" i="1"/>
  <c r="AG20" i="1"/>
  <c r="J20" i="1" s="1"/>
  <c r="AV20" i="1" s="1"/>
  <c r="Y20" i="1"/>
  <c r="X20" i="1"/>
  <c r="W20" i="1" s="1"/>
  <c r="P20" i="1"/>
  <c r="N20" i="1"/>
  <c r="K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X18" i="1"/>
  <c r="W18" i="1" s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Z17" i="1"/>
  <c r="AX17" i="1"/>
  <c r="AS17" i="1"/>
  <c r="AN17" i="1"/>
  <c r="AM17" i="1"/>
  <c r="AI17" i="1"/>
  <c r="AG17" i="1"/>
  <c r="K17" i="1" s="1"/>
  <c r="Y17" i="1"/>
  <c r="X17" i="1"/>
  <c r="W17" i="1"/>
  <c r="P17" i="1"/>
  <c r="N19" i="1" l="1"/>
  <c r="I19" i="1"/>
  <c r="K19" i="1"/>
  <c r="J19" i="1"/>
  <c r="AV19" i="1" s="1"/>
  <c r="AY19" i="1" s="1"/>
  <c r="AH19" i="1"/>
  <c r="AA21" i="1"/>
  <c r="S23" i="1"/>
  <c r="AU23" i="1"/>
  <c r="AW23" i="1" s="1"/>
  <c r="N22" i="1"/>
  <c r="K22" i="1"/>
  <c r="J22" i="1"/>
  <c r="AV22" i="1" s="1"/>
  <c r="AY22" i="1" s="1"/>
  <c r="I22" i="1"/>
  <c r="AH22" i="1"/>
  <c r="AY30" i="1"/>
  <c r="AU24" i="1"/>
  <c r="AW24" i="1" s="1"/>
  <c r="S24" i="1"/>
  <c r="J26" i="1"/>
  <c r="AV26" i="1" s="1"/>
  <c r="AY26" i="1" s="1"/>
  <c r="I26" i="1"/>
  <c r="AH26" i="1"/>
  <c r="N26" i="1"/>
  <c r="K26" i="1"/>
  <c r="AU21" i="1"/>
  <c r="AY21" i="1" s="1"/>
  <c r="S21" i="1"/>
  <c r="AU22" i="1"/>
  <c r="AW22" i="1" s="1"/>
  <c r="S22" i="1"/>
  <c r="N27" i="1"/>
  <c r="K27" i="1"/>
  <c r="I27" i="1"/>
  <c r="J27" i="1"/>
  <c r="AV27" i="1" s="1"/>
  <c r="AY27" i="1" s="1"/>
  <c r="AH27" i="1"/>
  <c r="AU30" i="1"/>
  <c r="AW30" i="1" s="1"/>
  <c r="S30" i="1"/>
  <c r="AW21" i="1"/>
  <c r="K28" i="1"/>
  <c r="J28" i="1"/>
  <c r="AV28" i="1" s="1"/>
  <c r="I28" i="1"/>
  <c r="AH28" i="1"/>
  <c r="N28" i="1"/>
  <c r="I29" i="1"/>
  <c r="AH29" i="1"/>
  <c r="N29" i="1"/>
  <c r="K29" i="1"/>
  <c r="J29" i="1"/>
  <c r="AV29" i="1" s="1"/>
  <c r="S31" i="1"/>
  <c r="AU31" i="1"/>
  <c r="AW31" i="1" s="1"/>
  <c r="J18" i="1"/>
  <c r="AV18" i="1" s="1"/>
  <c r="AY18" i="1" s="1"/>
  <c r="I18" i="1"/>
  <c r="AH18" i="1"/>
  <c r="N18" i="1"/>
  <c r="K18" i="1"/>
  <c r="S20" i="1"/>
  <c r="AU20" i="1"/>
  <c r="AW20" i="1" s="1"/>
  <c r="AY23" i="1"/>
  <c r="S28" i="1"/>
  <c r="AU28" i="1"/>
  <c r="AW28" i="1" s="1"/>
  <c r="AU29" i="1"/>
  <c r="AW29" i="1" s="1"/>
  <c r="S29" i="1"/>
  <c r="N17" i="1"/>
  <c r="S18" i="1"/>
  <c r="I24" i="1"/>
  <c r="N25" i="1"/>
  <c r="S26" i="1"/>
  <c r="AH17" i="1"/>
  <c r="K24" i="1"/>
  <c r="AH25" i="1"/>
  <c r="I30" i="1"/>
  <c r="N31" i="1"/>
  <c r="I17" i="1"/>
  <c r="S19" i="1"/>
  <c r="I25" i="1"/>
  <c r="S27" i="1"/>
  <c r="J17" i="1"/>
  <c r="AV17" i="1" s="1"/>
  <c r="AY17" i="1" s="1"/>
  <c r="I20" i="1"/>
  <c r="AH23" i="1"/>
  <c r="J25" i="1"/>
  <c r="AV25" i="1" s="1"/>
  <c r="AY25" i="1" s="1"/>
  <c r="AH31" i="1"/>
  <c r="S17" i="1"/>
  <c r="I23" i="1"/>
  <c r="N24" i="1"/>
  <c r="S25" i="1"/>
  <c r="I31" i="1"/>
  <c r="J31" i="1"/>
  <c r="AV31" i="1" s="1"/>
  <c r="AY31" i="1" s="1"/>
  <c r="AA31" i="1" l="1"/>
  <c r="AA20" i="1"/>
  <c r="T20" i="1"/>
  <c r="U20" i="1" s="1"/>
  <c r="T31" i="1"/>
  <c r="U31" i="1" s="1"/>
  <c r="AA28" i="1"/>
  <c r="T21" i="1"/>
  <c r="U21" i="1" s="1"/>
  <c r="T25" i="1"/>
  <c r="U25" i="1" s="1"/>
  <c r="T29" i="1"/>
  <c r="U29" i="1" s="1"/>
  <c r="AY29" i="1"/>
  <c r="AY28" i="1"/>
  <c r="AY24" i="1"/>
  <c r="T27" i="1"/>
  <c r="U27" i="1" s="1"/>
  <c r="AY20" i="1"/>
  <c r="AA25" i="1"/>
  <c r="Q25" i="1"/>
  <c r="O25" i="1" s="1"/>
  <c r="R25" i="1" s="1"/>
  <c r="L25" i="1" s="1"/>
  <c r="M25" i="1" s="1"/>
  <c r="T26" i="1"/>
  <c r="U26" i="1" s="1"/>
  <c r="AA27" i="1"/>
  <c r="T28" i="1"/>
  <c r="U28" i="1" s="1"/>
  <c r="Q28" i="1" s="1"/>
  <c r="O28" i="1" s="1"/>
  <c r="R28" i="1" s="1"/>
  <c r="L28" i="1" s="1"/>
  <c r="M28" i="1" s="1"/>
  <c r="AA18" i="1"/>
  <c r="AA23" i="1"/>
  <c r="T17" i="1"/>
  <c r="U17" i="1" s="1"/>
  <c r="AA17" i="1"/>
  <c r="Q17" i="1"/>
  <c r="O17" i="1" s="1"/>
  <c r="R17" i="1" s="1"/>
  <c r="L17" i="1" s="1"/>
  <c r="M17" i="1" s="1"/>
  <c r="AA24" i="1"/>
  <c r="Q24" i="1"/>
  <c r="O24" i="1" s="1"/>
  <c r="R24" i="1" s="1"/>
  <c r="L24" i="1" s="1"/>
  <c r="M24" i="1" s="1"/>
  <c r="AA29" i="1"/>
  <c r="Q26" i="1"/>
  <c r="O26" i="1" s="1"/>
  <c r="R26" i="1" s="1"/>
  <c r="L26" i="1" s="1"/>
  <c r="M26" i="1" s="1"/>
  <c r="AA26" i="1"/>
  <c r="T19" i="1"/>
  <c r="U19" i="1" s="1"/>
  <c r="T18" i="1"/>
  <c r="U18" i="1" s="1"/>
  <c r="T30" i="1"/>
  <c r="U30" i="1" s="1"/>
  <c r="Q30" i="1" s="1"/>
  <c r="O30" i="1" s="1"/>
  <c r="R30" i="1" s="1"/>
  <c r="L30" i="1" s="1"/>
  <c r="M30" i="1" s="1"/>
  <c r="T22" i="1"/>
  <c r="U22" i="1" s="1"/>
  <c r="T23" i="1"/>
  <c r="U23" i="1" s="1"/>
  <c r="AA19" i="1"/>
  <c r="Q19" i="1"/>
  <c r="O19" i="1" s="1"/>
  <c r="R19" i="1" s="1"/>
  <c r="L19" i="1" s="1"/>
  <c r="M19" i="1" s="1"/>
  <c r="AA30" i="1"/>
  <c r="T24" i="1"/>
  <c r="U24" i="1" s="1"/>
  <c r="AA22" i="1"/>
  <c r="Q22" i="1"/>
  <c r="O22" i="1" s="1"/>
  <c r="R22" i="1" s="1"/>
  <c r="L22" i="1" s="1"/>
  <c r="M22" i="1" s="1"/>
  <c r="V31" i="1" l="1"/>
  <c r="Z31" i="1" s="1"/>
  <c r="AC31" i="1"/>
  <c r="AB31" i="1"/>
  <c r="AB18" i="1"/>
  <c r="V18" i="1"/>
  <c r="Z18" i="1" s="1"/>
  <c r="AC18" i="1"/>
  <c r="AD18" i="1" s="1"/>
  <c r="V29" i="1"/>
  <c r="Z29" i="1" s="1"/>
  <c r="AC29" i="1"/>
  <c r="AD29" i="1" s="1"/>
  <c r="AB29" i="1"/>
  <c r="Q18" i="1"/>
  <c r="O18" i="1" s="1"/>
  <c r="R18" i="1" s="1"/>
  <c r="L18" i="1" s="1"/>
  <c r="M18" i="1" s="1"/>
  <c r="V27" i="1"/>
  <c r="Z27" i="1" s="1"/>
  <c r="AC27" i="1"/>
  <c r="AB27" i="1"/>
  <c r="AC25" i="1"/>
  <c r="AB25" i="1"/>
  <c r="V25" i="1"/>
  <c r="Z25" i="1" s="1"/>
  <c r="V20" i="1"/>
  <c r="Z20" i="1" s="1"/>
  <c r="AC20" i="1"/>
  <c r="AD20" i="1" s="1"/>
  <c r="AB20" i="1"/>
  <c r="V24" i="1"/>
  <c r="Z24" i="1" s="1"/>
  <c r="AC24" i="1"/>
  <c r="AD24" i="1" s="1"/>
  <c r="AB24" i="1"/>
  <c r="V21" i="1"/>
  <c r="Z21" i="1" s="1"/>
  <c r="AC21" i="1"/>
  <c r="AD21" i="1" s="1"/>
  <c r="AB21" i="1"/>
  <c r="Q21" i="1"/>
  <c r="O21" i="1" s="1"/>
  <c r="R21" i="1" s="1"/>
  <c r="L21" i="1" s="1"/>
  <c r="M21" i="1" s="1"/>
  <c r="Q20" i="1"/>
  <c r="O20" i="1" s="1"/>
  <c r="R20" i="1" s="1"/>
  <c r="L20" i="1" s="1"/>
  <c r="M20" i="1" s="1"/>
  <c r="AC17" i="1"/>
  <c r="AD17" i="1" s="1"/>
  <c r="AB17" i="1"/>
  <c r="V17" i="1"/>
  <c r="Z17" i="1" s="1"/>
  <c r="Q27" i="1"/>
  <c r="O27" i="1" s="1"/>
  <c r="R27" i="1" s="1"/>
  <c r="L27" i="1" s="1"/>
  <c r="M27" i="1" s="1"/>
  <c r="V19" i="1"/>
  <c r="Z19" i="1" s="1"/>
  <c r="AC19" i="1"/>
  <c r="AB19" i="1"/>
  <c r="V22" i="1"/>
  <c r="Z22" i="1" s="1"/>
  <c r="AC22" i="1"/>
  <c r="AD22" i="1" s="1"/>
  <c r="AB22" i="1"/>
  <c r="V26" i="1"/>
  <c r="Z26" i="1" s="1"/>
  <c r="AC26" i="1"/>
  <c r="AD26" i="1" s="1"/>
  <c r="AB26" i="1"/>
  <c r="Q31" i="1"/>
  <c r="O31" i="1" s="1"/>
  <c r="R31" i="1" s="1"/>
  <c r="L31" i="1" s="1"/>
  <c r="M31" i="1" s="1"/>
  <c r="V23" i="1"/>
  <c r="Z23" i="1" s="1"/>
  <c r="AB23" i="1"/>
  <c r="AC23" i="1"/>
  <c r="AD23" i="1" s="1"/>
  <c r="V28" i="1"/>
  <c r="Z28" i="1" s="1"/>
  <c r="AC28" i="1"/>
  <c r="AB28" i="1"/>
  <c r="V30" i="1"/>
  <c r="Z30" i="1" s="1"/>
  <c r="AC30" i="1"/>
  <c r="AB30" i="1"/>
  <c r="Q23" i="1"/>
  <c r="O23" i="1" s="1"/>
  <c r="R23" i="1" s="1"/>
  <c r="L23" i="1" s="1"/>
  <c r="M23" i="1" s="1"/>
  <c r="Q29" i="1"/>
  <c r="O29" i="1" s="1"/>
  <c r="R29" i="1" s="1"/>
  <c r="L29" i="1" s="1"/>
  <c r="M29" i="1" s="1"/>
  <c r="AD28" i="1" l="1"/>
  <c r="AD25" i="1"/>
  <c r="AD30" i="1"/>
  <c r="AD27" i="1"/>
  <c r="AD31" i="1"/>
  <c r="AD19" i="1"/>
</calcChain>
</file>

<file path=xl/sharedStrings.xml><?xml version="1.0" encoding="utf-8"?>
<sst xmlns="http://schemas.openxmlformats.org/spreadsheetml/2006/main" count="693" uniqueCount="352">
  <si>
    <t>File opened</t>
  </si>
  <si>
    <t>2020-11-20 16:03:53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</si>
  <si>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</si>
  <si>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</si>
  <si>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</si>
  <si>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</si>
  <si>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</si>
  <si>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</si>
  <si>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</si>
  <si>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</si>
  <si>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</si>
  <si>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</si>
  <si>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</si>
  <si>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</si>
  <si>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</si>
  <si>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</si>
  <si>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</si>
  <si>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</si>
  <si>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</si>
  <si>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</si>
  <si>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</si>
  <si>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</si>
  <si>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</si>
  <si>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16:03:53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</si>
  <si>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</si>
  <si>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</si>
  <si>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</si>
  <si>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</si>
  <si>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</si>
  <si>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</si>
  <si>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</si>
  <si>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</si>
  <si>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</si>
  <si>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</si>
  <si>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</si>
  <si>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</si>
  <si>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</si>
  <si>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</si>
  <si>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</si>
  <si>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</si>
  <si>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</si>
  <si>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</si>
  <si>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</si>
  <si>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</si>
  <si>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</si>
  <si>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</si>
  <si>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</si>
  <si>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</si>
  <si>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</si>
  <si>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</si>
  <si>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</si>
  <si>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</si>
  <si>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</si>
  <si>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</si>
  <si>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</si>
  <si>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</si>
  <si>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</si>
  <si>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</si>
  <si>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</si>
  <si>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</si>
  <si>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</si>
  <si>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</si>
  <si>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</si>
  <si>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</si>
  <si>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</si>
  <si>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</si>
  <si>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</si>
  <si>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</si>
  <si>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</si>
  <si>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</si>
  <si>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</si>
  <si>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</si>
  <si>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</si>
  <si>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</si>
  <si>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</si>
  <si>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</si>
  <si>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</si>
  <si>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</si>
  <si>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</si>
  <si>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</si>
  <si>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</si>
  <si>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</si>
  <si>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</si>
  <si>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</si>
  <si>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</si>
  <si>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</si>
  <si>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</si>
  <si>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</si>
  <si>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</si>
  <si>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</si>
  <si>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</si>
  <si>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</si>
  <si>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</si>
  <si>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</si>
  <si>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</si>
  <si>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</si>
  <si>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</si>
  <si>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</si>
  <si>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</si>
  <si>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</si>
  <si>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</si>
  <si>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</si>
  <si>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</si>
  <si>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</si>
  <si>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</si>
  <si>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</si>
  <si>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</si>
  <si>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</si>
  <si>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</si>
  <si>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</si>
  <si>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</si>
  <si>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</si>
  <si>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</si>
  <si>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</si>
  <si>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</si>
  <si>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</si>
  <si>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</si>
  <si>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</si>
  <si>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</si>
  <si>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</si>
  <si>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</si>
  <si>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</si>
  <si>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</si>
  <si>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</si>
  <si>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</si>
  <si>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</si>
  <si>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</si>
  <si>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</si>
  <si>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</si>
  <si>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</si>
  <si>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</si>
  <si>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</si>
  <si>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</si>
  <si>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</si>
  <si>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</si>
  <si>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</si>
  <si>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</si>
  <si>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</si>
  <si>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</si>
  <si>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</si>
  <si>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</si>
  <si>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</si>
  <si>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</si>
  <si>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</si>
  <si>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</si>
  <si>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</si>
  <si>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</si>
  <si>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</si>
  <si>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</si>
  <si>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</si>
  <si>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</si>
  <si>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</si>
  <si>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</si>
  <si>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</si>
  <si>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</si>
  <si>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</si>
  <si>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</si>
  <si>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</si>
  <si>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</si>
  <si>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</si>
  <si>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</si>
  <si>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</si>
  <si>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</si>
  <si>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</si>
  <si>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</si>
  <si>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</si>
  <si>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</si>
  <si>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</si>
  <si>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</si>
  <si>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</si>
  <si>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</si>
  <si>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</si>
  <si>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</si>
  <si>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</si>
  <si>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</si>
  <si>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</si>
  <si>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</si>
  <si>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</si>
  <si>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</si>
  <si>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</si>
  <si>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</si>
  <si>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</si>
  <si>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</si>
  <si>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</si>
  <si>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</si>
  <si>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</si>
  <si>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</si>
  <si>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</si>
  <si>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</si>
  <si>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</si>
  <si>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</si>
  <si>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</si>
  <si>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</si>
  <si>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</si>
  <si>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</si>
  <si>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</si>
  <si>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</si>
  <si>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</si>
  <si>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</si>
  <si>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</si>
  <si>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</si>
  <si>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</si>
  <si>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</si>
  <si>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</si>
  <si>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</si>
  <si>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</si>
  <si>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</si>
  <si>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</si>
  <si>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</si>
  <si>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</si>
  <si>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</si>
  <si>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</si>
  <si>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</si>
  <si>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</si>
  <si>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</si>
  <si>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</si>
  <si>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</si>
  <si>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</si>
  <si>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</si>
  <si>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</si>
  <si>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</si>
  <si>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</si>
  <si>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</si>
  <si>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</si>
  <si>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</si>
  <si>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</si>
  <si>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</si>
  <si>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</si>
  <si>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</si>
  <si>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</si>
  <si>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</si>
  <si>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</si>
  <si>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</si>
  <si>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</si>
  <si>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</si>
  <si>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</si>
  <si>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</si>
  <si>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</si>
  <si>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</si>
  <si>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</si>
  <si>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</si>
  <si>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</si>
  <si>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</si>
  <si>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</si>
  <si>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</si>
  <si>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</si>
  <si>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</si>
  <si>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</si>
  <si>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</si>
  <si>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</si>
  <si>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</si>
  <si>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</si>
  <si>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</si>
  <si>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</si>
  <si>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</si>
  <si>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</si>
  <si>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</si>
  <si>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</si>
  <si>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</si>
  <si>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</si>
  <si>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</si>
  <si>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</si>
  <si>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</si>
  <si>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</si>
  <si>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</si>
  <si>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</si>
  <si>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</si>
  <si>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</si>
  <si>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</si>
  <si>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</si>
  <si>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</si>
  <si>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</si>
  <si>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</si>
  <si>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</si>
  <si>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</si>
  <si>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</si>
  <si>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</si>
  <si>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</si>
  <si>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</si>
  <si>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</si>
  <si>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</si>
  <si>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</si>
  <si>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</si>
  <si>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16:08:51</t>
  </si>
  <si>
    <t>16:08:51</t>
  </si>
  <si>
    <t>1149</t>
  </si>
  <si>
    <t>_1</t>
  </si>
  <si>
    <t>RECT-4143-20200907-06_33_50</t>
  </si>
  <si>
    <t>RECT-5859-20201120-16_08_56</t>
  </si>
  <si>
    <t>DARK-5860-20201120-16_08_58</t>
  </si>
  <si>
    <t>0: Broadleaf</t>
  </si>
  <si>
    <t>16:04:21</t>
  </si>
  <si>
    <t>0/3</t>
  </si>
  <si>
    <t>20201120 16:10:52</t>
  </si>
  <si>
    <t>16:10:52</t>
  </si>
  <si>
    <t>RECT-5861-20201120-16_10_57</t>
  </si>
  <si>
    <t>DARK-5862-20201120-16_10_59</t>
  </si>
  <si>
    <t>20201120 16:12:52</t>
  </si>
  <si>
    <t>16:12:52</t>
  </si>
  <si>
    <t>RECT-5863-20201120-16_12_57</t>
  </si>
  <si>
    <t>DARK-5864-20201120-16_12_59</t>
  </si>
  <si>
    <t>1/3</t>
  </si>
  <si>
    <t>20201120 16:14:08</t>
  </si>
  <si>
    <t>16:14:08</t>
  </si>
  <si>
    <t>RECT-5865-20201120-16_14_13</t>
  </si>
  <si>
    <t>DARK-5866-20201120-16_14_15</t>
  </si>
  <si>
    <t>3/3</t>
  </si>
  <si>
    <t>20201120 16:16:09</t>
  </si>
  <si>
    <t>16:16:09</t>
  </si>
  <si>
    <t>RECT-5867-20201120-16_16_14</t>
  </si>
  <si>
    <t>DARK-5868-20201120-16_16_16</t>
  </si>
  <si>
    <t>2/3</t>
  </si>
  <si>
    <t>20201120 16:18:09</t>
  </si>
  <si>
    <t>16:18:09</t>
  </si>
  <si>
    <t>RECT-5869-20201120-16_18_14</t>
  </si>
  <si>
    <t>DARK-5870-20201120-16_18_16</t>
  </si>
  <si>
    <t>20201120 16:20:10</t>
  </si>
  <si>
    <t>16:20:10</t>
  </si>
  <si>
    <t>RECT-5871-20201120-16_20_15</t>
  </si>
  <si>
    <t>DARK-5872-20201120-16_20_17</t>
  </si>
  <si>
    <t>20201120 16:22:10</t>
  </si>
  <si>
    <t>16:22:10</t>
  </si>
  <si>
    <t>RECT-5873-20201120-16_22_15</t>
  </si>
  <si>
    <t>DARK-5874-20201120-16_22_17</t>
  </si>
  <si>
    <t>20201120 16:24:11</t>
  </si>
  <si>
    <t>16:24:11</t>
  </si>
  <si>
    <t>RECT-5875-20201120-16_24_16</t>
  </si>
  <si>
    <t>DARK-5876-20201120-16_24_18</t>
  </si>
  <si>
    <t>20201120 16:25:52</t>
  </si>
  <si>
    <t>16:25:52</t>
  </si>
  <si>
    <t>RECT-5877-20201120-16_25_57</t>
  </si>
  <si>
    <t>DARK-5878-20201120-16_25_59</t>
  </si>
  <si>
    <t>20201120 16:27:53</t>
  </si>
  <si>
    <t>16:27:53</t>
  </si>
  <si>
    <t>RECT-5879-20201120-16_27_58</t>
  </si>
  <si>
    <t>DARK-5880-20201120-16_28_00</t>
  </si>
  <si>
    <t>20201120 16:29:53</t>
  </si>
  <si>
    <t>16:29:53</t>
  </si>
  <si>
    <t>RECT-5881-20201120-16_29_58</t>
  </si>
  <si>
    <t>DARK-5882-20201120-16_30_00</t>
  </si>
  <si>
    <t>20201120 16:31:37</t>
  </si>
  <si>
    <t>16:31:37</t>
  </si>
  <si>
    <t>RECT-5883-20201120-16_31_42</t>
  </si>
  <si>
    <t>DARK-5884-20201120-16_31_44</t>
  </si>
  <si>
    <t>20201120 16:33:38</t>
  </si>
  <si>
    <t>16:33:38</t>
  </si>
  <si>
    <t>RECT-5885-20201120-16_33_43</t>
  </si>
  <si>
    <t>DARK-5886-20201120-16_33_45</t>
  </si>
  <si>
    <t>20201120 16:35:38</t>
  </si>
  <si>
    <t>16:35:38</t>
  </si>
  <si>
    <t>RECT-5887-20201120-16_35_43</t>
  </si>
  <si>
    <t>DARK-5888-20201120-16_35_45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</si>
</sst>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1605917331.5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1605917323.75</v>
      </c>
      <c r="I17">
        <f t="shared" ref="I17:I31" si="0">BW17*AG17*(BS17-BT17)/(100*BL17*(1000-AG17*BS17))</f>
        <v>1.043453197861917E-2</v>
      </c>
      <c r="J17">
        <f t="shared" ref="J17:J31" si="1">BW17*AG17*(BR17-BQ17*(1000-AG17*BT17)/(1000-AG17*BS17))/(100*BL17)</f>
        <v>15.911541120041626</v>
      </c>
      <c r="K17">
        <f t="shared" ref="K17:K31" si="2">BQ17 - IF(AG17&gt;1, J17*BL17*100/(AI17*CE17), 0)</f>
        <v>401.97056666666703</v>
      </c>
      <c r="L17">
        <f t="shared" ref="L17:L31" si="3">((R17-I17/2)*K17-J17)/(R17+I17/2)</f>
        <v>296.9130532360947</v>
      </c>
      <c r="M17">
        <f t="shared" ref="M17:M31" si="4">L17*(BX17+BY17)/1000</f>
        <v>30.377637435293977</v>
      </c>
      <c r="N17">
        <f t="shared" ref="N17:N31" si="5">(BQ17 - IF(AG17&gt;1, J17*BL17*100/(AI17*CE17), 0))*(BX17+BY17)/1000</f>
        <v>41.126235444253076</v>
      </c>
      <c r="O17">
        <f t="shared" ref="O17:O31" si="6">2/((1/Q17-1/P17)+SIGN(Q17)*SQRT((1/Q17-1/P17)*(1/Q17-1/P17) + 4*BM17/((BM17+1)*(BM17+1))*(2*1/Q17*1/P17-1/P17*1/P17)))</f>
        <v>0.31272937538893275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2.9686204387593662</v>
      </c>
      <c r="Q17">
        <f t="shared" ref="Q17:Q31" si="8">I17*(1000-(1000*0.61365*EXP(17.502*U17/(240.97+U17))/(BX17+BY17)+BS17)/2)/(1000*0.61365*EXP(17.502*U17/(240.97+U17))/(BX17+BY17)-BS17)</f>
        <v>0.29551189165441616</v>
      </c>
      <c r="R17">
        <f t="shared" ref="R17:R31" si="9">1/((BM17+1)/(O17/1.6)+1/(P17/1.37)) + BM17/((BM17+1)/(O17/1.6) + BM17/(P17/1.37))</f>
        <v>0.18616281903122259</v>
      </c>
      <c r="S17">
        <f t="shared" ref="S17:S31" si="10">(BI17*BK17)</f>
        <v>231.28629745199649</v>
      </c>
      <c r="T17">
        <f t="shared" ref="T17:T31" si="11">(BZ17+(S17+2*0.95*0.0000000567*(((BZ17+$B$7)+273)^4-(BZ17+273)^4)-44100*I17)/(1.84*29.3*P17+8*0.95*0.0000000567*(BZ17+273)^3))</f>
        <v>35.178357076983801</v>
      </c>
      <c r="U17">
        <f t="shared" ref="U17:U31" si="12">($C$7*CA17+$D$7*CB17+$E$7*T17)</f>
        <v>35.103870000000001</v>
      </c>
      <c r="V17">
        <f t="shared" ref="V17:V31" si="13">0.61365*EXP(17.502*U17/(240.97+U17))</f>
        <v>5.6809419705213964</v>
      </c>
      <c r="W17">
        <f t="shared" ref="W17:W31" si="14">(X17/Y17*100)</f>
        <v>35.979150463847823</v>
      </c>
      <c r="X17">
        <f t="shared" ref="X17:X31" si="15">BS17*(BX17+BY17)/1000</f>
        <v>2.2075904963012465</v>
      </c>
      <c r="Y17">
        <f t="shared" ref="Y17:Y31" si="16">0.61365*EXP(17.502*BZ17/(240.97+BZ17))</f>
        <v>6.1357493655094864</v>
      </c>
      <c r="Z17">
        <f t="shared" ref="Z17:Z31" si="17">(V17-BS17*(BX17+BY17)/1000)</f>
        <v>3.4733514742201499</v>
      </c>
      <c r="AA17">
        <f t="shared" ref="AA17:AA31" si="18">(-I17*44100)</f>
        <v>-460.16286025710542</v>
      </c>
      <c r="AB17">
        <f t="shared" ref="AB17:AB31" si="19">2*29.3*P17*0.92*(BZ17-U17)</f>
        <v>223.87792022729371</v>
      </c>
      <c r="AC17">
        <f t="shared" ref="AC17:AC31" si="20">2*0.95*0.0000000567*(((BZ17+$B$7)+273)^4-(U17+273)^4)</f>
        <v>17.750713048537765</v>
      </c>
      <c r="AD17">
        <f t="shared" ref="AD17:AD31" si="21">S17+AC17+AA17+AB17</f>
        <v>12.752070470722543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52403.313089252297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888.13042307692297</v>
      </c>
      <c r="AR17">
        <v>1172.8599999999999</v>
      </c>
      <c r="AS17">
        <f t="shared" ref="AS17:AS31" si="27">1-AQ17/AR17</f>
        <v>0.24276518674272884</v>
      </c>
      <c r="AT17">
        <v>0.5</v>
      </c>
      <c r="AU17">
        <f t="shared" ref="AU17:AU31" si="28">BI17</f>
        <v>1180.1618747688574</v>
      </c>
      <c r="AV17">
        <f t="shared" ref="AV17:AV31" si="29">J17</f>
        <v>15.911541120041626</v>
      </c>
      <c r="AW17">
        <f t="shared" ref="AW17:AW31" si="30">AS17*AT17*AU17</f>
        <v>143.25110895745533</v>
      </c>
      <c r="AX17">
        <f t="shared" ref="AX17:AX31" si="31">BC17/AR17</f>
        <v>0.42844840816465729</v>
      </c>
      <c r="AY17">
        <f t="shared" ref="AY17:AY31" si="32">(AV17-AO17)/AU17</f>
        <v>1.3972056674926386E-2</v>
      </c>
      <c r="AZ17">
        <f t="shared" ref="AZ17:AZ31" si="33">(AL17-AR17)/AR17</f>
        <v>1.7813038214279628</v>
      </c>
      <c r="BA17" t="s">
        <v>289</v>
      </c>
      <c r="BB17">
        <v>670.35</v>
      </c>
      <c r="BC17">
        <f t="shared" ref="BC17:BC31" si="34">AR17-BB17</f>
        <v>502.50999999999988</v>
      </c>
      <c r="BD17">
        <f t="shared" ref="BD17:BD31" si="35">(AR17-AQ17)/(AR17-BB17)</f>
        <v>0.56661474781213705</v>
      </c>
      <c r="BE17">
        <f t="shared" ref="BE17:BE31" si="36">(AL17-AR17)/(AL17-BB17)</f>
        <v>0.80611020438085768</v>
      </c>
      <c r="BF17">
        <f t="shared" ref="BF17:BF31" si="37">(AR17-AQ17)/(AR17-AK17)</f>
        <v>0.6225188278467132</v>
      </c>
      <c r="BG17">
        <f t="shared" ref="BG17:BG31" si="38">(AL17-AR17)/(AL17-AK17)</f>
        <v>0.82039483064015295</v>
      </c>
      <c r="BH17">
        <f t="shared" ref="BH17:BH31" si="39">$B$11*CF17+$C$11*CG17+$F$11*CH17*(1-CK17)</f>
        <v>1399.97266666667</v>
      </c>
      <c r="BI17">
        <f t="shared" ref="BI17:BI31" si="40">BH17*BJ17</f>
        <v>1180.1618747688574</v>
      </c>
      <c r="BJ17">
        <f t="shared" ref="BJ17:BJ31" si="41">($B$11*$D$9+$C$11*$D$9+$F$11*((CU17+CM17)/MAX(CU17+CM17+CV17, 0.1)*$I$9+CV17/MAX(CU17+CM17+CV17, 0.1)*$J$9))/($B$11+$C$11+$F$11)</f>
        <v>0.8429892260531191</v>
      </c>
      <c r="BK17">
        <f t="shared" ref="BK17:BK31" si="42">($B$11*$K$9+$C$11*$K$9+$F$11*((CU17+CM17)/MAX(CU17+CM17+CV17, 0.1)*$P$9+CV17/MAX(CU17+CM17+CV17, 0.1)*$Q$9))/($B$11+$C$11+$F$11)</f>
        <v>0.19597845210623793</v>
      </c>
      <c r="BL17">
        <v>6</v>
      </c>
      <c r="BM17">
        <v>0.5</v>
      </c>
      <c r="BN17" t="s">
        <v>290</v>
      </c>
      <c r="BO17">
        <v>2</v>
      </c>
      <c r="BP17">
        <v>1605917323.75</v>
      </c>
      <c r="BQ17">
        <v>401.97056666666703</v>
      </c>
      <c r="BR17">
        <v>432.1284</v>
      </c>
      <c r="BS17">
        <v>21.5771366666667</v>
      </c>
      <c r="BT17">
        <v>6.2635880000000004</v>
      </c>
      <c r="BU17">
        <v>397.03513333333302</v>
      </c>
      <c r="BV17">
        <v>21.632746666666701</v>
      </c>
      <c r="BW17">
        <v>400.0138</v>
      </c>
      <c r="BX17">
        <v>102.2116</v>
      </c>
      <c r="BY17">
        <v>9.9959240000000005E-2</v>
      </c>
      <c r="BZ17">
        <v>36.502719999999997</v>
      </c>
      <c r="CA17">
        <v>35.103870000000001</v>
      </c>
      <c r="CB17">
        <v>999.9</v>
      </c>
      <c r="CC17">
        <v>0</v>
      </c>
      <c r="CD17">
        <v>0</v>
      </c>
      <c r="CE17">
        <v>10003.207</v>
      </c>
      <c r="CF17">
        <v>0</v>
      </c>
      <c r="CG17">
        <v>324.81513333333299</v>
      </c>
      <c r="CH17">
        <v>1399.97266666667</v>
      </c>
      <c r="CI17">
        <v>0.90000166666666703</v>
      </c>
      <c r="CJ17">
        <v>9.9998199999999995E-2</v>
      </c>
      <c r="CK17">
        <v>0</v>
      </c>
      <c r="CL17">
        <v>888.44716666666704</v>
      </c>
      <c r="CM17">
        <v>4.9997499999999997</v>
      </c>
      <c r="CN17">
        <v>12360.7166666667</v>
      </c>
      <c r="CO17">
        <v>12177.81</v>
      </c>
      <c r="CP17">
        <v>48.374866666666698</v>
      </c>
      <c r="CQ17">
        <v>49.874933333333303</v>
      </c>
      <c r="CR17">
        <v>49.158066666666699</v>
      </c>
      <c r="CS17">
        <v>49.7624</v>
      </c>
      <c r="CT17">
        <v>50.195533333333302</v>
      </c>
      <c r="CU17">
        <v>1255.48</v>
      </c>
      <c r="CV17">
        <v>139.494666666667</v>
      </c>
      <c r="CW17">
        <v>0</v>
      </c>
      <c r="CX17">
        <v>530</v>
      </c>
      <c r="CY17">
        <v>0</v>
      </c>
      <c r="CZ17">
        <v>888.13042307692297</v>
      </c>
      <c r="DA17">
        <v>-38.1717948750631</v>
      </c>
      <c r="DB17">
        <v>-489.98632477993698</v>
      </c>
      <c r="DC17">
        <v>12356.8884615385</v>
      </c>
      <c r="DD17">
        <v>15</v>
      </c>
      <c r="DE17">
        <v>1605917061.5999999</v>
      </c>
      <c r="DF17" t="s">
        <v>291</v>
      </c>
      <c r="DG17">
        <v>1605917061.5999999</v>
      </c>
      <c r="DH17">
        <v>1605917050.0999999</v>
      </c>
      <c r="DI17">
        <v>11</v>
      </c>
      <c r="DJ17">
        <v>0.104</v>
      </c>
      <c r="DK17">
        <v>-1.2999999999999999E-2</v>
      </c>
      <c r="DL17">
        <v>4.9349999999999996</v>
      </c>
      <c r="DM17">
        <v>-5.6000000000000001E-2</v>
      </c>
      <c r="DN17">
        <v>1447</v>
      </c>
      <c r="DO17">
        <v>6</v>
      </c>
      <c r="DP17">
        <v>0.01</v>
      </c>
      <c r="DQ17">
        <v>0.01</v>
      </c>
      <c r="DR17">
        <v>15.8746303583518</v>
      </c>
      <c r="DS17">
        <v>1.9554921796356399</v>
      </c>
      <c r="DT17">
        <v>0.14272221870422</v>
      </c>
      <c r="DU17">
        <v>0</v>
      </c>
      <c r="DV17">
        <v>-30.1205483870968</v>
      </c>
      <c r="DW17">
        <v>-2.7135193548385499</v>
      </c>
      <c r="DX17">
        <v>0.20521800190005299</v>
      </c>
      <c r="DY17">
        <v>0</v>
      </c>
      <c r="DZ17">
        <v>15.3181483870968</v>
      </c>
      <c r="EA17">
        <v>-0.41850483870970001</v>
      </c>
      <c r="EB17">
        <v>3.1445373740132301E-2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4.9349999999999996</v>
      </c>
      <c r="EJ17">
        <v>-5.5599999999999997E-2</v>
      </c>
      <c r="EK17">
        <v>4.93523809523799</v>
      </c>
      <c r="EL17">
        <v>0</v>
      </c>
      <c r="EM17">
        <v>0</v>
      </c>
      <c r="EN17">
        <v>0</v>
      </c>
      <c r="EO17">
        <v>-5.5605499999999503E-2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4.5</v>
      </c>
      <c r="EX17">
        <v>4.7</v>
      </c>
      <c r="EY17">
        <v>2</v>
      </c>
      <c r="EZ17">
        <v>391.678</v>
      </c>
      <c r="FA17">
        <v>631.48900000000003</v>
      </c>
      <c r="FB17">
        <v>35.415199999999999</v>
      </c>
      <c r="FC17">
        <v>33.363500000000002</v>
      </c>
      <c r="FD17">
        <v>30</v>
      </c>
      <c r="FE17">
        <v>33.187800000000003</v>
      </c>
      <c r="FF17">
        <v>33.124200000000002</v>
      </c>
      <c r="FG17">
        <v>21.321300000000001</v>
      </c>
      <c r="FH17">
        <v>0</v>
      </c>
      <c r="FI17">
        <v>100</v>
      </c>
      <c r="FJ17">
        <v>-999.9</v>
      </c>
      <c r="FK17">
        <v>431.52800000000002</v>
      </c>
      <c r="FL17">
        <v>10.414199999999999</v>
      </c>
      <c r="FM17">
        <v>101.489</v>
      </c>
      <c r="FN17">
        <v>100.896</v>
      </c>
    </row>
    <row r="18" spans="1:170" x14ac:dyDescent="0.25">
      <c r="A18">
        <v>2</v>
      </c>
      <c r="B18">
        <v>1605917452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1605917444</v>
      </c>
      <c r="I18">
        <f t="shared" si="0"/>
        <v>9.9544639831722365E-3</v>
      </c>
      <c r="J18">
        <f t="shared" si="1"/>
        <v>-3.3586798627602805</v>
      </c>
      <c r="K18">
        <f t="shared" si="2"/>
        <v>67.244929032258099</v>
      </c>
      <c r="L18">
        <f t="shared" si="3"/>
        <v>82.483427820845648</v>
      </c>
      <c r="M18">
        <f t="shared" si="4"/>
        <v>8.4389644433811384</v>
      </c>
      <c r="N18">
        <f t="shared" si="5"/>
        <v>6.8798979394197559</v>
      </c>
      <c r="O18">
        <f t="shared" si="6"/>
        <v>0.28698169079659358</v>
      </c>
      <c r="P18">
        <f t="shared" si="7"/>
        <v>2.9679197244644246</v>
      </c>
      <c r="Q18">
        <f t="shared" si="8"/>
        <v>0.2724084251564014</v>
      </c>
      <c r="R18">
        <f t="shared" si="9"/>
        <v>0.17150292369617534</v>
      </c>
      <c r="S18">
        <f t="shared" si="10"/>
        <v>231.28404039612013</v>
      </c>
      <c r="T18">
        <f t="shared" si="11"/>
        <v>35.312603707787751</v>
      </c>
      <c r="U18">
        <f t="shared" si="12"/>
        <v>35.2533483870968</v>
      </c>
      <c r="V18">
        <f t="shared" si="13"/>
        <v>5.7281004831052247</v>
      </c>
      <c r="W18">
        <f t="shared" si="14"/>
        <v>34.741272650562358</v>
      </c>
      <c r="X18">
        <f t="shared" si="15"/>
        <v>2.1330400861138958</v>
      </c>
      <c r="Y18">
        <f t="shared" si="16"/>
        <v>6.1397868396147208</v>
      </c>
      <c r="Z18">
        <f t="shared" si="17"/>
        <v>3.5950603969913288</v>
      </c>
      <c r="AA18">
        <f t="shared" si="18"/>
        <v>-438.99186165789564</v>
      </c>
      <c r="AB18">
        <f t="shared" si="19"/>
        <v>201.829087297201</v>
      </c>
      <c r="AC18">
        <f t="shared" si="20"/>
        <v>16.018838613499501</v>
      </c>
      <c r="AD18">
        <f t="shared" si="21"/>
        <v>10.140104648924989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52381.332047187585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803.82126923076896</v>
      </c>
      <c r="AR18">
        <v>923.43</v>
      </c>
      <c r="AS18">
        <f t="shared" si="27"/>
        <v>0.12952658108273607</v>
      </c>
      <c r="AT18">
        <v>0.5</v>
      </c>
      <c r="AU18">
        <f t="shared" si="28"/>
        <v>1180.1484297796019</v>
      </c>
      <c r="AV18">
        <f t="shared" si="29"/>
        <v>-3.3586798627602805</v>
      </c>
      <c r="AW18">
        <f t="shared" si="30"/>
        <v>76.430295639755627</v>
      </c>
      <c r="AX18">
        <f t="shared" si="31"/>
        <v>0.24987275700377928</v>
      </c>
      <c r="AY18">
        <f t="shared" si="32"/>
        <v>-2.3564259484405783E-3</v>
      </c>
      <c r="AZ18">
        <f t="shared" si="33"/>
        <v>2.5325687924368929</v>
      </c>
      <c r="BA18" t="s">
        <v>296</v>
      </c>
      <c r="BB18">
        <v>692.69</v>
      </c>
      <c r="BC18">
        <f t="shared" si="34"/>
        <v>230.7399999999999</v>
      </c>
      <c r="BD18">
        <f t="shared" si="35"/>
        <v>0.51837016022029581</v>
      </c>
      <c r="BE18">
        <f t="shared" si="36"/>
        <v>0.91019658362490719</v>
      </c>
      <c r="BF18">
        <f t="shared" si="37"/>
        <v>0.57517172882935952</v>
      </c>
      <c r="BG18">
        <f t="shared" si="38"/>
        <v>0.91834099361321142</v>
      </c>
      <c r="BH18">
        <f t="shared" si="39"/>
        <v>1399.9564516129001</v>
      </c>
      <c r="BI18">
        <f t="shared" si="40"/>
        <v>1180.1484297796019</v>
      </c>
      <c r="BJ18">
        <f t="shared" si="41"/>
        <v>0.84298938614836505</v>
      </c>
      <c r="BK18">
        <f t="shared" si="42"/>
        <v>0.19597877229673008</v>
      </c>
      <c r="BL18">
        <v>6</v>
      </c>
      <c r="BM18">
        <v>0.5</v>
      </c>
      <c r="BN18" t="s">
        <v>290</v>
      </c>
      <c r="BO18">
        <v>2</v>
      </c>
      <c r="BP18">
        <v>1605917444</v>
      </c>
      <c r="BQ18">
        <v>67.244929032258099</v>
      </c>
      <c r="BR18">
        <v>63.211058064516102</v>
      </c>
      <c r="BS18">
        <v>20.848583870967701</v>
      </c>
      <c r="BT18">
        <v>6.2284390322580601</v>
      </c>
      <c r="BU18">
        <v>62.309687096774198</v>
      </c>
      <c r="BV18">
        <v>20.904193548387099</v>
      </c>
      <c r="BW18">
        <v>400.006741935484</v>
      </c>
      <c r="BX18">
        <v>102.211064516129</v>
      </c>
      <c r="BY18">
        <v>9.9965303225806407E-2</v>
      </c>
      <c r="BZ18">
        <v>36.514729032258103</v>
      </c>
      <c r="CA18">
        <v>35.2533483870968</v>
      </c>
      <c r="CB18">
        <v>999.9</v>
      </c>
      <c r="CC18">
        <v>0</v>
      </c>
      <c r="CD18">
        <v>0</v>
      </c>
      <c r="CE18">
        <v>9999.2912903225806</v>
      </c>
      <c r="CF18">
        <v>0</v>
      </c>
      <c r="CG18">
        <v>321.606870967742</v>
      </c>
      <c r="CH18">
        <v>1399.9564516129001</v>
      </c>
      <c r="CI18">
        <v>0.89999867741935502</v>
      </c>
      <c r="CJ18">
        <v>0.10000124516129</v>
      </c>
      <c r="CK18">
        <v>0</v>
      </c>
      <c r="CL18">
        <v>803.83051612903205</v>
      </c>
      <c r="CM18">
        <v>4.9997499999999997</v>
      </c>
      <c r="CN18">
        <v>11190.6161290323</v>
      </c>
      <c r="CO18">
        <v>12177.6677419355</v>
      </c>
      <c r="CP18">
        <v>48.788064516128998</v>
      </c>
      <c r="CQ18">
        <v>50.191064516129003</v>
      </c>
      <c r="CR18">
        <v>49.538064516128998</v>
      </c>
      <c r="CS18">
        <v>50.046064516129</v>
      </c>
      <c r="CT18">
        <v>50.545999999999999</v>
      </c>
      <c r="CU18">
        <v>1255.4561290322599</v>
      </c>
      <c r="CV18">
        <v>139.50032258064499</v>
      </c>
      <c r="CW18">
        <v>0</v>
      </c>
      <c r="CX18">
        <v>119.5</v>
      </c>
      <c r="CY18">
        <v>0</v>
      </c>
      <c r="CZ18">
        <v>803.82126923076896</v>
      </c>
      <c r="DA18">
        <v>-3.92454700917461</v>
      </c>
      <c r="DB18">
        <v>-53.579487229197198</v>
      </c>
      <c r="DC18">
        <v>11190.276923076901</v>
      </c>
      <c r="DD18">
        <v>15</v>
      </c>
      <c r="DE18">
        <v>1605917061.5999999</v>
      </c>
      <c r="DF18" t="s">
        <v>291</v>
      </c>
      <c r="DG18">
        <v>1605917061.5999999</v>
      </c>
      <c r="DH18">
        <v>1605917050.0999999</v>
      </c>
      <c r="DI18">
        <v>11</v>
      </c>
      <c r="DJ18">
        <v>0.104</v>
      </c>
      <c r="DK18">
        <v>-1.2999999999999999E-2</v>
      </c>
      <c r="DL18">
        <v>4.9349999999999996</v>
      </c>
      <c r="DM18">
        <v>-5.6000000000000001E-2</v>
      </c>
      <c r="DN18">
        <v>1447</v>
      </c>
      <c r="DO18">
        <v>6</v>
      </c>
      <c r="DP18">
        <v>0.01</v>
      </c>
      <c r="DQ18">
        <v>0.01</v>
      </c>
      <c r="DR18">
        <v>-3.3647063664514101</v>
      </c>
      <c r="DS18">
        <v>0.56158002186781197</v>
      </c>
      <c r="DT18">
        <v>6.66601153719492E-2</v>
      </c>
      <c r="DU18">
        <v>0</v>
      </c>
      <c r="DV18">
        <v>4.03386870967742</v>
      </c>
      <c r="DW18">
        <v>-0.71572451612903898</v>
      </c>
      <c r="DX18">
        <v>9.1792331246975195E-2</v>
      </c>
      <c r="DY18">
        <v>0</v>
      </c>
      <c r="DZ18">
        <v>14.6201548387097</v>
      </c>
      <c r="EA18">
        <v>-0.26305645161288599</v>
      </c>
      <c r="EB18">
        <v>2.0213072083147099E-2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4.9349999999999996</v>
      </c>
      <c r="EJ18">
        <v>-5.5599999999999997E-2</v>
      </c>
      <c r="EK18">
        <v>4.93523809523799</v>
      </c>
      <c r="EL18">
        <v>0</v>
      </c>
      <c r="EM18">
        <v>0</v>
      </c>
      <c r="EN18">
        <v>0</v>
      </c>
      <c r="EO18">
        <v>-5.5605499999999503E-2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6.5</v>
      </c>
      <c r="EX18">
        <v>6.7</v>
      </c>
      <c r="EY18">
        <v>2</v>
      </c>
      <c r="EZ18">
        <v>391.10899999999998</v>
      </c>
      <c r="FA18">
        <v>630.452</v>
      </c>
      <c r="FB18">
        <v>35.366399999999999</v>
      </c>
      <c r="FC18">
        <v>33.313899999999997</v>
      </c>
      <c r="FD18">
        <v>29.9999</v>
      </c>
      <c r="FE18">
        <v>33.137</v>
      </c>
      <c r="FF18">
        <v>33.073900000000002</v>
      </c>
      <c r="FG18">
        <v>0</v>
      </c>
      <c r="FH18">
        <v>0</v>
      </c>
      <c r="FI18">
        <v>100</v>
      </c>
      <c r="FJ18">
        <v>-999.9</v>
      </c>
      <c r="FK18">
        <v>0</v>
      </c>
      <c r="FL18">
        <v>21.191600000000001</v>
      </c>
      <c r="FM18">
        <v>101.501</v>
      </c>
      <c r="FN18">
        <v>100.913</v>
      </c>
    </row>
    <row r="19" spans="1:170" x14ac:dyDescent="0.25">
      <c r="A19">
        <v>3</v>
      </c>
      <c r="B19">
        <v>1605917572.5</v>
      </c>
      <c r="C19">
        <v>241</v>
      </c>
      <c r="D19" t="s">
        <v>297</v>
      </c>
      <c r="E19" t="s">
        <v>298</v>
      </c>
      <c r="F19" t="s">
        <v>285</v>
      </c>
      <c r="G19" t="s">
        <v>286</v>
      </c>
      <c r="H19">
        <v>1605917564.75</v>
      </c>
      <c r="I19">
        <f t="shared" si="0"/>
        <v>9.729353338749594E-3</v>
      </c>
      <c r="J19">
        <f t="shared" si="1"/>
        <v>-1.9885610663508881</v>
      </c>
      <c r="K19">
        <f t="shared" si="2"/>
        <v>79.782660000000007</v>
      </c>
      <c r="L19">
        <f t="shared" si="3"/>
        <v>86.890999344307858</v>
      </c>
      <c r="M19">
        <f t="shared" si="4"/>
        <v>8.8901413313814395</v>
      </c>
      <c r="N19">
        <f t="shared" si="5"/>
        <v>8.1628606938103641</v>
      </c>
      <c r="O19">
        <f t="shared" si="6"/>
        <v>0.2768197271144191</v>
      </c>
      <c r="P19">
        <f t="shared" si="7"/>
        <v>2.9675090819883314</v>
      </c>
      <c r="Q19">
        <f t="shared" si="8"/>
        <v>0.26323223762808057</v>
      </c>
      <c r="R19">
        <f t="shared" si="9"/>
        <v>0.16568533764252796</v>
      </c>
      <c r="S19">
        <f t="shared" si="10"/>
        <v>231.29176541497091</v>
      </c>
      <c r="T19">
        <f t="shared" si="11"/>
        <v>35.380930525813397</v>
      </c>
      <c r="U19">
        <f t="shared" si="12"/>
        <v>35.278959999999998</v>
      </c>
      <c r="V19">
        <f t="shared" si="13"/>
        <v>5.736214662346641</v>
      </c>
      <c r="W19">
        <f t="shared" si="14"/>
        <v>34.172732137504127</v>
      </c>
      <c r="X19">
        <f t="shared" si="15"/>
        <v>2.0993932852286994</v>
      </c>
      <c r="Y19">
        <f t="shared" si="16"/>
        <v>6.1434750864553873</v>
      </c>
      <c r="Z19">
        <f t="shared" si="17"/>
        <v>3.6368213771179416</v>
      </c>
      <c r="AA19">
        <f t="shared" si="18"/>
        <v>-429.06448223885707</v>
      </c>
      <c r="AB19">
        <f t="shared" si="19"/>
        <v>199.45782149307016</v>
      </c>
      <c r="AC19">
        <f t="shared" si="20"/>
        <v>15.835636685738841</v>
      </c>
      <c r="AD19">
        <f t="shared" si="21"/>
        <v>17.520741354922848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52367.850756681757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791.20965384615397</v>
      </c>
      <c r="AR19">
        <v>885.32</v>
      </c>
      <c r="AS19">
        <f t="shared" si="27"/>
        <v>0.10630093768789373</v>
      </c>
      <c r="AT19">
        <v>0.5</v>
      </c>
      <c r="AU19">
        <f t="shared" si="28"/>
        <v>1180.185170747405</v>
      </c>
      <c r="AV19">
        <f t="shared" si="29"/>
        <v>-1.9885610663508881</v>
      </c>
      <c r="AW19">
        <f t="shared" si="30"/>
        <v>62.727395147898058</v>
      </c>
      <c r="AX19">
        <f t="shared" si="31"/>
        <v>0.24844124158496367</v>
      </c>
      <c r="AY19">
        <f t="shared" si="32"/>
        <v>-1.1954171442784731E-3</v>
      </c>
      <c r="AZ19">
        <f t="shared" si="33"/>
        <v>2.6846338047259746</v>
      </c>
      <c r="BA19" t="s">
        <v>300</v>
      </c>
      <c r="BB19">
        <v>665.37</v>
      </c>
      <c r="BC19">
        <f t="shared" si="34"/>
        <v>219.95000000000005</v>
      </c>
      <c r="BD19">
        <f t="shared" si="35"/>
        <v>0.42787154423208029</v>
      </c>
      <c r="BE19">
        <f t="shared" si="36"/>
        <v>0.91529666385541697</v>
      </c>
      <c r="BF19">
        <f t="shared" si="37"/>
        <v>0.55410175003170248</v>
      </c>
      <c r="BG19">
        <f t="shared" si="38"/>
        <v>0.93330602697288445</v>
      </c>
      <c r="BH19">
        <f t="shared" si="39"/>
        <v>1399.99966666667</v>
      </c>
      <c r="BI19">
        <f t="shared" si="40"/>
        <v>1180.185170747405</v>
      </c>
      <c r="BJ19">
        <f t="shared" si="41"/>
        <v>0.84298960838852732</v>
      </c>
      <c r="BK19">
        <f t="shared" si="42"/>
        <v>0.19597921677705463</v>
      </c>
      <c r="BL19">
        <v>6</v>
      </c>
      <c r="BM19">
        <v>0.5</v>
      </c>
      <c r="BN19" t="s">
        <v>290</v>
      </c>
      <c r="BO19">
        <v>2</v>
      </c>
      <c r="BP19">
        <v>1605917564.75</v>
      </c>
      <c r="BQ19">
        <v>79.782660000000007</v>
      </c>
      <c r="BR19">
        <v>77.964200000000005</v>
      </c>
      <c r="BS19">
        <v>20.519176666666699</v>
      </c>
      <c r="BT19">
        <v>6.2248483333333304</v>
      </c>
      <c r="BU19">
        <v>74.84742</v>
      </c>
      <c r="BV19">
        <v>20.574780000000001</v>
      </c>
      <c r="BW19">
        <v>400.00683333333302</v>
      </c>
      <c r="BX19">
        <v>102.213733333333</v>
      </c>
      <c r="BY19">
        <v>9.9986136666666697E-2</v>
      </c>
      <c r="BZ19">
        <v>36.525693333333301</v>
      </c>
      <c r="CA19">
        <v>35.278959999999998</v>
      </c>
      <c r="CB19">
        <v>999.9</v>
      </c>
      <c r="CC19">
        <v>0</v>
      </c>
      <c r="CD19">
        <v>0</v>
      </c>
      <c r="CE19">
        <v>9996.7053333333406</v>
      </c>
      <c r="CF19">
        <v>0</v>
      </c>
      <c r="CG19">
        <v>320.88619999999997</v>
      </c>
      <c r="CH19">
        <v>1399.99966666667</v>
      </c>
      <c r="CI19">
        <v>0.89999116666666701</v>
      </c>
      <c r="CJ19">
        <v>0.10000883333333301</v>
      </c>
      <c r="CK19">
        <v>0</v>
      </c>
      <c r="CL19">
        <v>791.22903333333295</v>
      </c>
      <c r="CM19">
        <v>4.9997499999999997</v>
      </c>
      <c r="CN19">
        <v>11012.37</v>
      </c>
      <c r="CO19">
        <v>12178.0133333333</v>
      </c>
      <c r="CP19">
        <v>49.103999999999999</v>
      </c>
      <c r="CQ19">
        <v>50.491599999999998</v>
      </c>
      <c r="CR19">
        <v>49.887333333333302</v>
      </c>
      <c r="CS19">
        <v>50.303733333333298</v>
      </c>
      <c r="CT19">
        <v>50.845599999999997</v>
      </c>
      <c r="CU19">
        <v>1255.4846666666699</v>
      </c>
      <c r="CV19">
        <v>139.51499999999999</v>
      </c>
      <c r="CW19">
        <v>0</v>
      </c>
      <c r="CX19">
        <v>119.700000047684</v>
      </c>
      <c r="CY19">
        <v>0</v>
      </c>
      <c r="CZ19">
        <v>791.20965384615397</v>
      </c>
      <c r="DA19">
        <v>-3.3927863332238299</v>
      </c>
      <c r="DB19">
        <v>-54.400000041894003</v>
      </c>
      <c r="DC19">
        <v>11012.2076923077</v>
      </c>
      <c r="DD19">
        <v>15</v>
      </c>
      <c r="DE19">
        <v>1605917061.5999999</v>
      </c>
      <c r="DF19" t="s">
        <v>291</v>
      </c>
      <c r="DG19">
        <v>1605917061.5999999</v>
      </c>
      <c r="DH19">
        <v>1605917050.0999999</v>
      </c>
      <c r="DI19">
        <v>11</v>
      </c>
      <c r="DJ19">
        <v>0.104</v>
      </c>
      <c r="DK19">
        <v>-1.2999999999999999E-2</v>
      </c>
      <c r="DL19">
        <v>4.9349999999999996</v>
      </c>
      <c r="DM19">
        <v>-5.6000000000000001E-2</v>
      </c>
      <c r="DN19">
        <v>1447</v>
      </c>
      <c r="DO19">
        <v>6</v>
      </c>
      <c r="DP19">
        <v>0.01</v>
      </c>
      <c r="DQ19">
        <v>0.01</v>
      </c>
      <c r="DR19">
        <v>-1.73901161322723</v>
      </c>
      <c r="DS19">
        <v>-13.2781726042319</v>
      </c>
      <c r="DT19">
        <v>0.99857863943996195</v>
      </c>
      <c r="DU19">
        <v>0</v>
      </c>
      <c r="DV19">
        <v>1.59235971935484</v>
      </c>
      <c r="DW19">
        <v>19.232399917741901</v>
      </c>
      <c r="DX19">
        <v>1.4511452626049299</v>
      </c>
      <c r="DY19">
        <v>0</v>
      </c>
      <c r="DZ19">
        <v>14.296074193548399</v>
      </c>
      <c r="EA19">
        <v>-0.142649999999997</v>
      </c>
      <c r="EB19">
        <v>1.0820081919132101E-2</v>
      </c>
      <c r="EC19">
        <v>1</v>
      </c>
      <c r="ED19">
        <v>1</v>
      </c>
      <c r="EE19">
        <v>3</v>
      </c>
      <c r="EF19" t="s">
        <v>301</v>
      </c>
      <c r="EG19">
        <v>100</v>
      </c>
      <c r="EH19">
        <v>100</v>
      </c>
      <c r="EI19">
        <v>4.9349999999999996</v>
      </c>
      <c r="EJ19">
        <v>-5.5599999999999997E-2</v>
      </c>
      <c r="EK19">
        <v>4.93523809523799</v>
      </c>
      <c r="EL19">
        <v>0</v>
      </c>
      <c r="EM19">
        <v>0</v>
      </c>
      <c r="EN19">
        <v>0</v>
      </c>
      <c r="EO19">
        <v>-5.5605499999999503E-2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8.5</v>
      </c>
      <c r="EX19">
        <v>8.6999999999999993</v>
      </c>
      <c r="EY19">
        <v>2</v>
      </c>
      <c r="EZ19">
        <v>390.69299999999998</v>
      </c>
      <c r="FA19">
        <v>630.93499999999995</v>
      </c>
      <c r="FB19">
        <v>35.326599999999999</v>
      </c>
      <c r="FC19">
        <v>33.2607</v>
      </c>
      <c r="FD19">
        <v>30</v>
      </c>
      <c r="FE19">
        <v>33.084699999999998</v>
      </c>
      <c r="FF19">
        <v>33.023699999999998</v>
      </c>
      <c r="FG19">
        <v>5.4985600000000003</v>
      </c>
      <c r="FH19">
        <v>0</v>
      </c>
      <c r="FI19">
        <v>100</v>
      </c>
      <c r="FJ19">
        <v>-999.9</v>
      </c>
      <c r="FK19">
        <v>76.285899999999998</v>
      </c>
      <c r="FL19">
        <v>20.441800000000001</v>
      </c>
      <c r="FM19">
        <v>101.511</v>
      </c>
      <c r="FN19">
        <v>100.925</v>
      </c>
    </row>
    <row r="20" spans="1:170" x14ac:dyDescent="0.25">
      <c r="A20">
        <v>4</v>
      </c>
      <c r="B20">
        <v>1605917648.5</v>
      </c>
      <c r="C20">
        <v>317</v>
      </c>
      <c r="D20" t="s">
        <v>302</v>
      </c>
      <c r="E20" t="s">
        <v>303</v>
      </c>
      <c r="F20" t="s">
        <v>285</v>
      </c>
      <c r="G20" t="s">
        <v>286</v>
      </c>
      <c r="H20">
        <v>1605917640.75</v>
      </c>
      <c r="I20">
        <f t="shared" si="0"/>
        <v>9.5959661534260072E-3</v>
      </c>
      <c r="J20">
        <f t="shared" si="1"/>
        <v>-1.2681549391463887</v>
      </c>
      <c r="K20">
        <f t="shared" si="2"/>
        <v>99.533426666666699</v>
      </c>
      <c r="L20">
        <f t="shared" si="3"/>
        <v>101.40516015507357</v>
      </c>
      <c r="M20">
        <f t="shared" si="4"/>
        <v>10.37537779232642</v>
      </c>
      <c r="N20">
        <f t="shared" si="5"/>
        <v>10.183869371659538</v>
      </c>
      <c r="O20">
        <f t="shared" si="6"/>
        <v>0.2711742613009025</v>
      </c>
      <c r="P20">
        <f t="shared" si="7"/>
        <v>2.9672784035745865</v>
      </c>
      <c r="Q20">
        <f t="shared" si="8"/>
        <v>0.25812032671941082</v>
      </c>
      <c r="R20">
        <f t="shared" si="9"/>
        <v>0.16244566974962216</v>
      </c>
      <c r="S20">
        <f t="shared" si="10"/>
        <v>231.2943957346848</v>
      </c>
      <c r="T20">
        <f t="shared" si="11"/>
        <v>35.420238829779237</v>
      </c>
      <c r="U20">
        <f t="shared" si="12"/>
        <v>35.287503333333298</v>
      </c>
      <c r="V20">
        <f t="shared" si="13"/>
        <v>5.7389235512600241</v>
      </c>
      <c r="W20">
        <f t="shared" si="14"/>
        <v>33.855933983949086</v>
      </c>
      <c r="X20">
        <f t="shared" si="15"/>
        <v>2.0805369826488507</v>
      </c>
      <c r="Y20">
        <f t="shared" si="16"/>
        <v>6.1452653577219936</v>
      </c>
      <c r="Z20">
        <f t="shared" si="17"/>
        <v>3.6583865686111734</v>
      </c>
      <c r="AA20">
        <f t="shared" si="18"/>
        <v>-423.18210736608694</v>
      </c>
      <c r="AB20">
        <f t="shared" si="19"/>
        <v>198.92667389961656</v>
      </c>
      <c r="AC20">
        <f t="shared" si="20"/>
        <v>15.795757834723178</v>
      </c>
      <c r="AD20">
        <f t="shared" si="21"/>
        <v>22.834720102937609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52360.43784552806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777.23046153846099</v>
      </c>
      <c r="AR20">
        <v>876.82</v>
      </c>
      <c r="AS20">
        <f t="shared" si="27"/>
        <v>0.11358036821872108</v>
      </c>
      <c r="AT20">
        <v>0.5</v>
      </c>
      <c r="AU20">
        <f t="shared" si="28"/>
        <v>1180.2014207473405</v>
      </c>
      <c r="AV20">
        <f t="shared" si="29"/>
        <v>-1.2681549391463887</v>
      </c>
      <c r="AW20">
        <f t="shared" si="30"/>
        <v>67.023855970370349</v>
      </c>
      <c r="AX20">
        <f t="shared" si="31"/>
        <v>0.27622545106179153</v>
      </c>
      <c r="AY20">
        <f t="shared" si="32"/>
        <v>-5.8499121183312763E-4</v>
      </c>
      <c r="AZ20">
        <f t="shared" si="33"/>
        <v>2.7203530941356262</v>
      </c>
      <c r="BA20" t="s">
        <v>305</v>
      </c>
      <c r="BB20">
        <v>634.62</v>
      </c>
      <c r="BC20">
        <f t="shared" si="34"/>
        <v>242.20000000000005</v>
      </c>
      <c r="BD20">
        <f t="shared" si="35"/>
        <v>0.41118719430858403</v>
      </c>
      <c r="BE20">
        <f t="shared" si="36"/>
        <v>0.90781971942484363</v>
      </c>
      <c r="BF20">
        <f t="shared" si="37"/>
        <v>0.61725324916804447</v>
      </c>
      <c r="BG20">
        <f t="shared" si="38"/>
        <v>0.93664380665163594</v>
      </c>
      <c r="BH20">
        <f t="shared" si="39"/>
        <v>1400.01933333333</v>
      </c>
      <c r="BI20">
        <f t="shared" si="40"/>
        <v>1180.2014207473405</v>
      </c>
      <c r="BJ20">
        <f t="shared" si="41"/>
        <v>0.84298937353770587</v>
      </c>
      <c r="BK20">
        <f t="shared" si="42"/>
        <v>0.19597874707541188</v>
      </c>
      <c r="BL20">
        <v>6</v>
      </c>
      <c r="BM20">
        <v>0.5</v>
      </c>
      <c r="BN20" t="s">
        <v>290</v>
      </c>
      <c r="BO20">
        <v>2</v>
      </c>
      <c r="BP20">
        <v>1605917640.75</v>
      </c>
      <c r="BQ20">
        <v>99.533426666666699</v>
      </c>
      <c r="BR20">
        <v>99.063879999999997</v>
      </c>
      <c r="BS20">
        <v>20.334409999999998</v>
      </c>
      <c r="BT20">
        <v>6.2333530000000001</v>
      </c>
      <c r="BU20">
        <v>94.598193333333299</v>
      </c>
      <c r="BV20">
        <v>20.39001</v>
      </c>
      <c r="BW20">
        <v>400.00566666666703</v>
      </c>
      <c r="BX20">
        <v>102.216066666667</v>
      </c>
      <c r="BY20">
        <v>0.10000656333333301</v>
      </c>
      <c r="BZ20">
        <v>36.531013333333298</v>
      </c>
      <c r="CA20">
        <v>35.287503333333298</v>
      </c>
      <c r="CB20">
        <v>999.9</v>
      </c>
      <c r="CC20">
        <v>0</v>
      </c>
      <c r="CD20">
        <v>0</v>
      </c>
      <c r="CE20">
        <v>9995.17133333333</v>
      </c>
      <c r="CF20">
        <v>0</v>
      </c>
      <c r="CG20">
        <v>320.161133333333</v>
      </c>
      <c r="CH20">
        <v>1400.01933333333</v>
      </c>
      <c r="CI20">
        <v>0.89999560000000001</v>
      </c>
      <c r="CJ20">
        <v>0.10000434</v>
      </c>
      <c r="CK20">
        <v>0</v>
      </c>
      <c r="CL20">
        <v>777.26779999999997</v>
      </c>
      <c r="CM20">
        <v>4.9997499999999997</v>
      </c>
      <c r="CN20">
        <v>10828.33</v>
      </c>
      <c r="CO20">
        <v>12178.186666666699</v>
      </c>
      <c r="CP20">
        <v>49.337166666666697</v>
      </c>
      <c r="CQ20">
        <v>50.647733333333299</v>
      </c>
      <c r="CR20">
        <v>50.110300000000002</v>
      </c>
      <c r="CS20">
        <v>50.453800000000001</v>
      </c>
      <c r="CT20">
        <v>51.057866666666598</v>
      </c>
      <c r="CU20">
        <v>1255.5133333333299</v>
      </c>
      <c r="CV20">
        <v>139.506</v>
      </c>
      <c r="CW20">
        <v>0</v>
      </c>
      <c r="CX20">
        <v>75.299999952316298</v>
      </c>
      <c r="CY20">
        <v>0</v>
      </c>
      <c r="CZ20">
        <v>777.23046153846099</v>
      </c>
      <c r="DA20">
        <v>-7.0568205334374303</v>
      </c>
      <c r="DB20">
        <v>-99.736752191955006</v>
      </c>
      <c r="DC20">
        <v>10827.8807692308</v>
      </c>
      <c r="DD20">
        <v>15</v>
      </c>
      <c r="DE20">
        <v>1605917061.5999999</v>
      </c>
      <c r="DF20" t="s">
        <v>291</v>
      </c>
      <c r="DG20">
        <v>1605917061.5999999</v>
      </c>
      <c r="DH20">
        <v>1605917050.0999999</v>
      </c>
      <c r="DI20">
        <v>11</v>
      </c>
      <c r="DJ20">
        <v>0.104</v>
      </c>
      <c r="DK20">
        <v>-1.2999999999999999E-2</v>
      </c>
      <c r="DL20">
        <v>4.9349999999999996</v>
      </c>
      <c r="DM20">
        <v>-5.6000000000000001E-2</v>
      </c>
      <c r="DN20">
        <v>1447</v>
      </c>
      <c r="DO20">
        <v>6</v>
      </c>
      <c r="DP20">
        <v>0.01</v>
      </c>
      <c r="DQ20">
        <v>0.01</v>
      </c>
      <c r="DR20">
        <v>-1.2655506103508101</v>
      </c>
      <c r="DS20">
        <v>-9.1182358813222494E-2</v>
      </c>
      <c r="DT20">
        <v>9.0461066654296905E-3</v>
      </c>
      <c r="DU20">
        <v>1</v>
      </c>
      <c r="DV20">
        <v>0.46683848387096799</v>
      </c>
      <c r="DW20">
        <v>0.14193870967741901</v>
      </c>
      <c r="DX20">
        <v>1.4270611293891801E-2</v>
      </c>
      <c r="DY20">
        <v>1</v>
      </c>
      <c r="DZ20">
        <v>14.1037</v>
      </c>
      <c r="EA20">
        <v>-0.194506451612876</v>
      </c>
      <c r="EB20">
        <v>1.47306351832914E-2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4.9349999999999996</v>
      </c>
      <c r="EJ20">
        <v>-5.5599999999999997E-2</v>
      </c>
      <c r="EK20">
        <v>4.93523809523799</v>
      </c>
      <c r="EL20">
        <v>0</v>
      </c>
      <c r="EM20">
        <v>0</v>
      </c>
      <c r="EN20">
        <v>0</v>
      </c>
      <c r="EO20">
        <v>-5.5605499999999503E-2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9.8000000000000007</v>
      </c>
      <c r="EX20">
        <v>10</v>
      </c>
      <c r="EY20">
        <v>2</v>
      </c>
      <c r="EZ20">
        <v>390.61900000000003</v>
      </c>
      <c r="FA20">
        <v>630.976</v>
      </c>
      <c r="FB20">
        <v>35.306600000000003</v>
      </c>
      <c r="FC20">
        <v>33.225200000000001</v>
      </c>
      <c r="FD20">
        <v>29.9998</v>
      </c>
      <c r="FE20">
        <v>33.050800000000002</v>
      </c>
      <c r="FF20">
        <v>32.990099999999998</v>
      </c>
      <c r="FG20">
        <v>6.5436199999999998</v>
      </c>
      <c r="FH20">
        <v>0</v>
      </c>
      <c r="FI20">
        <v>100</v>
      </c>
      <c r="FJ20">
        <v>-999.9</v>
      </c>
      <c r="FK20">
        <v>98.784499999999994</v>
      </c>
      <c r="FL20">
        <v>20.143000000000001</v>
      </c>
      <c r="FM20">
        <v>101.51600000000001</v>
      </c>
      <c r="FN20">
        <v>100.935</v>
      </c>
    </row>
    <row r="21" spans="1:170" x14ac:dyDescent="0.25">
      <c r="A21">
        <v>5</v>
      </c>
      <c r="B21">
        <v>1605917769</v>
      </c>
      <c r="C21">
        <v>437.5</v>
      </c>
      <c r="D21" t="s">
        <v>307</v>
      </c>
      <c r="E21" t="s">
        <v>308</v>
      </c>
      <c r="F21" t="s">
        <v>285</v>
      </c>
      <c r="G21" t="s">
        <v>286</v>
      </c>
      <c r="H21">
        <v>1605917761</v>
      </c>
      <c r="I21">
        <f t="shared" si="0"/>
        <v>9.1148035447271014E-3</v>
      </c>
      <c r="J21">
        <f t="shared" si="1"/>
        <v>1.0814124445262607</v>
      </c>
      <c r="K21">
        <f t="shared" si="2"/>
        <v>149.79351612903201</v>
      </c>
      <c r="L21">
        <f t="shared" si="3"/>
        <v>134.06314354163658</v>
      </c>
      <c r="M21">
        <f t="shared" si="4"/>
        <v>13.716973458811829</v>
      </c>
      <c r="N21">
        <f t="shared" si="5"/>
        <v>15.326462074238115</v>
      </c>
      <c r="O21">
        <f t="shared" si="6"/>
        <v>0.25127451479058011</v>
      </c>
      <c r="P21">
        <f t="shared" si="7"/>
        <v>2.968380790685925</v>
      </c>
      <c r="Q21">
        <f t="shared" si="8"/>
        <v>0.24002743758584283</v>
      </c>
      <c r="R21">
        <f t="shared" si="9"/>
        <v>0.15098569822241026</v>
      </c>
      <c r="S21">
        <f t="shared" si="10"/>
        <v>231.29107951546746</v>
      </c>
      <c r="T21">
        <f t="shared" si="11"/>
        <v>35.538160813350487</v>
      </c>
      <c r="U21">
        <f t="shared" si="12"/>
        <v>35.321080645161302</v>
      </c>
      <c r="V21">
        <f t="shared" si="13"/>
        <v>5.7495808958900128</v>
      </c>
      <c r="W21">
        <f t="shared" si="14"/>
        <v>32.742621287090927</v>
      </c>
      <c r="X21">
        <f t="shared" si="15"/>
        <v>2.011545111422306</v>
      </c>
      <c r="Y21">
        <f t="shared" si="16"/>
        <v>6.1435066355404349</v>
      </c>
      <c r="Z21">
        <f t="shared" si="17"/>
        <v>3.7380357844677068</v>
      </c>
      <c r="AA21">
        <f t="shared" si="18"/>
        <v>-401.96283632246519</v>
      </c>
      <c r="AB21">
        <f t="shared" si="19"/>
        <v>192.79079400762356</v>
      </c>
      <c r="AC21">
        <f t="shared" si="20"/>
        <v>15.304956492927349</v>
      </c>
      <c r="AD21">
        <f t="shared" si="21"/>
        <v>37.423993693553172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52392.707881182978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760.025038461539</v>
      </c>
      <c r="AR21">
        <v>884</v>
      </c>
      <c r="AS21">
        <f t="shared" si="27"/>
        <v>0.14024316916115498</v>
      </c>
      <c r="AT21">
        <v>0.5</v>
      </c>
      <c r="AU21">
        <f t="shared" si="28"/>
        <v>1180.1879813924309</v>
      </c>
      <c r="AV21">
        <f t="shared" si="29"/>
        <v>1.0814124445262607</v>
      </c>
      <c r="AW21">
        <f t="shared" si="30"/>
        <v>82.756651358190354</v>
      </c>
      <c r="AX21">
        <f t="shared" si="31"/>
        <v>0.29101809954751129</v>
      </c>
      <c r="AY21">
        <f t="shared" si="32"/>
        <v>1.4058437727733368E-3</v>
      </c>
      <c r="AZ21">
        <f t="shared" si="33"/>
        <v>2.6901357466063347</v>
      </c>
      <c r="BA21" t="s">
        <v>310</v>
      </c>
      <c r="BB21">
        <v>626.74</v>
      </c>
      <c r="BC21">
        <f t="shared" si="34"/>
        <v>257.26</v>
      </c>
      <c r="BD21">
        <f t="shared" si="35"/>
        <v>0.48190531578349144</v>
      </c>
      <c r="BE21">
        <f t="shared" si="36"/>
        <v>0.90238071747857951</v>
      </c>
      <c r="BF21">
        <f t="shared" si="37"/>
        <v>0.73565569654920204</v>
      </c>
      <c r="BG21">
        <f t="shared" si="38"/>
        <v>0.93382436452299655</v>
      </c>
      <c r="BH21">
        <f t="shared" si="39"/>
        <v>1400.0038709677401</v>
      </c>
      <c r="BI21">
        <f t="shared" si="40"/>
        <v>1180.1879813924309</v>
      </c>
      <c r="BJ21">
        <f t="shared" si="41"/>
        <v>0.84298908443491405</v>
      </c>
      <c r="BK21">
        <f t="shared" si="42"/>
        <v>0.19597816886982819</v>
      </c>
      <c r="BL21">
        <v>6</v>
      </c>
      <c r="BM21">
        <v>0.5</v>
      </c>
      <c r="BN21" t="s">
        <v>290</v>
      </c>
      <c r="BO21">
        <v>2</v>
      </c>
      <c r="BP21">
        <v>1605917761</v>
      </c>
      <c r="BQ21">
        <v>149.79351612903201</v>
      </c>
      <c r="BR21">
        <v>153.46358064516099</v>
      </c>
      <c r="BS21">
        <v>19.659880645161302</v>
      </c>
      <c r="BT21">
        <v>6.2566951612903203</v>
      </c>
      <c r="BU21">
        <v>144.85829032258101</v>
      </c>
      <c r="BV21">
        <v>19.7154806451613</v>
      </c>
      <c r="BW21">
        <v>400.006741935484</v>
      </c>
      <c r="BX21">
        <v>102.217258064516</v>
      </c>
      <c r="BY21">
        <v>0.100001522580645</v>
      </c>
      <c r="BZ21">
        <v>36.525787096774202</v>
      </c>
      <c r="CA21">
        <v>35.321080645161302</v>
      </c>
      <c r="CB21">
        <v>999.9</v>
      </c>
      <c r="CC21">
        <v>0</v>
      </c>
      <c r="CD21">
        <v>0</v>
      </c>
      <c r="CE21">
        <v>10001.2961290323</v>
      </c>
      <c r="CF21">
        <v>0</v>
      </c>
      <c r="CG21">
        <v>317.003193548387</v>
      </c>
      <c r="CH21">
        <v>1400.0038709677401</v>
      </c>
      <c r="CI21">
        <v>0.90000532258064503</v>
      </c>
      <c r="CJ21">
        <v>9.9994529032258098E-2</v>
      </c>
      <c r="CK21">
        <v>0</v>
      </c>
      <c r="CL21">
        <v>760.01383870967697</v>
      </c>
      <c r="CM21">
        <v>4.9997499999999997</v>
      </c>
      <c r="CN21">
        <v>10607.435483871001</v>
      </c>
      <c r="CO21">
        <v>12178.103225806501</v>
      </c>
      <c r="CP21">
        <v>49.55</v>
      </c>
      <c r="CQ21">
        <v>50.875</v>
      </c>
      <c r="CR21">
        <v>50.336387096774203</v>
      </c>
      <c r="CS21">
        <v>50.640999999999998</v>
      </c>
      <c r="CT21">
        <v>51.253999999999998</v>
      </c>
      <c r="CU21">
        <v>1255.5129032258101</v>
      </c>
      <c r="CV21">
        <v>139.49096774193501</v>
      </c>
      <c r="CW21">
        <v>0</v>
      </c>
      <c r="CX21">
        <v>119.59999990463299</v>
      </c>
      <c r="CY21">
        <v>0</v>
      </c>
      <c r="CZ21">
        <v>760.025038461539</v>
      </c>
      <c r="DA21">
        <v>1.16283760713247</v>
      </c>
      <c r="DB21">
        <v>12.041025612959499</v>
      </c>
      <c r="DC21">
        <v>10607.4692307692</v>
      </c>
      <c r="DD21">
        <v>15</v>
      </c>
      <c r="DE21">
        <v>1605917061.5999999</v>
      </c>
      <c r="DF21" t="s">
        <v>291</v>
      </c>
      <c r="DG21">
        <v>1605917061.5999999</v>
      </c>
      <c r="DH21">
        <v>1605917050.0999999</v>
      </c>
      <c r="DI21">
        <v>11</v>
      </c>
      <c r="DJ21">
        <v>0.104</v>
      </c>
      <c r="DK21">
        <v>-1.2999999999999999E-2</v>
      </c>
      <c r="DL21">
        <v>4.9349999999999996</v>
      </c>
      <c r="DM21">
        <v>-5.6000000000000001E-2</v>
      </c>
      <c r="DN21">
        <v>1447</v>
      </c>
      <c r="DO21">
        <v>6</v>
      </c>
      <c r="DP21">
        <v>0.01</v>
      </c>
      <c r="DQ21">
        <v>0.01</v>
      </c>
      <c r="DR21">
        <v>1.0800369278879001</v>
      </c>
      <c r="DS21">
        <v>0.14999510590474899</v>
      </c>
      <c r="DT21">
        <v>2.0792294911631599E-2</v>
      </c>
      <c r="DU21">
        <v>1</v>
      </c>
      <c r="DV21">
        <v>-3.67005870967742</v>
      </c>
      <c r="DW21">
        <v>-0.17190241935482301</v>
      </c>
      <c r="DX21">
        <v>2.9303721523200099E-2</v>
      </c>
      <c r="DY21">
        <v>1</v>
      </c>
      <c r="DZ21">
        <v>13.403193548387099</v>
      </c>
      <c r="EA21">
        <v>-0.53333709677424901</v>
      </c>
      <c r="EB21">
        <v>3.9872408889290202E-2</v>
      </c>
      <c r="EC21">
        <v>0</v>
      </c>
      <c r="ED21">
        <v>2</v>
      </c>
      <c r="EE21">
        <v>3</v>
      </c>
      <c r="EF21" t="s">
        <v>311</v>
      </c>
      <c r="EG21">
        <v>100</v>
      </c>
      <c r="EH21">
        <v>100</v>
      </c>
      <c r="EI21">
        <v>4.9349999999999996</v>
      </c>
      <c r="EJ21">
        <v>-5.5599999999999997E-2</v>
      </c>
      <c r="EK21">
        <v>4.93523809523799</v>
      </c>
      <c r="EL21">
        <v>0</v>
      </c>
      <c r="EM21">
        <v>0</v>
      </c>
      <c r="EN21">
        <v>0</v>
      </c>
      <c r="EO21">
        <v>-5.5605499999999503E-2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11.8</v>
      </c>
      <c r="EX21">
        <v>12</v>
      </c>
      <c r="EY21">
        <v>2</v>
      </c>
      <c r="EZ21">
        <v>390.07600000000002</v>
      </c>
      <c r="FA21">
        <v>631.45600000000002</v>
      </c>
      <c r="FB21">
        <v>35.269500000000001</v>
      </c>
      <c r="FC21">
        <v>33.144799999999996</v>
      </c>
      <c r="FD21">
        <v>29.999700000000001</v>
      </c>
      <c r="FE21">
        <v>32.973599999999998</v>
      </c>
      <c r="FF21">
        <v>32.9146</v>
      </c>
      <c r="FG21">
        <v>9.0035100000000003</v>
      </c>
      <c r="FH21">
        <v>0</v>
      </c>
      <c r="FI21">
        <v>100</v>
      </c>
      <c r="FJ21">
        <v>-999.9</v>
      </c>
      <c r="FK21">
        <v>153.55600000000001</v>
      </c>
      <c r="FL21">
        <v>19.958200000000001</v>
      </c>
      <c r="FM21">
        <v>101.52800000000001</v>
      </c>
      <c r="FN21">
        <v>100.949</v>
      </c>
    </row>
    <row r="22" spans="1:170" x14ac:dyDescent="0.25">
      <c r="A22">
        <v>6</v>
      </c>
      <c r="B22">
        <v>1605917889.5</v>
      </c>
      <c r="C22">
        <v>558</v>
      </c>
      <c r="D22" t="s">
        <v>312</v>
      </c>
      <c r="E22" t="s">
        <v>313</v>
      </c>
      <c r="F22" t="s">
        <v>285</v>
      </c>
      <c r="G22" t="s">
        <v>286</v>
      </c>
      <c r="H22">
        <v>1605917881.75</v>
      </c>
      <c r="I22">
        <f t="shared" si="0"/>
        <v>8.1122462862159017E-3</v>
      </c>
      <c r="J22">
        <f t="shared" si="1"/>
        <v>3.4572514583625473</v>
      </c>
      <c r="K22">
        <f t="shared" si="2"/>
        <v>199.98296666666701</v>
      </c>
      <c r="L22">
        <f t="shared" si="3"/>
        <v>161.69910134918442</v>
      </c>
      <c r="M22">
        <f t="shared" si="4"/>
        <v>16.544831733405918</v>
      </c>
      <c r="N22">
        <f t="shared" si="5"/>
        <v>20.461984670541391</v>
      </c>
      <c r="O22">
        <f t="shared" si="6"/>
        <v>0.21280114409414871</v>
      </c>
      <c r="P22">
        <f t="shared" si="7"/>
        <v>2.968021359649025</v>
      </c>
      <c r="Q22">
        <f t="shared" si="8"/>
        <v>0.20467371384522823</v>
      </c>
      <c r="R22">
        <f t="shared" si="9"/>
        <v>0.1286254254645515</v>
      </c>
      <c r="S22">
        <f t="shared" si="10"/>
        <v>231.29147985647973</v>
      </c>
      <c r="T22">
        <f t="shared" si="11"/>
        <v>35.80848767542939</v>
      </c>
      <c r="U22">
        <f t="shared" si="12"/>
        <v>35.385046666666703</v>
      </c>
      <c r="V22">
        <f t="shared" si="13"/>
        <v>5.7699311279944352</v>
      </c>
      <c r="W22">
        <f t="shared" si="14"/>
        <v>30.346932388048693</v>
      </c>
      <c r="X22">
        <f t="shared" si="15"/>
        <v>1.8658523187385088</v>
      </c>
      <c r="Y22">
        <f t="shared" si="16"/>
        <v>6.1484050344189765</v>
      </c>
      <c r="Z22">
        <f t="shared" si="17"/>
        <v>3.9040788092559264</v>
      </c>
      <c r="AA22">
        <f t="shared" si="18"/>
        <v>-357.75006122212125</v>
      </c>
      <c r="AB22">
        <f t="shared" si="19"/>
        <v>184.86075935412134</v>
      </c>
      <c r="AC22">
        <f t="shared" si="20"/>
        <v>14.682789194460611</v>
      </c>
      <c r="AD22">
        <f t="shared" si="21"/>
        <v>73.084967182940431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52380.047826998045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759.876692307692</v>
      </c>
      <c r="AR22">
        <v>910.7</v>
      </c>
      <c r="AS22">
        <f t="shared" si="27"/>
        <v>0.16561250432887675</v>
      </c>
      <c r="AT22">
        <v>0.5</v>
      </c>
      <c r="AU22">
        <f t="shared" si="28"/>
        <v>1180.1852707473697</v>
      </c>
      <c r="AV22">
        <f t="shared" si="29"/>
        <v>3.4572514583625473</v>
      </c>
      <c r="AW22">
        <f t="shared" si="30"/>
        <v>97.72671913026268</v>
      </c>
      <c r="AX22">
        <f t="shared" si="31"/>
        <v>0.29771604260458984</v>
      </c>
      <c r="AY22">
        <f t="shared" si="32"/>
        <v>3.4189538186860675E-3</v>
      </c>
      <c r="AZ22">
        <f t="shared" si="33"/>
        <v>2.581947952124739</v>
      </c>
      <c r="BA22" t="s">
        <v>315</v>
      </c>
      <c r="BB22">
        <v>639.57000000000005</v>
      </c>
      <c r="BC22">
        <f t="shared" si="34"/>
        <v>271.13</v>
      </c>
      <c r="BD22">
        <f t="shared" si="35"/>
        <v>0.55627672220819557</v>
      </c>
      <c r="BE22">
        <f t="shared" si="36"/>
        <v>0.89661431224285149</v>
      </c>
      <c r="BF22">
        <f t="shared" si="37"/>
        <v>0.77256905315418378</v>
      </c>
      <c r="BG22">
        <f t="shared" si="38"/>
        <v>0.92333980953209471</v>
      </c>
      <c r="BH22">
        <f t="shared" si="39"/>
        <v>1400</v>
      </c>
      <c r="BI22">
        <f t="shared" si="40"/>
        <v>1180.1852707473697</v>
      </c>
      <c r="BJ22">
        <f t="shared" si="41"/>
        <v>0.84298947910526412</v>
      </c>
      <c r="BK22">
        <f t="shared" si="42"/>
        <v>0.19597895821052824</v>
      </c>
      <c r="BL22">
        <v>6</v>
      </c>
      <c r="BM22">
        <v>0.5</v>
      </c>
      <c r="BN22" t="s">
        <v>290</v>
      </c>
      <c r="BO22">
        <v>2</v>
      </c>
      <c r="BP22">
        <v>1605917881.75</v>
      </c>
      <c r="BQ22">
        <v>199.98296666666701</v>
      </c>
      <c r="BR22">
        <v>207.60193333333299</v>
      </c>
      <c r="BS22">
        <v>18.235703333333301</v>
      </c>
      <c r="BT22">
        <v>6.2898240000000003</v>
      </c>
      <c r="BU22">
        <v>195.047766666667</v>
      </c>
      <c r="BV22">
        <v>18.291309999999999</v>
      </c>
      <c r="BW22">
        <v>400.01979999999998</v>
      </c>
      <c r="BX22">
        <v>102.218633333333</v>
      </c>
      <c r="BY22">
        <v>0.100004156666667</v>
      </c>
      <c r="BZ22">
        <v>36.54034</v>
      </c>
      <c r="CA22">
        <v>35.385046666666703</v>
      </c>
      <c r="CB22">
        <v>999.9</v>
      </c>
      <c r="CC22">
        <v>0</v>
      </c>
      <c r="CD22">
        <v>0</v>
      </c>
      <c r="CE22">
        <v>9999.12633333333</v>
      </c>
      <c r="CF22">
        <v>0</v>
      </c>
      <c r="CG22">
        <v>314.67540000000002</v>
      </c>
      <c r="CH22">
        <v>1400</v>
      </c>
      <c r="CI22">
        <v>0.89999073333333302</v>
      </c>
      <c r="CJ22">
        <v>0.10000926</v>
      </c>
      <c r="CK22">
        <v>0</v>
      </c>
      <c r="CL22">
        <v>759.89506666666705</v>
      </c>
      <c r="CM22">
        <v>4.9997499999999997</v>
      </c>
      <c r="CN22">
        <v>10621.823333333299</v>
      </c>
      <c r="CO22">
        <v>12178.016666666699</v>
      </c>
      <c r="CP22">
        <v>49.695399999999999</v>
      </c>
      <c r="CQ22">
        <v>51.053733333333298</v>
      </c>
      <c r="CR22">
        <v>50.5041333333333</v>
      </c>
      <c r="CS22">
        <v>50.787199999999999</v>
      </c>
      <c r="CT22">
        <v>51.3832666666666</v>
      </c>
      <c r="CU22">
        <v>1255.491</v>
      </c>
      <c r="CV22">
        <v>139.50899999999999</v>
      </c>
      <c r="CW22">
        <v>0</v>
      </c>
      <c r="CX22">
        <v>119.700000047684</v>
      </c>
      <c r="CY22">
        <v>0</v>
      </c>
      <c r="CZ22">
        <v>759.876692307692</v>
      </c>
      <c r="DA22">
        <v>5.2015042730331196</v>
      </c>
      <c r="DB22">
        <v>79.4461539041706</v>
      </c>
      <c r="DC22">
        <v>10622.0846153846</v>
      </c>
      <c r="DD22">
        <v>15</v>
      </c>
      <c r="DE22">
        <v>1605917061.5999999</v>
      </c>
      <c r="DF22" t="s">
        <v>291</v>
      </c>
      <c r="DG22">
        <v>1605917061.5999999</v>
      </c>
      <c r="DH22">
        <v>1605917050.0999999</v>
      </c>
      <c r="DI22">
        <v>11</v>
      </c>
      <c r="DJ22">
        <v>0.104</v>
      </c>
      <c r="DK22">
        <v>-1.2999999999999999E-2</v>
      </c>
      <c r="DL22">
        <v>4.9349999999999996</v>
      </c>
      <c r="DM22">
        <v>-5.6000000000000001E-2</v>
      </c>
      <c r="DN22">
        <v>1447</v>
      </c>
      <c r="DO22">
        <v>6</v>
      </c>
      <c r="DP22">
        <v>0.01</v>
      </c>
      <c r="DQ22">
        <v>0.01</v>
      </c>
      <c r="DR22">
        <v>3.4702003639674301</v>
      </c>
      <c r="DS22">
        <v>-0.79131917317462497</v>
      </c>
      <c r="DT22">
        <v>6.6003346136843194E-2</v>
      </c>
      <c r="DU22">
        <v>0</v>
      </c>
      <c r="DV22">
        <v>-7.6335396774193498</v>
      </c>
      <c r="DW22">
        <v>1.2573595161290601</v>
      </c>
      <c r="DX22">
        <v>0.105484042042872</v>
      </c>
      <c r="DY22">
        <v>0</v>
      </c>
      <c r="DZ22">
        <v>11.957029032258101</v>
      </c>
      <c r="EA22">
        <v>-0.88610322580651102</v>
      </c>
      <c r="EB22">
        <v>6.6074128427475801E-2</v>
      </c>
      <c r="EC22">
        <v>0</v>
      </c>
      <c r="ED22">
        <v>0</v>
      </c>
      <c r="EE22">
        <v>3</v>
      </c>
      <c r="EF22" t="s">
        <v>292</v>
      </c>
      <c r="EG22">
        <v>100</v>
      </c>
      <c r="EH22">
        <v>100</v>
      </c>
      <c r="EI22">
        <v>4.9359999999999999</v>
      </c>
      <c r="EJ22">
        <v>-5.5599999999999997E-2</v>
      </c>
      <c r="EK22">
        <v>4.93523809523799</v>
      </c>
      <c r="EL22">
        <v>0</v>
      </c>
      <c r="EM22">
        <v>0</v>
      </c>
      <c r="EN22">
        <v>0</v>
      </c>
      <c r="EO22">
        <v>-5.5605499999999503E-2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13.8</v>
      </c>
      <c r="EX22">
        <v>14</v>
      </c>
      <c r="EY22">
        <v>2</v>
      </c>
      <c r="EZ22">
        <v>388.84</v>
      </c>
      <c r="FA22">
        <v>631.96699999999998</v>
      </c>
      <c r="FB22">
        <v>35.238</v>
      </c>
      <c r="FC22">
        <v>33.065399999999997</v>
      </c>
      <c r="FD22">
        <v>29.9999</v>
      </c>
      <c r="FE22">
        <v>32.896599999999999</v>
      </c>
      <c r="FF22">
        <v>32.842300000000002</v>
      </c>
      <c r="FG22">
        <v>11.4962</v>
      </c>
      <c r="FH22">
        <v>0</v>
      </c>
      <c r="FI22">
        <v>100</v>
      </c>
      <c r="FJ22">
        <v>-999.9</v>
      </c>
      <c r="FK22">
        <v>207.64400000000001</v>
      </c>
      <c r="FL22">
        <v>19.313300000000002</v>
      </c>
      <c r="FM22">
        <v>101.547</v>
      </c>
      <c r="FN22">
        <v>100.961</v>
      </c>
    </row>
    <row r="23" spans="1:170" x14ac:dyDescent="0.25">
      <c r="A23">
        <v>7</v>
      </c>
      <c r="B23">
        <v>1605918010</v>
      </c>
      <c r="C23">
        <v>678.5</v>
      </c>
      <c r="D23" t="s">
        <v>316</v>
      </c>
      <c r="E23" t="s">
        <v>317</v>
      </c>
      <c r="F23" t="s">
        <v>285</v>
      </c>
      <c r="G23" t="s">
        <v>286</v>
      </c>
      <c r="H23">
        <v>1605918002</v>
      </c>
      <c r="I23">
        <f t="shared" si="0"/>
        <v>6.6988663082670251E-3</v>
      </c>
      <c r="J23">
        <f t="shared" si="1"/>
        <v>5.1309181748493247</v>
      </c>
      <c r="K23">
        <f t="shared" si="2"/>
        <v>250.08748387096799</v>
      </c>
      <c r="L23">
        <f t="shared" si="3"/>
        <v>184.43546325519839</v>
      </c>
      <c r="M23">
        <f t="shared" si="4"/>
        <v>18.870827134473412</v>
      </c>
      <c r="N23">
        <f t="shared" si="5"/>
        <v>25.588124937200373</v>
      </c>
      <c r="O23">
        <f t="shared" si="6"/>
        <v>0.16474487776509603</v>
      </c>
      <c r="P23">
        <f t="shared" si="7"/>
        <v>2.9675804147590448</v>
      </c>
      <c r="Q23">
        <f t="shared" si="8"/>
        <v>0.15982741381053422</v>
      </c>
      <c r="R23">
        <f t="shared" si="9"/>
        <v>0.10032172168366552</v>
      </c>
      <c r="S23">
        <f t="shared" si="10"/>
        <v>231.29801307830738</v>
      </c>
      <c r="T23">
        <f t="shared" si="11"/>
        <v>36.187435507553303</v>
      </c>
      <c r="U23">
        <f t="shared" si="12"/>
        <v>35.454109677419403</v>
      </c>
      <c r="V23">
        <f t="shared" si="13"/>
        <v>5.7919731632748244</v>
      </c>
      <c r="W23">
        <f t="shared" si="14"/>
        <v>26.96742099723151</v>
      </c>
      <c r="X23">
        <f t="shared" si="15"/>
        <v>1.6597226849191988</v>
      </c>
      <c r="Y23">
        <f t="shared" si="16"/>
        <v>6.1545473150346366</v>
      </c>
      <c r="Z23">
        <f t="shared" si="17"/>
        <v>4.1322504783556253</v>
      </c>
      <c r="AA23">
        <f t="shared" si="18"/>
        <v>-295.42000419457582</v>
      </c>
      <c r="AB23">
        <f t="shared" si="19"/>
        <v>176.70128473099641</v>
      </c>
      <c r="AC23">
        <f t="shared" si="20"/>
        <v>14.042744179190635</v>
      </c>
      <c r="AD23">
        <f t="shared" si="21"/>
        <v>126.62203779391859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52364.379457079551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762.53261538461504</v>
      </c>
      <c r="AR23">
        <v>933.92</v>
      </c>
      <c r="AS23">
        <f t="shared" si="27"/>
        <v>0.18351398900910665</v>
      </c>
      <c r="AT23">
        <v>0.5</v>
      </c>
      <c r="AU23">
        <f t="shared" si="28"/>
        <v>1180.2201684892764</v>
      </c>
      <c r="AV23">
        <f t="shared" si="29"/>
        <v>5.1309181748493247</v>
      </c>
      <c r="AW23">
        <f t="shared" si="30"/>
        <v>108.29345551423353</v>
      </c>
      <c r="AX23">
        <f t="shared" si="31"/>
        <v>0.32507066986465644</v>
      </c>
      <c r="AY23">
        <f t="shared" si="32"/>
        <v>4.8369497548689088E-3</v>
      </c>
      <c r="AZ23">
        <f t="shared" si="33"/>
        <v>2.4928901833133459</v>
      </c>
      <c r="BA23" t="s">
        <v>319</v>
      </c>
      <c r="BB23">
        <v>630.33000000000004</v>
      </c>
      <c r="BC23">
        <f t="shared" si="34"/>
        <v>303.58999999999992</v>
      </c>
      <c r="BD23">
        <f t="shared" si="35"/>
        <v>0.56453567184487286</v>
      </c>
      <c r="BE23">
        <f t="shared" si="36"/>
        <v>0.88464329818561793</v>
      </c>
      <c r="BF23">
        <f t="shared" si="37"/>
        <v>0.78458602135391831</v>
      </c>
      <c r="BG23">
        <f t="shared" si="38"/>
        <v>0.91422178080966976</v>
      </c>
      <c r="BH23">
        <f t="shared" si="39"/>
        <v>1400.0416129032301</v>
      </c>
      <c r="BI23">
        <f t="shared" si="40"/>
        <v>1180.2201684892764</v>
      </c>
      <c r="BJ23">
        <f t="shared" si="41"/>
        <v>0.84298934946789505</v>
      </c>
      <c r="BK23">
        <f t="shared" si="42"/>
        <v>0.19597869893579012</v>
      </c>
      <c r="BL23">
        <v>6</v>
      </c>
      <c r="BM23">
        <v>0.5</v>
      </c>
      <c r="BN23" t="s">
        <v>290</v>
      </c>
      <c r="BO23">
        <v>2</v>
      </c>
      <c r="BP23">
        <v>1605918002</v>
      </c>
      <c r="BQ23">
        <v>250.08748387096799</v>
      </c>
      <c r="BR23">
        <v>260.29670967741902</v>
      </c>
      <c r="BS23">
        <v>16.221425806451599</v>
      </c>
      <c r="BT23">
        <v>6.3362261290322603</v>
      </c>
      <c r="BU23">
        <v>245.15216129032299</v>
      </c>
      <c r="BV23">
        <v>16.277025806451601</v>
      </c>
      <c r="BW23">
        <v>400.00412903225799</v>
      </c>
      <c r="BX23">
        <v>102.216709677419</v>
      </c>
      <c r="BY23">
        <v>9.9985829032258097E-2</v>
      </c>
      <c r="BZ23">
        <v>36.558574193548402</v>
      </c>
      <c r="CA23">
        <v>35.454109677419403</v>
      </c>
      <c r="CB23">
        <v>999.9</v>
      </c>
      <c r="CC23">
        <v>0</v>
      </c>
      <c r="CD23">
        <v>0</v>
      </c>
      <c r="CE23">
        <v>9996.8180645161301</v>
      </c>
      <c r="CF23">
        <v>0</v>
      </c>
      <c r="CG23">
        <v>313.52441935483898</v>
      </c>
      <c r="CH23">
        <v>1400.0416129032301</v>
      </c>
      <c r="CI23">
        <v>0.89999567741935504</v>
      </c>
      <c r="CJ23">
        <v>0.100004270967742</v>
      </c>
      <c r="CK23">
        <v>0</v>
      </c>
      <c r="CL23">
        <v>762.51658064516096</v>
      </c>
      <c r="CM23">
        <v>4.9997499999999997</v>
      </c>
      <c r="CN23">
        <v>10670.4032258065</v>
      </c>
      <c r="CO23">
        <v>12178.374193548399</v>
      </c>
      <c r="CP23">
        <v>49.878806451612903</v>
      </c>
      <c r="CQ23">
        <v>51.2195161290323</v>
      </c>
      <c r="CR23">
        <v>50.679064516129003</v>
      </c>
      <c r="CS23">
        <v>50.963387096774198</v>
      </c>
      <c r="CT23">
        <v>51.55</v>
      </c>
      <c r="CU23">
        <v>1255.53451612903</v>
      </c>
      <c r="CV23">
        <v>139.507096774194</v>
      </c>
      <c r="CW23">
        <v>0</v>
      </c>
      <c r="CX23">
        <v>119.700000047684</v>
      </c>
      <c r="CY23">
        <v>0</v>
      </c>
      <c r="CZ23">
        <v>762.53261538461504</v>
      </c>
      <c r="DA23">
        <v>3.4632478655372201</v>
      </c>
      <c r="DB23">
        <v>46.352136812205899</v>
      </c>
      <c r="DC23">
        <v>10670.6307692308</v>
      </c>
      <c r="DD23">
        <v>15</v>
      </c>
      <c r="DE23">
        <v>1605917061.5999999</v>
      </c>
      <c r="DF23" t="s">
        <v>291</v>
      </c>
      <c r="DG23">
        <v>1605917061.5999999</v>
      </c>
      <c r="DH23">
        <v>1605917050.0999999</v>
      </c>
      <c r="DI23">
        <v>11</v>
      </c>
      <c r="DJ23">
        <v>0.104</v>
      </c>
      <c r="DK23">
        <v>-1.2999999999999999E-2</v>
      </c>
      <c r="DL23">
        <v>4.9349999999999996</v>
      </c>
      <c r="DM23">
        <v>-5.6000000000000001E-2</v>
      </c>
      <c r="DN23">
        <v>1447</v>
      </c>
      <c r="DO23">
        <v>6</v>
      </c>
      <c r="DP23">
        <v>0.01</v>
      </c>
      <c r="DQ23">
        <v>0.01</v>
      </c>
      <c r="DR23">
        <v>5.1335844675665099</v>
      </c>
      <c r="DS23">
        <v>-0.46980303086418201</v>
      </c>
      <c r="DT23">
        <v>3.7162884090956597E-2</v>
      </c>
      <c r="DU23">
        <v>1</v>
      </c>
      <c r="DV23">
        <v>-10.209183870967699</v>
      </c>
      <c r="DW23">
        <v>0.97369838709678203</v>
      </c>
      <c r="DX23">
        <v>7.6123800257611701E-2</v>
      </c>
      <c r="DY23">
        <v>0</v>
      </c>
      <c r="DZ23">
        <v>9.8851919354838707</v>
      </c>
      <c r="EA23">
        <v>-0.97579064516128999</v>
      </c>
      <c r="EB23">
        <v>7.2743459850990094E-2</v>
      </c>
      <c r="EC23">
        <v>0</v>
      </c>
      <c r="ED23">
        <v>1</v>
      </c>
      <c r="EE23">
        <v>3</v>
      </c>
      <c r="EF23" t="s">
        <v>301</v>
      </c>
      <c r="EG23">
        <v>100</v>
      </c>
      <c r="EH23">
        <v>100</v>
      </c>
      <c r="EI23">
        <v>4.9349999999999996</v>
      </c>
      <c r="EJ23">
        <v>-5.5599999999999997E-2</v>
      </c>
      <c r="EK23">
        <v>4.93523809523799</v>
      </c>
      <c r="EL23">
        <v>0</v>
      </c>
      <c r="EM23">
        <v>0</v>
      </c>
      <c r="EN23">
        <v>0</v>
      </c>
      <c r="EO23">
        <v>-5.5605499999999503E-2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15.8</v>
      </c>
      <c r="EX23">
        <v>16</v>
      </c>
      <c r="EY23">
        <v>2</v>
      </c>
      <c r="EZ23">
        <v>387.40499999999997</v>
      </c>
      <c r="FA23">
        <v>632.154</v>
      </c>
      <c r="FB23">
        <v>35.205399999999997</v>
      </c>
      <c r="FC23">
        <v>33.0212</v>
      </c>
      <c r="FD23">
        <v>30.0001</v>
      </c>
      <c r="FE23">
        <v>32.847299999999997</v>
      </c>
      <c r="FF23">
        <v>32.793599999999998</v>
      </c>
      <c r="FG23">
        <v>13.797800000000001</v>
      </c>
      <c r="FH23">
        <v>0</v>
      </c>
      <c r="FI23">
        <v>100</v>
      </c>
      <c r="FJ23">
        <v>-999.9</v>
      </c>
      <c r="FK23">
        <v>259.99400000000003</v>
      </c>
      <c r="FL23">
        <v>17.984400000000001</v>
      </c>
      <c r="FM23">
        <v>101.551</v>
      </c>
      <c r="FN23">
        <v>100.965</v>
      </c>
    </row>
    <row r="24" spans="1:170" x14ac:dyDescent="0.25">
      <c r="A24">
        <v>8</v>
      </c>
      <c r="B24">
        <v>1605918130.5</v>
      </c>
      <c r="C24">
        <v>799</v>
      </c>
      <c r="D24" t="s">
        <v>320</v>
      </c>
      <c r="E24" t="s">
        <v>321</v>
      </c>
      <c r="F24" t="s">
        <v>285</v>
      </c>
      <c r="G24" t="s">
        <v>286</v>
      </c>
      <c r="H24">
        <v>1605918122.5</v>
      </c>
      <c r="I24">
        <f t="shared" si="0"/>
        <v>5.4374632592612861E-3</v>
      </c>
      <c r="J24">
        <f t="shared" si="1"/>
        <v>10.057139255068982</v>
      </c>
      <c r="K24">
        <f t="shared" si="2"/>
        <v>399.84464516128998</v>
      </c>
      <c r="L24">
        <f t="shared" si="3"/>
        <v>248.04776320207398</v>
      </c>
      <c r="M24">
        <f t="shared" si="4"/>
        <v>25.379130951108515</v>
      </c>
      <c r="N24">
        <f t="shared" si="5"/>
        <v>40.910304848751998</v>
      </c>
      <c r="O24">
        <f t="shared" si="6"/>
        <v>0.12710593698768147</v>
      </c>
      <c r="P24">
        <f t="shared" si="7"/>
        <v>2.968455903311642</v>
      </c>
      <c r="Q24">
        <f t="shared" si="8"/>
        <v>0.12415795074108517</v>
      </c>
      <c r="R24">
        <f t="shared" si="9"/>
        <v>7.7857889343599218E-2</v>
      </c>
      <c r="S24">
        <f t="shared" si="10"/>
        <v>231.2889728161224</v>
      </c>
      <c r="T24">
        <f t="shared" si="11"/>
        <v>36.513358520712124</v>
      </c>
      <c r="U24">
        <f t="shared" si="12"/>
        <v>35.472783870967703</v>
      </c>
      <c r="V24">
        <f t="shared" si="13"/>
        <v>5.7979457394652609</v>
      </c>
      <c r="W24">
        <f t="shared" si="14"/>
        <v>23.982792330365065</v>
      </c>
      <c r="X24">
        <f t="shared" si="15"/>
        <v>1.4763545782480429</v>
      </c>
      <c r="Y24">
        <f t="shared" si="16"/>
        <v>6.1558910985473636</v>
      </c>
      <c r="Z24">
        <f t="shared" si="17"/>
        <v>4.321591161217218</v>
      </c>
      <c r="AA24">
        <f t="shared" si="18"/>
        <v>-239.79212973342271</v>
      </c>
      <c r="AB24">
        <f t="shared" si="19"/>
        <v>174.40295939729478</v>
      </c>
      <c r="AC24">
        <f t="shared" si="20"/>
        <v>13.857527786632385</v>
      </c>
      <c r="AD24">
        <f t="shared" si="21"/>
        <v>179.75733026662684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52388.584279735704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779.781846153846</v>
      </c>
      <c r="AR24">
        <v>991.1</v>
      </c>
      <c r="AS24">
        <f t="shared" si="27"/>
        <v>0.21321577423686211</v>
      </c>
      <c r="AT24">
        <v>0.5</v>
      </c>
      <c r="AU24">
        <f t="shared" si="28"/>
        <v>1180.1751684892461</v>
      </c>
      <c r="AV24">
        <f t="shared" si="29"/>
        <v>10.057139255068982</v>
      </c>
      <c r="AW24">
        <f t="shared" si="30"/>
        <v>125.8159811422769</v>
      </c>
      <c r="AX24">
        <f t="shared" si="31"/>
        <v>0.3667642013923923</v>
      </c>
      <c r="AY24">
        <f t="shared" si="32"/>
        <v>9.0112781719505503E-3</v>
      </c>
      <c r="AZ24">
        <f t="shared" si="33"/>
        <v>2.2913732216728886</v>
      </c>
      <c r="BA24" t="s">
        <v>323</v>
      </c>
      <c r="BB24">
        <v>627.6</v>
      </c>
      <c r="BC24">
        <f t="shared" si="34"/>
        <v>363.5</v>
      </c>
      <c r="BD24">
        <f t="shared" si="35"/>
        <v>0.58134292667442644</v>
      </c>
      <c r="BE24">
        <f t="shared" si="36"/>
        <v>0.86202210682943126</v>
      </c>
      <c r="BF24">
        <f t="shared" si="37"/>
        <v>0.76669252881583005</v>
      </c>
      <c r="BG24">
        <f t="shared" si="38"/>
        <v>0.89176834057072707</v>
      </c>
      <c r="BH24">
        <f t="shared" si="39"/>
        <v>1399.9883870967701</v>
      </c>
      <c r="BI24">
        <f t="shared" si="40"/>
        <v>1180.1751684892461</v>
      </c>
      <c r="BJ24">
        <f t="shared" si="41"/>
        <v>0.84298925574421202</v>
      </c>
      <c r="BK24">
        <f t="shared" si="42"/>
        <v>0.19597851148842396</v>
      </c>
      <c r="BL24">
        <v>6</v>
      </c>
      <c r="BM24">
        <v>0.5</v>
      </c>
      <c r="BN24" t="s">
        <v>290</v>
      </c>
      <c r="BO24">
        <v>2</v>
      </c>
      <c r="BP24">
        <v>1605918122.5</v>
      </c>
      <c r="BQ24">
        <v>399.84464516128998</v>
      </c>
      <c r="BR24">
        <v>418.19103225806401</v>
      </c>
      <c r="BS24">
        <v>14.4294322580645</v>
      </c>
      <c r="BT24">
        <v>6.3911600000000002</v>
      </c>
      <c r="BU24">
        <v>394.90938709677403</v>
      </c>
      <c r="BV24">
        <v>14.485035483871</v>
      </c>
      <c r="BW24">
        <v>400.01161290322602</v>
      </c>
      <c r="BX24">
        <v>102.215516129032</v>
      </c>
      <c r="BY24">
        <v>9.9984012903225797E-2</v>
      </c>
      <c r="BZ24">
        <v>36.562561290322598</v>
      </c>
      <c r="CA24">
        <v>35.472783870967703</v>
      </c>
      <c r="CB24">
        <v>999.9</v>
      </c>
      <c r="CC24">
        <v>0</v>
      </c>
      <c r="CD24">
        <v>0</v>
      </c>
      <c r="CE24">
        <v>10001.8919354839</v>
      </c>
      <c r="CF24">
        <v>0</v>
      </c>
      <c r="CG24">
        <v>311.95232258064499</v>
      </c>
      <c r="CH24">
        <v>1399.9883870967701</v>
      </c>
      <c r="CI24">
        <v>0.90000135483871002</v>
      </c>
      <c r="CJ24">
        <v>9.9998541935483895E-2</v>
      </c>
      <c r="CK24">
        <v>0</v>
      </c>
      <c r="CL24">
        <v>779.78493548387098</v>
      </c>
      <c r="CM24">
        <v>4.9997499999999997</v>
      </c>
      <c r="CN24">
        <v>10918.445161290299</v>
      </c>
      <c r="CO24">
        <v>12177.9516129032</v>
      </c>
      <c r="CP24">
        <v>50.044064516128998</v>
      </c>
      <c r="CQ24">
        <v>51.356709677419403</v>
      </c>
      <c r="CR24">
        <v>50.856709677419303</v>
      </c>
      <c r="CS24">
        <v>51.0723548387097</v>
      </c>
      <c r="CT24">
        <v>51.691193548387098</v>
      </c>
      <c r="CU24">
        <v>1255.49096774194</v>
      </c>
      <c r="CV24">
        <v>139.497419354839</v>
      </c>
      <c r="CW24">
        <v>0</v>
      </c>
      <c r="CX24">
        <v>119.700000047684</v>
      </c>
      <c r="CY24">
        <v>0</v>
      </c>
      <c r="CZ24">
        <v>779.781846153846</v>
      </c>
      <c r="DA24">
        <v>3.5145299002093799</v>
      </c>
      <c r="DB24">
        <v>62.454700885708498</v>
      </c>
      <c r="DC24">
        <v>10918.9153846154</v>
      </c>
      <c r="DD24">
        <v>15</v>
      </c>
      <c r="DE24">
        <v>1605917061.5999999</v>
      </c>
      <c r="DF24" t="s">
        <v>291</v>
      </c>
      <c r="DG24">
        <v>1605917061.5999999</v>
      </c>
      <c r="DH24">
        <v>1605917050.0999999</v>
      </c>
      <c r="DI24">
        <v>11</v>
      </c>
      <c r="DJ24">
        <v>0.104</v>
      </c>
      <c r="DK24">
        <v>-1.2999999999999999E-2</v>
      </c>
      <c r="DL24">
        <v>4.9349999999999996</v>
      </c>
      <c r="DM24">
        <v>-5.6000000000000001E-2</v>
      </c>
      <c r="DN24">
        <v>1447</v>
      </c>
      <c r="DO24">
        <v>6</v>
      </c>
      <c r="DP24">
        <v>0.01</v>
      </c>
      <c r="DQ24">
        <v>0.01</v>
      </c>
      <c r="DR24">
        <v>10.0567802246601</v>
      </c>
      <c r="DS24">
        <v>-0.51488833879223606</v>
      </c>
      <c r="DT24">
        <v>0.19872415914769401</v>
      </c>
      <c r="DU24">
        <v>0</v>
      </c>
      <c r="DV24">
        <v>-18.349822580645199</v>
      </c>
      <c r="DW24">
        <v>1.6854435483871</v>
      </c>
      <c r="DX24">
        <v>0.30480554002847399</v>
      </c>
      <c r="DY24">
        <v>0</v>
      </c>
      <c r="DZ24">
        <v>8.0454416129032307</v>
      </c>
      <c r="EA24">
        <v>-0.85396693548388802</v>
      </c>
      <c r="EB24">
        <v>6.3656984366908698E-2</v>
      </c>
      <c r="EC24">
        <v>0</v>
      </c>
      <c r="ED24">
        <v>0</v>
      </c>
      <c r="EE24">
        <v>3</v>
      </c>
      <c r="EF24" t="s">
        <v>292</v>
      </c>
      <c r="EG24">
        <v>100</v>
      </c>
      <c r="EH24">
        <v>100</v>
      </c>
      <c r="EI24">
        <v>4.9359999999999999</v>
      </c>
      <c r="EJ24">
        <v>-5.57E-2</v>
      </c>
      <c r="EK24">
        <v>4.93523809523799</v>
      </c>
      <c r="EL24">
        <v>0</v>
      </c>
      <c r="EM24">
        <v>0</v>
      </c>
      <c r="EN24">
        <v>0</v>
      </c>
      <c r="EO24">
        <v>-5.5605499999999503E-2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17.8</v>
      </c>
      <c r="EX24">
        <v>18</v>
      </c>
      <c r="EY24">
        <v>2</v>
      </c>
      <c r="EZ24">
        <v>386.22899999999998</v>
      </c>
      <c r="FA24">
        <v>632.76800000000003</v>
      </c>
      <c r="FB24">
        <v>35.171399999999998</v>
      </c>
      <c r="FC24">
        <v>32.991700000000002</v>
      </c>
      <c r="FD24">
        <v>30</v>
      </c>
      <c r="FE24">
        <v>32.811399999999999</v>
      </c>
      <c r="FF24">
        <v>32.756</v>
      </c>
      <c r="FG24">
        <v>20.472300000000001</v>
      </c>
      <c r="FH24">
        <v>0</v>
      </c>
      <c r="FI24">
        <v>100</v>
      </c>
      <c r="FJ24">
        <v>-999.9</v>
      </c>
      <c r="FK24">
        <v>417.89100000000002</v>
      </c>
      <c r="FL24">
        <v>16.014700000000001</v>
      </c>
      <c r="FM24">
        <v>101.56</v>
      </c>
      <c r="FN24">
        <v>100.964</v>
      </c>
    </row>
    <row r="25" spans="1:170" x14ac:dyDescent="0.25">
      <c r="A25">
        <v>9</v>
      </c>
      <c r="B25">
        <v>1605918251</v>
      </c>
      <c r="C25">
        <v>919.5</v>
      </c>
      <c r="D25" t="s">
        <v>324</v>
      </c>
      <c r="E25" t="s">
        <v>325</v>
      </c>
      <c r="F25" t="s">
        <v>285</v>
      </c>
      <c r="G25" t="s">
        <v>286</v>
      </c>
      <c r="H25">
        <v>1605918243</v>
      </c>
      <c r="I25">
        <f t="shared" si="0"/>
        <v>4.1704309437446876E-3</v>
      </c>
      <c r="J25">
        <f t="shared" si="1"/>
        <v>11.012551177417681</v>
      </c>
      <c r="K25">
        <f t="shared" si="2"/>
        <v>500.30970967741899</v>
      </c>
      <c r="L25">
        <f t="shared" si="3"/>
        <v>276.80792210370259</v>
      </c>
      <c r="M25">
        <f t="shared" si="4"/>
        <v>28.321627412749294</v>
      </c>
      <c r="N25">
        <f t="shared" si="5"/>
        <v>51.189232883140434</v>
      </c>
      <c r="O25">
        <f t="shared" si="6"/>
        <v>9.1765208252336083E-2</v>
      </c>
      <c r="P25">
        <f t="shared" si="7"/>
        <v>2.9686275547340801</v>
      </c>
      <c r="Q25">
        <f t="shared" si="8"/>
        <v>9.0217981478696863E-2</v>
      </c>
      <c r="R25">
        <f t="shared" si="9"/>
        <v>5.6523077617470011E-2</v>
      </c>
      <c r="S25">
        <f t="shared" si="10"/>
        <v>231.288926913061</v>
      </c>
      <c r="T25">
        <f t="shared" si="11"/>
        <v>36.850476049975249</v>
      </c>
      <c r="U25">
        <f t="shared" si="12"/>
        <v>35.655512903225798</v>
      </c>
      <c r="V25">
        <f t="shared" si="13"/>
        <v>5.8566710128180226</v>
      </c>
      <c r="W25">
        <f t="shared" si="14"/>
        <v>20.976561980777962</v>
      </c>
      <c r="X25">
        <f t="shared" si="15"/>
        <v>1.2922712690914318</v>
      </c>
      <c r="Y25">
        <f t="shared" si="16"/>
        <v>6.1605484744145143</v>
      </c>
      <c r="Z25">
        <f t="shared" si="17"/>
        <v>4.5643997437265913</v>
      </c>
      <c r="AA25">
        <f t="shared" si="18"/>
        <v>-183.91600461914072</v>
      </c>
      <c r="AB25">
        <f t="shared" si="19"/>
        <v>147.3789217394945</v>
      </c>
      <c r="AC25">
        <f t="shared" si="20"/>
        <v>11.720767437663504</v>
      </c>
      <c r="AD25">
        <f t="shared" si="21"/>
        <v>206.4726114710783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52391.121835813305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788.94100000000003</v>
      </c>
      <c r="AR25">
        <v>1015.19</v>
      </c>
      <c r="AS25">
        <f t="shared" si="27"/>
        <v>0.22286370039105985</v>
      </c>
      <c r="AT25">
        <v>0.5</v>
      </c>
      <c r="AU25">
        <f t="shared" si="28"/>
        <v>1180.175874940843</v>
      </c>
      <c r="AV25">
        <f t="shared" si="29"/>
        <v>11.012551177417681</v>
      </c>
      <c r="AW25">
        <f t="shared" si="30"/>
        <v>131.50918130078648</v>
      </c>
      <c r="AX25">
        <f t="shared" si="31"/>
        <v>0.37561441700568371</v>
      </c>
      <c r="AY25">
        <f t="shared" si="32"/>
        <v>9.8208232377355407E-3</v>
      </c>
      <c r="AZ25">
        <f t="shared" si="33"/>
        <v>2.2132704222854831</v>
      </c>
      <c r="BA25" t="s">
        <v>327</v>
      </c>
      <c r="BB25">
        <v>633.87</v>
      </c>
      <c r="BC25">
        <f t="shared" si="34"/>
        <v>381.32000000000005</v>
      </c>
      <c r="BD25">
        <f t="shared" si="35"/>
        <v>0.59333106052659179</v>
      </c>
      <c r="BE25">
        <f t="shared" si="36"/>
        <v>0.85491265918629022</v>
      </c>
      <c r="BF25">
        <f t="shared" si="37"/>
        <v>0.75488531338947218</v>
      </c>
      <c r="BG25">
        <f t="shared" si="38"/>
        <v>0.88230868028118292</v>
      </c>
      <c r="BH25">
        <f t="shared" si="39"/>
        <v>1399.9893548387099</v>
      </c>
      <c r="BI25">
        <f t="shared" si="40"/>
        <v>1180.175874940843</v>
      </c>
      <c r="BJ25">
        <f t="shared" si="41"/>
        <v>0.84298917764043191</v>
      </c>
      <c r="BK25">
        <f t="shared" si="42"/>
        <v>0.19597835528086396</v>
      </c>
      <c r="BL25">
        <v>6</v>
      </c>
      <c r="BM25">
        <v>0.5</v>
      </c>
      <c r="BN25" t="s">
        <v>290</v>
      </c>
      <c r="BO25">
        <v>2</v>
      </c>
      <c r="BP25">
        <v>1605918243</v>
      </c>
      <c r="BQ25">
        <v>500.30970967741899</v>
      </c>
      <c r="BR25">
        <v>519.95777419354795</v>
      </c>
      <c r="BS25">
        <v>12.630309677419399</v>
      </c>
      <c r="BT25">
        <v>6.4538383870967699</v>
      </c>
      <c r="BU25">
        <v>495.37441935483901</v>
      </c>
      <c r="BV25">
        <v>12.6859129032258</v>
      </c>
      <c r="BW25">
        <v>400.01064516128997</v>
      </c>
      <c r="BX25">
        <v>102.21512903225801</v>
      </c>
      <c r="BY25">
        <v>9.9960787096774195E-2</v>
      </c>
      <c r="BZ25">
        <v>36.576374193548403</v>
      </c>
      <c r="CA25">
        <v>35.655512903225798</v>
      </c>
      <c r="CB25">
        <v>999.9</v>
      </c>
      <c r="CC25">
        <v>0</v>
      </c>
      <c r="CD25">
        <v>0</v>
      </c>
      <c r="CE25">
        <v>10002.9019354839</v>
      </c>
      <c r="CF25">
        <v>0</v>
      </c>
      <c r="CG25">
        <v>310.74687096774198</v>
      </c>
      <c r="CH25">
        <v>1399.9893548387099</v>
      </c>
      <c r="CI25">
        <v>0.90000574193548399</v>
      </c>
      <c r="CJ25">
        <v>9.9994109677419396E-2</v>
      </c>
      <c r="CK25">
        <v>0</v>
      </c>
      <c r="CL25">
        <v>788.93841935483897</v>
      </c>
      <c r="CM25">
        <v>4.9997499999999997</v>
      </c>
      <c r="CN25">
        <v>11052.6903225806</v>
      </c>
      <c r="CO25">
        <v>12177.9806451613</v>
      </c>
      <c r="CP25">
        <v>50.171064516129</v>
      </c>
      <c r="CQ25">
        <v>51.5</v>
      </c>
      <c r="CR25">
        <v>50.999870967741899</v>
      </c>
      <c r="CS25">
        <v>51.245935483871001</v>
      </c>
      <c r="CT25">
        <v>51.828258064516099</v>
      </c>
      <c r="CU25">
        <v>1255.49548387097</v>
      </c>
      <c r="CV25">
        <v>139.493870967742</v>
      </c>
      <c r="CW25">
        <v>0</v>
      </c>
      <c r="CX25">
        <v>119.59999990463299</v>
      </c>
      <c r="CY25">
        <v>0</v>
      </c>
      <c r="CZ25">
        <v>788.94100000000003</v>
      </c>
      <c r="DA25">
        <v>-1.72882050712915</v>
      </c>
      <c r="DB25">
        <v>-24.502564080803399</v>
      </c>
      <c r="DC25">
        <v>11052.603846153799</v>
      </c>
      <c r="DD25">
        <v>15</v>
      </c>
      <c r="DE25">
        <v>1605917061.5999999</v>
      </c>
      <c r="DF25" t="s">
        <v>291</v>
      </c>
      <c r="DG25">
        <v>1605917061.5999999</v>
      </c>
      <c r="DH25">
        <v>1605917050.0999999</v>
      </c>
      <c r="DI25">
        <v>11</v>
      </c>
      <c r="DJ25">
        <v>0.104</v>
      </c>
      <c r="DK25">
        <v>-1.2999999999999999E-2</v>
      </c>
      <c r="DL25">
        <v>4.9349999999999996</v>
      </c>
      <c r="DM25">
        <v>-5.6000000000000001E-2</v>
      </c>
      <c r="DN25">
        <v>1447</v>
      </c>
      <c r="DO25">
        <v>6</v>
      </c>
      <c r="DP25">
        <v>0.01</v>
      </c>
      <c r="DQ25">
        <v>0.01</v>
      </c>
      <c r="DR25">
        <v>11.0166412684795</v>
      </c>
      <c r="DS25">
        <v>-1.3066995196506901</v>
      </c>
      <c r="DT25">
        <v>9.6326237451781593E-2</v>
      </c>
      <c r="DU25">
        <v>0</v>
      </c>
      <c r="DV25">
        <v>-19.647990322580601</v>
      </c>
      <c r="DW25">
        <v>2.3161838709678499</v>
      </c>
      <c r="DX25">
        <v>0.175577536139081</v>
      </c>
      <c r="DY25">
        <v>0</v>
      </c>
      <c r="DZ25">
        <v>6.1764664516129004</v>
      </c>
      <c r="EA25">
        <v>-0.80552080645164703</v>
      </c>
      <c r="EB25">
        <v>6.0067157284019602E-2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4.9349999999999996</v>
      </c>
      <c r="EJ25">
        <v>-5.5599999999999997E-2</v>
      </c>
      <c r="EK25">
        <v>4.93523809523799</v>
      </c>
      <c r="EL25">
        <v>0</v>
      </c>
      <c r="EM25">
        <v>0</v>
      </c>
      <c r="EN25">
        <v>0</v>
      </c>
      <c r="EO25">
        <v>-5.5605499999999503E-2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19.8</v>
      </c>
      <c r="EX25">
        <v>20</v>
      </c>
      <c r="EY25">
        <v>2</v>
      </c>
      <c r="EZ25">
        <v>384.52800000000002</v>
      </c>
      <c r="FA25">
        <v>632.78200000000004</v>
      </c>
      <c r="FB25">
        <v>35.140599999999999</v>
      </c>
      <c r="FC25">
        <v>32.962400000000002</v>
      </c>
      <c r="FD25">
        <v>29.9999</v>
      </c>
      <c r="FE25">
        <v>32.780200000000001</v>
      </c>
      <c r="FF25">
        <v>32.7241</v>
      </c>
      <c r="FG25">
        <v>24.604299999999999</v>
      </c>
      <c r="FH25">
        <v>0</v>
      </c>
      <c r="FI25">
        <v>100</v>
      </c>
      <c r="FJ25">
        <v>-999.9</v>
      </c>
      <c r="FK25">
        <v>519.56100000000004</v>
      </c>
      <c r="FL25">
        <v>14.267300000000001</v>
      </c>
      <c r="FM25">
        <v>101.563</v>
      </c>
      <c r="FN25">
        <v>100.96899999999999</v>
      </c>
    </row>
    <row r="26" spans="1:170" x14ac:dyDescent="0.25">
      <c r="A26">
        <v>10</v>
      </c>
      <c r="B26">
        <v>1605918352.5</v>
      </c>
      <c r="C26">
        <v>1021</v>
      </c>
      <c r="D26" t="s">
        <v>328</v>
      </c>
      <c r="E26" t="s">
        <v>329</v>
      </c>
      <c r="F26" t="s">
        <v>285</v>
      </c>
      <c r="G26" t="s">
        <v>286</v>
      </c>
      <c r="H26">
        <v>1605918344.75</v>
      </c>
      <c r="I26">
        <f t="shared" si="0"/>
        <v>3.6269630000141644E-3</v>
      </c>
      <c r="J26">
        <f t="shared" si="1"/>
        <v>12.862513101074644</v>
      </c>
      <c r="K26">
        <f t="shared" si="2"/>
        <v>599.50886666666702</v>
      </c>
      <c r="L26">
        <f t="shared" si="3"/>
        <v>294.60251110539542</v>
      </c>
      <c r="M26">
        <f t="shared" si="4"/>
        <v>30.142453416434002</v>
      </c>
      <c r="N26">
        <f t="shared" si="5"/>
        <v>61.339151585759183</v>
      </c>
      <c r="O26">
        <f t="shared" si="6"/>
        <v>7.6941149684626203E-2</v>
      </c>
      <c r="P26">
        <f t="shared" si="7"/>
        <v>2.9680249135473211</v>
      </c>
      <c r="Q26">
        <f t="shared" si="8"/>
        <v>7.5850012573839068E-2</v>
      </c>
      <c r="R26">
        <f t="shared" si="9"/>
        <v>4.750300306777154E-2</v>
      </c>
      <c r="S26">
        <f t="shared" si="10"/>
        <v>231.29041924035585</v>
      </c>
      <c r="T26">
        <f t="shared" si="11"/>
        <v>36.996669672412686</v>
      </c>
      <c r="U26">
        <f t="shared" si="12"/>
        <v>35.909083333333299</v>
      </c>
      <c r="V26">
        <f t="shared" si="13"/>
        <v>5.9390190372789586</v>
      </c>
      <c r="W26">
        <f t="shared" si="14"/>
        <v>19.757073656854725</v>
      </c>
      <c r="X26">
        <f t="shared" si="15"/>
        <v>1.2176396941482348</v>
      </c>
      <c r="Y26">
        <f t="shared" si="16"/>
        <v>6.1630569146852077</v>
      </c>
      <c r="Z26">
        <f t="shared" si="17"/>
        <v>4.7213793431307236</v>
      </c>
      <c r="AA26">
        <f t="shared" si="18"/>
        <v>-159.94906830062465</v>
      </c>
      <c r="AB26">
        <f t="shared" si="19"/>
        <v>107.96447076210914</v>
      </c>
      <c r="AC26">
        <f t="shared" si="20"/>
        <v>8.5988267189440286</v>
      </c>
      <c r="AD26">
        <f t="shared" si="21"/>
        <v>187.90464842078438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52372.731905161527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797.23180000000002</v>
      </c>
      <c r="AR26">
        <v>1039.31</v>
      </c>
      <c r="AS26">
        <f t="shared" si="27"/>
        <v>0.2329220348115576</v>
      </c>
      <c r="AT26">
        <v>0.5</v>
      </c>
      <c r="AU26">
        <f t="shared" si="28"/>
        <v>1180.1794207473788</v>
      </c>
      <c r="AV26">
        <f t="shared" si="29"/>
        <v>12.862513101074644</v>
      </c>
      <c r="AW26">
        <f t="shared" si="30"/>
        <v>137.44489606160244</v>
      </c>
      <c r="AX26">
        <f t="shared" si="31"/>
        <v>0.38496694922592867</v>
      </c>
      <c r="AY26">
        <f t="shared" si="32"/>
        <v>1.138831972885909E-2</v>
      </c>
      <c r="AZ26">
        <f t="shared" si="33"/>
        <v>2.1386977898798243</v>
      </c>
      <c r="BA26" t="s">
        <v>331</v>
      </c>
      <c r="BB26">
        <v>639.21</v>
      </c>
      <c r="BC26">
        <f t="shared" si="34"/>
        <v>400.09999999999991</v>
      </c>
      <c r="BD26">
        <f t="shared" si="35"/>
        <v>0.60504423894026493</v>
      </c>
      <c r="BE26">
        <f t="shared" si="36"/>
        <v>0.8474571747741978</v>
      </c>
      <c r="BF26">
        <f t="shared" si="37"/>
        <v>0.74754006693856956</v>
      </c>
      <c r="BG26">
        <f t="shared" si="38"/>
        <v>0.87283723959277271</v>
      </c>
      <c r="BH26">
        <f t="shared" si="39"/>
        <v>1399.9929999999999</v>
      </c>
      <c r="BI26">
        <f t="shared" si="40"/>
        <v>1180.1794207473788</v>
      </c>
      <c r="BJ26">
        <f t="shared" si="41"/>
        <v>0.84298951548141943</v>
      </c>
      <c r="BK26">
        <f t="shared" si="42"/>
        <v>0.19597903096283892</v>
      </c>
      <c r="BL26">
        <v>6</v>
      </c>
      <c r="BM26">
        <v>0.5</v>
      </c>
      <c r="BN26" t="s">
        <v>290</v>
      </c>
      <c r="BO26">
        <v>2</v>
      </c>
      <c r="BP26">
        <v>1605918344.75</v>
      </c>
      <c r="BQ26">
        <v>599.50886666666702</v>
      </c>
      <c r="BR26">
        <v>622.06363333333297</v>
      </c>
      <c r="BS26">
        <v>11.9008133333333</v>
      </c>
      <c r="BT26">
        <v>6.5252569999999999</v>
      </c>
      <c r="BU26">
        <v>594.57360000000006</v>
      </c>
      <c r="BV26">
        <v>11.95642</v>
      </c>
      <c r="BW26">
        <v>400.01060000000001</v>
      </c>
      <c r="BX26">
        <v>102.215666666667</v>
      </c>
      <c r="BY26">
        <v>0.100003703333333</v>
      </c>
      <c r="BZ26">
        <v>36.58381</v>
      </c>
      <c r="CA26">
        <v>35.909083333333299</v>
      </c>
      <c r="CB26">
        <v>999.9</v>
      </c>
      <c r="CC26">
        <v>0</v>
      </c>
      <c r="CD26">
        <v>0</v>
      </c>
      <c r="CE26">
        <v>9999.4366666666701</v>
      </c>
      <c r="CF26">
        <v>0</v>
      </c>
      <c r="CG26">
        <v>310.03443333333303</v>
      </c>
      <c r="CH26">
        <v>1399.9929999999999</v>
      </c>
      <c r="CI26">
        <v>0.89999099999999999</v>
      </c>
      <c r="CJ26">
        <v>0.100009</v>
      </c>
      <c r="CK26">
        <v>0</v>
      </c>
      <c r="CL26">
        <v>797.19753333333301</v>
      </c>
      <c r="CM26">
        <v>4.9997499999999997</v>
      </c>
      <c r="CN26">
        <v>11170.9233333333</v>
      </c>
      <c r="CO26">
        <v>12177.946666666699</v>
      </c>
      <c r="CP26">
        <v>50.328800000000001</v>
      </c>
      <c r="CQ26">
        <v>51.5809</v>
      </c>
      <c r="CR26">
        <v>51.1291333333333</v>
      </c>
      <c r="CS26">
        <v>51.345599999999997</v>
      </c>
      <c r="CT26">
        <v>51.937066666666603</v>
      </c>
      <c r="CU26">
        <v>1255.4829999999999</v>
      </c>
      <c r="CV26">
        <v>139.51</v>
      </c>
      <c r="CW26">
        <v>0</v>
      </c>
      <c r="CX26">
        <v>101.09999990463299</v>
      </c>
      <c r="CY26">
        <v>0</v>
      </c>
      <c r="CZ26">
        <v>797.23180000000002</v>
      </c>
      <c r="DA26">
        <v>4.1833846114945397</v>
      </c>
      <c r="DB26">
        <v>47.053846226155102</v>
      </c>
      <c r="DC26">
        <v>11171.564</v>
      </c>
      <c r="DD26">
        <v>15</v>
      </c>
      <c r="DE26">
        <v>1605917061.5999999</v>
      </c>
      <c r="DF26" t="s">
        <v>291</v>
      </c>
      <c r="DG26">
        <v>1605917061.5999999</v>
      </c>
      <c r="DH26">
        <v>1605917050.0999999</v>
      </c>
      <c r="DI26">
        <v>11</v>
      </c>
      <c r="DJ26">
        <v>0.104</v>
      </c>
      <c r="DK26">
        <v>-1.2999999999999999E-2</v>
      </c>
      <c r="DL26">
        <v>4.9349999999999996</v>
      </c>
      <c r="DM26">
        <v>-5.6000000000000001E-2</v>
      </c>
      <c r="DN26">
        <v>1447</v>
      </c>
      <c r="DO26">
        <v>6</v>
      </c>
      <c r="DP26">
        <v>0.01</v>
      </c>
      <c r="DQ26">
        <v>0.01</v>
      </c>
      <c r="DR26">
        <v>12.8660233489852</v>
      </c>
      <c r="DS26">
        <v>-2.1433003560120199E-2</v>
      </c>
      <c r="DT26">
        <v>2.67313655533996E-2</v>
      </c>
      <c r="DU26">
        <v>1</v>
      </c>
      <c r="DV26">
        <v>-22.5578419354839</v>
      </c>
      <c r="DW26">
        <v>-1.5556451612882201E-2</v>
      </c>
      <c r="DX26">
        <v>3.5575215858103901E-2</v>
      </c>
      <c r="DY26">
        <v>1</v>
      </c>
      <c r="DZ26">
        <v>5.3766377419354896</v>
      </c>
      <c r="EA26">
        <v>-7.0717741935491601E-2</v>
      </c>
      <c r="EB26">
        <v>5.50396028075361E-3</v>
      </c>
      <c r="EC26">
        <v>1</v>
      </c>
      <c r="ED26">
        <v>3</v>
      </c>
      <c r="EE26">
        <v>3</v>
      </c>
      <c r="EF26" t="s">
        <v>306</v>
      </c>
      <c r="EG26">
        <v>100</v>
      </c>
      <c r="EH26">
        <v>100</v>
      </c>
      <c r="EI26">
        <v>4.9349999999999996</v>
      </c>
      <c r="EJ26">
        <v>-5.5599999999999997E-2</v>
      </c>
      <c r="EK26">
        <v>4.93523809523799</v>
      </c>
      <c r="EL26">
        <v>0</v>
      </c>
      <c r="EM26">
        <v>0</v>
      </c>
      <c r="EN26">
        <v>0</v>
      </c>
      <c r="EO26">
        <v>-5.5605499999999503E-2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21.5</v>
      </c>
      <c r="EX26">
        <v>21.7</v>
      </c>
      <c r="EY26">
        <v>2</v>
      </c>
      <c r="EZ26">
        <v>384.14</v>
      </c>
      <c r="FA26">
        <v>633.23299999999995</v>
      </c>
      <c r="FB26">
        <v>35.113900000000001</v>
      </c>
      <c r="FC26">
        <v>32.939</v>
      </c>
      <c r="FD26">
        <v>30</v>
      </c>
      <c r="FE26">
        <v>32.755499999999998</v>
      </c>
      <c r="FF26">
        <v>32.698099999999997</v>
      </c>
      <c r="FG26">
        <v>28.698</v>
      </c>
      <c r="FH26">
        <v>0</v>
      </c>
      <c r="FI26">
        <v>100</v>
      </c>
      <c r="FJ26">
        <v>-999.9</v>
      </c>
      <c r="FK26">
        <v>622.40700000000004</v>
      </c>
      <c r="FL26">
        <v>12.488899999999999</v>
      </c>
      <c r="FM26">
        <v>101.565</v>
      </c>
      <c r="FN26">
        <v>100.97199999999999</v>
      </c>
    </row>
    <row r="27" spans="1:170" x14ac:dyDescent="0.25">
      <c r="A27">
        <v>11</v>
      </c>
      <c r="B27">
        <v>1605918473</v>
      </c>
      <c r="C27">
        <v>1141.5</v>
      </c>
      <c r="D27" t="s">
        <v>332</v>
      </c>
      <c r="E27" t="s">
        <v>333</v>
      </c>
      <c r="F27" t="s">
        <v>285</v>
      </c>
      <c r="G27" t="s">
        <v>286</v>
      </c>
      <c r="H27">
        <v>1605918465</v>
      </c>
      <c r="I27">
        <f t="shared" si="0"/>
        <v>3.8567974686396097E-3</v>
      </c>
      <c r="J27">
        <f t="shared" si="1"/>
        <v>16.728422485599197</v>
      </c>
      <c r="K27">
        <f t="shared" si="2"/>
        <v>699.38132258064502</v>
      </c>
      <c r="L27">
        <f t="shared" si="3"/>
        <v>329.65970301097377</v>
      </c>
      <c r="M27">
        <f t="shared" si="4"/>
        <v>33.729308984660392</v>
      </c>
      <c r="N27">
        <f t="shared" si="5"/>
        <v>71.557574407684768</v>
      </c>
      <c r="O27">
        <f t="shared" si="6"/>
        <v>8.2045156650053852E-2</v>
      </c>
      <c r="P27">
        <f t="shared" si="7"/>
        <v>2.9676236710065815</v>
      </c>
      <c r="Q27">
        <f t="shared" si="8"/>
        <v>8.0805545978911653E-2</v>
      </c>
      <c r="R27">
        <f t="shared" si="9"/>
        <v>5.0613280117872417E-2</v>
      </c>
      <c r="S27">
        <f t="shared" si="10"/>
        <v>231.29269113351378</v>
      </c>
      <c r="T27">
        <f t="shared" si="11"/>
        <v>36.892859422745794</v>
      </c>
      <c r="U27">
        <f t="shared" si="12"/>
        <v>36.016638709677402</v>
      </c>
      <c r="V27">
        <f t="shared" si="13"/>
        <v>5.9742507314437212</v>
      </c>
      <c r="W27">
        <f t="shared" si="14"/>
        <v>20.552380033239125</v>
      </c>
      <c r="X27">
        <f t="shared" si="15"/>
        <v>1.2635222697886037</v>
      </c>
      <c r="Y27">
        <f t="shared" si="16"/>
        <v>6.1478148406419297</v>
      </c>
      <c r="Z27">
        <f t="shared" si="17"/>
        <v>4.7107284616551173</v>
      </c>
      <c r="AA27">
        <f t="shared" si="18"/>
        <v>-170.08476836700677</v>
      </c>
      <c r="AB27">
        <f t="shared" si="19"/>
        <v>83.506797701780926</v>
      </c>
      <c r="AC27">
        <f t="shared" si="20"/>
        <v>6.6538035489187504</v>
      </c>
      <c r="AD27">
        <f t="shared" si="21"/>
        <v>151.36852401720668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52368.966155582923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822.19326923076903</v>
      </c>
      <c r="AR27">
        <v>1101.71</v>
      </c>
      <c r="AS27">
        <f t="shared" si="27"/>
        <v>0.25371171249170021</v>
      </c>
      <c r="AT27">
        <v>0.5</v>
      </c>
      <c r="AU27">
        <f t="shared" si="28"/>
        <v>1180.1951717150378</v>
      </c>
      <c r="AV27">
        <f t="shared" si="29"/>
        <v>16.728422485599197</v>
      </c>
      <c r="AW27">
        <f t="shared" si="30"/>
        <v>149.7146690451292</v>
      </c>
      <c r="AX27">
        <f t="shared" si="31"/>
        <v>0.41840411723593324</v>
      </c>
      <c r="AY27">
        <f t="shared" si="32"/>
        <v>1.4663820341059704E-2</v>
      </c>
      <c r="AZ27">
        <f t="shared" si="33"/>
        <v>1.9609243811892421</v>
      </c>
      <c r="BA27" t="s">
        <v>335</v>
      </c>
      <c r="BB27">
        <v>640.75</v>
      </c>
      <c r="BC27">
        <f t="shared" si="34"/>
        <v>460.96000000000004</v>
      </c>
      <c r="BD27">
        <f t="shared" si="35"/>
        <v>0.60637957907243789</v>
      </c>
      <c r="BE27">
        <f t="shared" si="36"/>
        <v>0.82415033589818909</v>
      </c>
      <c r="BF27">
        <f t="shared" si="37"/>
        <v>0.72369961940080052</v>
      </c>
      <c r="BG27">
        <f t="shared" si="38"/>
        <v>0.8483340099511143</v>
      </c>
      <c r="BH27">
        <f t="shared" si="39"/>
        <v>1400.01225806452</v>
      </c>
      <c r="BI27">
        <f t="shared" si="40"/>
        <v>1180.1951717150378</v>
      </c>
      <c r="BJ27">
        <f t="shared" si="41"/>
        <v>0.84298917021385689</v>
      </c>
      <c r="BK27">
        <f t="shared" si="42"/>
        <v>0.19597834042771378</v>
      </c>
      <c r="BL27">
        <v>6</v>
      </c>
      <c r="BM27">
        <v>0.5</v>
      </c>
      <c r="BN27" t="s">
        <v>290</v>
      </c>
      <c r="BO27">
        <v>2</v>
      </c>
      <c r="BP27">
        <v>1605918465</v>
      </c>
      <c r="BQ27">
        <v>699.38132258064502</v>
      </c>
      <c r="BR27">
        <v>728.51903225806404</v>
      </c>
      <c r="BS27">
        <v>12.3492709677419</v>
      </c>
      <c r="BT27">
        <v>6.6357103225806497</v>
      </c>
      <c r="BU27">
        <v>694.44609677419396</v>
      </c>
      <c r="BV27">
        <v>12.4048741935484</v>
      </c>
      <c r="BW27">
        <v>400.013483870968</v>
      </c>
      <c r="BX27">
        <v>102.215516129032</v>
      </c>
      <c r="BY27">
        <v>0.100019183870968</v>
      </c>
      <c r="BZ27">
        <v>36.538587096774201</v>
      </c>
      <c r="CA27">
        <v>36.016638709677402</v>
      </c>
      <c r="CB27">
        <v>999.9</v>
      </c>
      <c r="CC27">
        <v>0</v>
      </c>
      <c r="CD27">
        <v>0</v>
      </c>
      <c r="CE27">
        <v>9997.1796774193499</v>
      </c>
      <c r="CF27">
        <v>0</v>
      </c>
      <c r="CG27">
        <v>309.21941935483898</v>
      </c>
      <c r="CH27">
        <v>1400.01225806452</v>
      </c>
      <c r="CI27">
        <v>0.900002903225807</v>
      </c>
      <c r="CJ27">
        <v>9.9996961290322595E-2</v>
      </c>
      <c r="CK27">
        <v>0</v>
      </c>
      <c r="CL27">
        <v>822.09777419354805</v>
      </c>
      <c r="CM27">
        <v>4.9997499999999997</v>
      </c>
      <c r="CN27">
        <v>11481.606451612901</v>
      </c>
      <c r="CO27">
        <v>12178.164516129</v>
      </c>
      <c r="CP27">
        <v>49.479580645161299</v>
      </c>
      <c r="CQ27">
        <v>50.685258064516098</v>
      </c>
      <c r="CR27">
        <v>50.225516129032201</v>
      </c>
      <c r="CS27">
        <v>50.215451612903202</v>
      </c>
      <c r="CT27">
        <v>51.146903225806398</v>
      </c>
      <c r="CU27">
        <v>1255.5164516129</v>
      </c>
      <c r="CV27">
        <v>139.49580645161299</v>
      </c>
      <c r="CW27">
        <v>0</v>
      </c>
      <c r="CX27">
        <v>119.59999990463299</v>
      </c>
      <c r="CY27">
        <v>0</v>
      </c>
      <c r="CZ27">
        <v>822.19326923076903</v>
      </c>
      <c r="DA27">
        <v>13.493641022066701</v>
      </c>
      <c r="DB27">
        <v>169.64786322671799</v>
      </c>
      <c r="DC27">
        <v>11482.753846153801</v>
      </c>
      <c r="DD27">
        <v>15</v>
      </c>
      <c r="DE27">
        <v>1605917061.5999999</v>
      </c>
      <c r="DF27" t="s">
        <v>291</v>
      </c>
      <c r="DG27">
        <v>1605917061.5999999</v>
      </c>
      <c r="DH27">
        <v>1605917050.0999999</v>
      </c>
      <c r="DI27">
        <v>11</v>
      </c>
      <c r="DJ27">
        <v>0.104</v>
      </c>
      <c r="DK27">
        <v>-1.2999999999999999E-2</v>
      </c>
      <c r="DL27">
        <v>4.9349999999999996</v>
      </c>
      <c r="DM27">
        <v>-5.6000000000000001E-2</v>
      </c>
      <c r="DN27">
        <v>1447</v>
      </c>
      <c r="DO27">
        <v>6</v>
      </c>
      <c r="DP27">
        <v>0.01</v>
      </c>
      <c r="DQ27">
        <v>0.01</v>
      </c>
      <c r="DR27">
        <v>16.725329657584702</v>
      </c>
      <c r="DS27">
        <v>0.93737808309868498</v>
      </c>
      <c r="DT27">
        <v>7.1875765835754002E-2</v>
      </c>
      <c r="DU27">
        <v>0</v>
      </c>
      <c r="DV27">
        <v>-29.137735483871001</v>
      </c>
      <c r="DW27">
        <v>-1.65682258064507</v>
      </c>
      <c r="DX27">
        <v>0.128487164034155</v>
      </c>
      <c r="DY27">
        <v>0</v>
      </c>
      <c r="DZ27">
        <v>5.7135574193548404</v>
      </c>
      <c r="EA27">
        <v>0.39928258064516298</v>
      </c>
      <c r="EB27">
        <v>2.9770065390258602E-2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4.9349999999999996</v>
      </c>
      <c r="EJ27">
        <v>-5.5599999999999997E-2</v>
      </c>
      <c r="EK27">
        <v>4.93523809523799</v>
      </c>
      <c r="EL27">
        <v>0</v>
      </c>
      <c r="EM27">
        <v>0</v>
      </c>
      <c r="EN27">
        <v>0</v>
      </c>
      <c r="EO27">
        <v>-5.5605499999999503E-2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23.5</v>
      </c>
      <c r="EX27">
        <v>23.7</v>
      </c>
      <c r="EY27">
        <v>2</v>
      </c>
      <c r="EZ27">
        <v>384.31599999999997</v>
      </c>
      <c r="FA27">
        <v>633.58299999999997</v>
      </c>
      <c r="FB27">
        <v>35.089100000000002</v>
      </c>
      <c r="FC27">
        <v>32.900399999999998</v>
      </c>
      <c r="FD27">
        <v>29.9999</v>
      </c>
      <c r="FE27">
        <v>32.719299999999997</v>
      </c>
      <c r="FF27">
        <v>32.660600000000002</v>
      </c>
      <c r="FG27">
        <v>32.934600000000003</v>
      </c>
      <c r="FH27">
        <v>0</v>
      </c>
      <c r="FI27">
        <v>100</v>
      </c>
      <c r="FJ27">
        <v>-999.9</v>
      </c>
      <c r="FK27">
        <v>729.13599999999997</v>
      </c>
      <c r="FL27">
        <v>11.8345</v>
      </c>
      <c r="FM27">
        <v>101.57</v>
      </c>
      <c r="FN27">
        <v>100.976</v>
      </c>
    </row>
    <row r="28" spans="1:170" x14ac:dyDescent="0.25">
      <c r="A28">
        <v>12</v>
      </c>
      <c r="B28">
        <v>1605918593.5</v>
      </c>
      <c r="C28">
        <v>1262</v>
      </c>
      <c r="D28" t="s">
        <v>336</v>
      </c>
      <c r="E28" t="s">
        <v>337</v>
      </c>
      <c r="F28" t="s">
        <v>285</v>
      </c>
      <c r="G28" t="s">
        <v>286</v>
      </c>
      <c r="H28">
        <v>1605918585.5</v>
      </c>
      <c r="I28">
        <f t="shared" si="0"/>
        <v>4.5660065181655426E-3</v>
      </c>
      <c r="J28">
        <f t="shared" si="1"/>
        <v>21.939427977845153</v>
      </c>
      <c r="K28">
        <f t="shared" si="2"/>
        <v>799.22909677419398</v>
      </c>
      <c r="L28">
        <f t="shared" si="3"/>
        <v>400.19358083693771</v>
      </c>
      <c r="M28">
        <f t="shared" si="4"/>
        <v>40.945537071202196</v>
      </c>
      <c r="N28">
        <f t="shared" si="5"/>
        <v>81.772587511055633</v>
      </c>
      <c r="O28">
        <f t="shared" si="6"/>
        <v>0.10054203743177115</v>
      </c>
      <c r="P28">
        <f t="shared" si="7"/>
        <v>2.9677743723328023</v>
      </c>
      <c r="Q28">
        <f t="shared" si="8"/>
        <v>9.8687390386533125E-2</v>
      </c>
      <c r="R28">
        <f t="shared" si="9"/>
        <v>6.1843402088874316E-2</v>
      </c>
      <c r="S28">
        <f t="shared" si="10"/>
        <v>231.28921664111866</v>
      </c>
      <c r="T28">
        <f t="shared" si="11"/>
        <v>36.593367637345438</v>
      </c>
      <c r="U28">
        <f t="shared" si="12"/>
        <v>35.941648387096798</v>
      </c>
      <c r="V28">
        <f t="shared" si="13"/>
        <v>5.9496672038707397</v>
      </c>
      <c r="W28">
        <f t="shared" si="14"/>
        <v>22.683885146171026</v>
      </c>
      <c r="X28">
        <f t="shared" si="15"/>
        <v>1.3855422724934705</v>
      </c>
      <c r="Y28">
        <f t="shared" si="16"/>
        <v>6.1080465871047931</v>
      </c>
      <c r="Z28">
        <f t="shared" si="17"/>
        <v>4.5641249313772692</v>
      </c>
      <c r="AA28">
        <f t="shared" si="18"/>
        <v>-201.36088745110044</v>
      </c>
      <c r="AB28">
        <f t="shared" si="19"/>
        <v>76.557290464703527</v>
      </c>
      <c r="AC28">
        <f t="shared" si="20"/>
        <v>6.0940368935273623</v>
      </c>
      <c r="AD28">
        <f t="shared" si="21"/>
        <v>112.57965654824912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52393.278151200859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862.51549999999997</v>
      </c>
      <c r="AR28">
        <v>1190.8</v>
      </c>
      <c r="AS28">
        <f t="shared" si="27"/>
        <v>0.27568399395364462</v>
      </c>
      <c r="AT28">
        <v>0.5</v>
      </c>
      <c r="AU28">
        <f t="shared" si="28"/>
        <v>1180.1733491344719</v>
      </c>
      <c r="AV28">
        <f t="shared" si="29"/>
        <v>21.939427977845153</v>
      </c>
      <c r="AW28">
        <f t="shared" si="30"/>
        <v>162.67745122352014</v>
      </c>
      <c r="AX28">
        <f t="shared" si="31"/>
        <v>0.45461034598589178</v>
      </c>
      <c r="AY28">
        <f t="shared" si="32"/>
        <v>1.9079549181631041E-2</v>
      </c>
      <c r="AZ28">
        <f t="shared" si="33"/>
        <v>1.7394020826335235</v>
      </c>
      <c r="BA28" t="s">
        <v>339</v>
      </c>
      <c r="BB28">
        <v>649.45000000000005</v>
      </c>
      <c r="BC28">
        <f t="shared" si="34"/>
        <v>541.34999999999991</v>
      </c>
      <c r="BD28">
        <f t="shared" si="35"/>
        <v>0.60641821372494698</v>
      </c>
      <c r="BE28">
        <f t="shared" si="36"/>
        <v>0.79279499967465716</v>
      </c>
      <c r="BF28">
        <f t="shared" si="37"/>
        <v>0.69065550556706357</v>
      </c>
      <c r="BG28">
        <f t="shared" si="38"/>
        <v>0.81335015211817596</v>
      </c>
      <c r="BH28">
        <f t="shared" si="39"/>
        <v>1399.98580645161</v>
      </c>
      <c r="BI28">
        <f t="shared" si="40"/>
        <v>1180.1733491344719</v>
      </c>
      <c r="BJ28">
        <f t="shared" si="41"/>
        <v>0.8429895101049113</v>
      </c>
      <c r="BK28">
        <f t="shared" si="42"/>
        <v>0.19597902020982258</v>
      </c>
      <c r="BL28">
        <v>6</v>
      </c>
      <c r="BM28">
        <v>0.5</v>
      </c>
      <c r="BN28" t="s">
        <v>290</v>
      </c>
      <c r="BO28">
        <v>2</v>
      </c>
      <c r="BP28">
        <v>1605918585.5</v>
      </c>
      <c r="BQ28">
        <v>799.22909677419398</v>
      </c>
      <c r="BR28">
        <v>837.61145161290301</v>
      </c>
      <c r="BS28">
        <v>13.5420161290323</v>
      </c>
      <c r="BT28">
        <v>6.7858816129032196</v>
      </c>
      <c r="BU28">
        <v>794.293935483871</v>
      </c>
      <c r="BV28">
        <v>13.5976258064516</v>
      </c>
      <c r="BW28">
        <v>400.00745161290303</v>
      </c>
      <c r="BX28">
        <v>102.21435483870999</v>
      </c>
      <c r="BY28">
        <v>9.9972606451612905E-2</v>
      </c>
      <c r="BZ28">
        <v>36.420135483871</v>
      </c>
      <c r="CA28">
        <v>35.941648387096798</v>
      </c>
      <c r="CB28">
        <v>999.9</v>
      </c>
      <c r="CC28">
        <v>0</v>
      </c>
      <c r="CD28">
        <v>0</v>
      </c>
      <c r="CE28">
        <v>9998.1464516128999</v>
      </c>
      <c r="CF28">
        <v>0</v>
      </c>
      <c r="CG28">
        <v>307.869129032258</v>
      </c>
      <c r="CH28">
        <v>1399.98580645161</v>
      </c>
      <c r="CI28">
        <v>0.89999264516128996</v>
      </c>
      <c r="CJ28">
        <v>0.100007303225806</v>
      </c>
      <c r="CK28">
        <v>0</v>
      </c>
      <c r="CL28">
        <v>862.44032258064499</v>
      </c>
      <c r="CM28">
        <v>4.9997499999999997</v>
      </c>
      <c r="CN28">
        <v>12001.461290322601</v>
      </c>
      <c r="CO28">
        <v>12177.9064516129</v>
      </c>
      <c r="CP28">
        <v>48.602580645161297</v>
      </c>
      <c r="CQ28">
        <v>49.860774193548401</v>
      </c>
      <c r="CR28">
        <v>49.330387096774203</v>
      </c>
      <c r="CS28">
        <v>49.461387096774203</v>
      </c>
      <c r="CT28">
        <v>50.340451612903202</v>
      </c>
      <c r="CU28">
        <v>1255.47677419355</v>
      </c>
      <c r="CV28">
        <v>139.50903225806499</v>
      </c>
      <c r="CW28">
        <v>0</v>
      </c>
      <c r="CX28">
        <v>119.59999990463299</v>
      </c>
      <c r="CY28">
        <v>0</v>
      </c>
      <c r="CZ28">
        <v>862.51549999999997</v>
      </c>
      <c r="DA28">
        <v>16.280376074127599</v>
      </c>
      <c r="DB28">
        <v>201.27863253076799</v>
      </c>
      <c r="DC28">
        <v>12002.3</v>
      </c>
      <c r="DD28">
        <v>15</v>
      </c>
      <c r="DE28">
        <v>1605917061.5999999</v>
      </c>
      <c r="DF28" t="s">
        <v>291</v>
      </c>
      <c r="DG28">
        <v>1605917061.5999999</v>
      </c>
      <c r="DH28">
        <v>1605917050.0999999</v>
      </c>
      <c r="DI28">
        <v>11</v>
      </c>
      <c r="DJ28">
        <v>0.104</v>
      </c>
      <c r="DK28">
        <v>-1.2999999999999999E-2</v>
      </c>
      <c r="DL28">
        <v>4.9349999999999996</v>
      </c>
      <c r="DM28">
        <v>-5.6000000000000001E-2</v>
      </c>
      <c r="DN28">
        <v>1447</v>
      </c>
      <c r="DO28">
        <v>6</v>
      </c>
      <c r="DP28">
        <v>0.01</v>
      </c>
      <c r="DQ28">
        <v>0.01</v>
      </c>
      <c r="DR28">
        <v>21.920295670267901</v>
      </c>
      <c r="DS28">
        <v>0.98944680096936799</v>
      </c>
      <c r="DT28">
        <v>8.8419612183089899E-2</v>
      </c>
      <c r="DU28">
        <v>0</v>
      </c>
      <c r="DV28">
        <v>-38.365583870967697</v>
      </c>
      <c r="DW28">
        <v>-1.9310661290322</v>
      </c>
      <c r="DX28">
        <v>0.16116296320059401</v>
      </c>
      <c r="DY28">
        <v>0</v>
      </c>
      <c r="DZ28">
        <v>6.75221032258065</v>
      </c>
      <c r="EA28">
        <v>0.46960258064514798</v>
      </c>
      <c r="EB28">
        <v>3.5064746056758703E-2</v>
      </c>
      <c r="EC28">
        <v>0</v>
      </c>
      <c r="ED28">
        <v>0</v>
      </c>
      <c r="EE28">
        <v>3</v>
      </c>
      <c r="EF28" t="s">
        <v>292</v>
      </c>
      <c r="EG28">
        <v>100</v>
      </c>
      <c r="EH28">
        <v>100</v>
      </c>
      <c r="EI28">
        <v>4.9359999999999999</v>
      </c>
      <c r="EJ28">
        <v>-5.5599999999999997E-2</v>
      </c>
      <c r="EK28">
        <v>4.93523809523799</v>
      </c>
      <c r="EL28">
        <v>0</v>
      </c>
      <c r="EM28">
        <v>0</v>
      </c>
      <c r="EN28">
        <v>0</v>
      </c>
      <c r="EO28">
        <v>-5.5605499999999503E-2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25.5</v>
      </c>
      <c r="EX28">
        <v>25.7</v>
      </c>
      <c r="EY28">
        <v>2</v>
      </c>
      <c r="EZ28">
        <v>384.69499999999999</v>
      </c>
      <c r="FA28">
        <v>634.29999999999995</v>
      </c>
      <c r="FB28">
        <v>35.043199999999999</v>
      </c>
      <c r="FC28">
        <v>32.839399999999998</v>
      </c>
      <c r="FD28">
        <v>29.9999</v>
      </c>
      <c r="FE28">
        <v>32.666400000000003</v>
      </c>
      <c r="FF28">
        <v>32.605899999999998</v>
      </c>
      <c r="FG28">
        <v>37.1447</v>
      </c>
      <c r="FH28">
        <v>0</v>
      </c>
      <c r="FI28">
        <v>100</v>
      </c>
      <c r="FJ28">
        <v>-999.9</v>
      </c>
      <c r="FK28">
        <v>838.37800000000004</v>
      </c>
      <c r="FL28">
        <v>12.2407</v>
      </c>
      <c r="FM28">
        <v>101.58199999999999</v>
      </c>
      <c r="FN28">
        <v>100.992</v>
      </c>
    </row>
    <row r="29" spans="1:170" x14ac:dyDescent="0.25">
      <c r="A29">
        <v>13</v>
      </c>
      <c r="B29">
        <v>1605918697.5</v>
      </c>
      <c r="C29">
        <v>1366</v>
      </c>
      <c r="D29" t="s">
        <v>340</v>
      </c>
      <c r="E29" t="s">
        <v>341</v>
      </c>
      <c r="F29" t="s">
        <v>285</v>
      </c>
      <c r="G29" t="s">
        <v>286</v>
      </c>
      <c r="H29">
        <v>1605918689.75</v>
      </c>
      <c r="I29">
        <f t="shared" si="0"/>
        <v>4.99774482217077E-3</v>
      </c>
      <c r="J29">
        <f t="shared" si="1"/>
        <v>25.600574919158124</v>
      </c>
      <c r="K29">
        <f t="shared" si="2"/>
        <v>899.30380000000002</v>
      </c>
      <c r="L29">
        <f t="shared" si="3"/>
        <v>479.72467209337725</v>
      </c>
      <c r="M29">
        <f t="shared" si="4"/>
        <v>49.081761951303676</v>
      </c>
      <c r="N29">
        <f t="shared" si="5"/>
        <v>92.009891509001207</v>
      </c>
      <c r="O29">
        <f t="shared" si="6"/>
        <v>0.11276333357236201</v>
      </c>
      <c r="P29">
        <f t="shared" si="7"/>
        <v>2.9685158575840194</v>
      </c>
      <c r="Q29">
        <f t="shared" si="8"/>
        <v>0.11043659601281647</v>
      </c>
      <c r="R29">
        <f t="shared" si="9"/>
        <v>6.9227921958591343E-2</v>
      </c>
      <c r="S29">
        <f t="shared" si="10"/>
        <v>231.28990799491635</v>
      </c>
      <c r="T29">
        <f t="shared" si="11"/>
        <v>36.365690883936459</v>
      </c>
      <c r="U29">
        <f t="shared" si="12"/>
        <v>35.875300000000003</v>
      </c>
      <c r="V29">
        <f t="shared" si="13"/>
        <v>5.927990015227306</v>
      </c>
      <c r="W29">
        <f t="shared" si="14"/>
        <v>24.142873891283525</v>
      </c>
      <c r="X29">
        <f t="shared" si="15"/>
        <v>1.4651900286946016</v>
      </c>
      <c r="Y29">
        <f t="shared" si="16"/>
        <v>6.0688302283001594</v>
      </c>
      <c r="Z29">
        <f t="shared" si="17"/>
        <v>4.4627999865327048</v>
      </c>
      <c r="AA29">
        <f t="shared" si="18"/>
        <v>-220.40054665773096</v>
      </c>
      <c r="AB29">
        <f t="shared" si="19"/>
        <v>68.395707984265357</v>
      </c>
      <c r="AC29">
        <f t="shared" si="20"/>
        <v>5.4381536841774496</v>
      </c>
      <c r="AD29">
        <f t="shared" si="21"/>
        <v>84.723223005628199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52434.244696674446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890.63847999999996</v>
      </c>
      <c r="AR29">
        <v>1251.71</v>
      </c>
      <c r="AS29">
        <f t="shared" si="27"/>
        <v>0.28846259916434325</v>
      </c>
      <c r="AT29">
        <v>0.5</v>
      </c>
      <c r="AU29">
        <f t="shared" si="28"/>
        <v>1180.1766317438955</v>
      </c>
      <c r="AV29">
        <f t="shared" si="29"/>
        <v>25.600574919158124</v>
      </c>
      <c r="AW29">
        <f t="shared" si="30"/>
        <v>170.21840933293203</v>
      </c>
      <c r="AX29">
        <f t="shared" si="31"/>
        <v>0.47479847568526257</v>
      </c>
      <c r="AY29">
        <f t="shared" si="32"/>
        <v>2.2181698649880725E-2</v>
      </c>
      <c r="AZ29">
        <f t="shared" si="33"/>
        <v>1.6060988567639467</v>
      </c>
      <c r="BA29" t="s">
        <v>343</v>
      </c>
      <c r="BB29">
        <v>657.4</v>
      </c>
      <c r="BC29">
        <f t="shared" si="34"/>
        <v>594.31000000000006</v>
      </c>
      <c r="BD29">
        <f t="shared" si="35"/>
        <v>0.60754744157089746</v>
      </c>
      <c r="BE29">
        <f t="shared" si="36"/>
        <v>0.77182993688284163</v>
      </c>
      <c r="BF29">
        <f t="shared" si="37"/>
        <v>0.67334809346681901</v>
      </c>
      <c r="BG29">
        <f t="shared" si="38"/>
        <v>0.78943201562020471</v>
      </c>
      <c r="BH29">
        <f t="shared" si="39"/>
        <v>1399.98966666667</v>
      </c>
      <c r="BI29">
        <f t="shared" si="40"/>
        <v>1180.1766317438955</v>
      </c>
      <c r="BJ29">
        <f t="shared" si="41"/>
        <v>0.84298953045407676</v>
      </c>
      <c r="BK29">
        <f t="shared" si="42"/>
        <v>0.19597906090815351</v>
      </c>
      <c r="BL29">
        <v>6</v>
      </c>
      <c r="BM29">
        <v>0.5</v>
      </c>
      <c r="BN29" t="s">
        <v>290</v>
      </c>
      <c r="BO29">
        <v>2</v>
      </c>
      <c r="BP29">
        <v>1605918689.75</v>
      </c>
      <c r="BQ29">
        <v>899.30380000000002</v>
      </c>
      <c r="BR29">
        <v>944.44479999999999</v>
      </c>
      <c r="BS29">
        <v>14.3207533333333</v>
      </c>
      <c r="BT29">
        <v>6.9317549999999999</v>
      </c>
      <c r="BU29">
        <v>894.36850000000004</v>
      </c>
      <c r="BV29">
        <v>14.37636</v>
      </c>
      <c r="BW29">
        <v>400.01416666666699</v>
      </c>
      <c r="BX29">
        <v>102.21236666666699</v>
      </c>
      <c r="BY29">
        <v>9.9990413333333306E-2</v>
      </c>
      <c r="BZ29">
        <v>36.302669999999999</v>
      </c>
      <c r="CA29">
        <v>35.875300000000003</v>
      </c>
      <c r="CB29">
        <v>999.9</v>
      </c>
      <c r="CC29">
        <v>0</v>
      </c>
      <c r="CD29">
        <v>0</v>
      </c>
      <c r="CE29">
        <v>10002.5396666667</v>
      </c>
      <c r="CF29">
        <v>0</v>
      </c>
      <c r="CG29">
        <v>306.99326666666701</v>
      </c>
      <c r="CH29">
        <v>1399.98966666667</v>
      </c>
      <c r="CI29">
        <v>0.89999176666666603</v>
      </c>
      <c r="CJ29">
        <v>0.100008183333333</v>
      </c>
      <c r="CK29">
        <v>0</v>
      </c>
      <c r="CL29">
        <v>890.51893333333305</v>
      </c>
      <c r="CM29">
        <v>4.9997499999999997</v>
      </c>
      <c r="CN29">
        <v>12365.2166666667</v>
      </c>
      <c r="CO29">
        <v>12177.9333333333</v>
      </c>
      <c r="CP29">
        <v>48.012300000000003</v>
      </c>
      <c r="CQ29">
        <v>49.289266666666698</v>
      </c>
      <c r="CR29">
        <v>48.714366666666699</v>
      </c>
      <c r="CS29">
        <v>48.914266666666698</v>
      </c>
      <c r="CT29">
        <v>49.789266666666698</v>
      </c>
      <c r="CU29">
        <v>1255.479</v>
      </c>
      <c r="CV29">
        <v>139.51033333333299</v>
      </c>
      <c r="CW29">
        <v>0</v>
      </c>
      <c r="CX29">
        <v>103.40000009536701</v>
      </c>
      <c r="CY29">
        <v>0</v>
      </c>
      <c r="CZ29">
        <v>890.63847999999996</v>
      </c>
      <c r="DA29">
        <v>11.078615355816501</v>
      </c>
      <c r="DB29">
        <v>146.430768987991</v>
      </c>
      <c r="DC29">
        <v>12366.768</v>
      </c>
      <c r="DD29">
        <v>15</v>
      </c>
      <c r="DE29">
        <v>1605917061.5999999</v>
      </c>
      <c r="DF29" t="s">
        <v>291</v>
      </c>
      <c r="DG29">
        <v>1605917061.5999999</v>
      </c>
      <c r="DH29">
        <v>1605917050.0999999</v>
      </c>
      <c r="DI29">
        <v>11</v>
      </c>
      <c r="DJ29">
        <v>0.104</v>
      </c>
      <c r="DK29">
        <v>-1.2999999999999999E-2</v>
      </c>
      <c r="DL29">
        <v>4.9349999999999996</v>
      </c>
      <c r="DM29">
        <v>-5.6000000000000001E-2</v>
      </c>
      <c r="DN29">
        <v>1447</v>
      </c>
      <c r="DO29">
        <v>6</v>
      </c>
      <c r="DP29">
        <v>0.01</v>
      </c>
      <c r="DQ29">
        <v>0.01</v>
      </c>
      <c r="DR29">
        <v>25.607187902954202</v>
      </c>
      <c r="DS29">
        <v>-0.186084300457978</v>
      </c>
      <c r="DT29">
        <v>4.0788931536263402E-2</v>
      </c>
      <c r="DU29">
        <v>1</v>
      </c>
      <c r="DV29">
        <v>-45.146512903225798</v>
      </c>
      <c r="DW29">
        <v>0.19018548387095</v>
      </c>
      <c r="DX29">
        <v>5.8477477009338898E-2</v>
      </c>
      <c r="DY29">
        <v>1</v>
      </c>
      <c r="DZ29">
        <v>7.3873441935483903</v>
      </c>
      <c r="EA29">
        <v>0.14051806451610499</v>
      </c>
      <c r="EB29">
        <v>1.05399179081683E-2</v>
      </c>
      <c r="EC29">
        <v>1</v>
      </c>
      <c r="ED29">
        <v>3</v>
      </c>
      <c r="EE29">
        <v>3</v>
      </c>
      <c r="EF29" t="s">
        <v>306</v>
      </c>
      <c r="EG29">
        <v>100</v>
      </c>
      <c r="EH29">
        <v>100</v>
      </c>
      <c r="EI29">
        <v>4.9349999999999996</v>
      </c>
      <c r="EJ29">
        <v>-5.57E-2</v>
      </c>
      <c r="EK29">
        <v>4.93523809523799</v>
      </c>
      <c r="EL29">
        <v>0</v>
      </c>
      <c r="EM29">
        <v>0</v>
      </c>
      <c r="EN29">
        <v>0</v>
      </c>
      <c r="EO29">
        <v>-5.5605499999999503E-2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27.3</v>
      </c>
      <c r="EX29">
        <v>27.5</v>
      </c>
      <c r="EY29">
        <v>2</v>
      </c>
      <c r="EZ29">
        <v>385.28199999999998</v>
      </c>
      <c r="FA29">
        <v>634.86400000000003</v>
      </c>
      <c r="FB29">
        <v>34.978400000000001</v>
      </c>
      <c r="FC29">
        <v>32.780299999999997</v>
      </c>
      <c r="FD29">
        <v>29.9998</v>
      </c>
      <c r="FE29">
        <v>32.610900000000001</v>
      </c>
      <c r="FF29">
        <v>32.551400000000001</v>
      </c>
      <c r="FG29">
        <v>41.142200000000003</v>
      </c>
      <c r="FH29">
        <v>0</v>
      </c>
      <c r="FI29">
        <v>100</v>
      </c>
      <c r="FJ29">
        <v>-999.9</v>
      </c>
      <c r="FK29">
        <v>944.83600000000001</v>
      </c>
      <c r="FL29">
        <v>13.396699999999999</v>
      </c>
      <c r="FM29">
        <v>101.596</v>
      </c>
      <c r="FN29">
        <v>101.004</v>
      </c>
    </row>
    <row r="30" spans="1:170" x14ac:dyDescent="0.25">
      <c r="A30">
        <v>14</v>
      </c>
      <c r="B30">
        <v>1605918818</v>
      </c>
      <c r="C30">
        <v>1486.5</v>
      </c>
      <c r="D30" t="s">
        <v>344</v>
      </c>
      <c r="E30" t="s">
        <v>345</v>
      </c>
      <c r="F30" t="s">
        <v>285</v>
      </c>
      <c r="G30" t="s">
        <v>286</v>
      </c>
      <c r="H30">
        <v>1605918810</v>
      </c>
      <c r="I30">
        <f t="shared" si="0"/>
        <v>4.9536920375452664E-3</v>
      </c>
      <c r="J30">
        <f t="shared" si="1"/>
        <v>29.651303144605773</v>
      </c>
      <c r="K30">
        <f t="shared" si="2"/>
        <v>1199.8590322580601</v>
      </c>
      <c r="L30">
        <f t="shared" si="3"/>
        <v>703.95683401382303</v>
      </c>
      <c r="M30">
        <f t="shared" si="4"/>
        <v>72.02399232689784</v>
      </c>
      <c r="N30">
        <f t="shared" si="5"/>
        <v>122.76127392637353</v>
      </c>
      <c r="O30">
        <f t="shared" si="6"/>
        <v>0.11288582417771223</v>
      </c>
      <c r="P30">
        <f t="shared" si="7"/>
        <v>2.9677957798918784</v>
      </c>
      <c r="Q30">
        <f t="shared" si="8"/>
        <v>0.11055353214105394</v>
      </c>
      <c r="R30">
        <f t="shared" si="9"/>
        <v>6.9301491332634635E-2</v>
      </c>
      <c r="S30">
        <f t="shared" si="10"/>
        <v>231.28445538034475</v>
      </c>
      <c r="T30">
        <f t="shared" si="11"/>
        <v>36.242430655864538</v>
      </c>
      <c r="U30">
        <f t="shared" si="12"/>
        <v>35.7795129032258</v>
      </c>
      <c r="V30">
        <f t="shared" si="13"/>
        <v>5.8968157188327419</v>
      </c>
      <c r="W30">
        <f t="shared" si="14"/>
        <v>24.527398356672688</v>
      </c>
      <c r="X30">
        <f t="shared" si="15"/>
        <v>1.4775787772129845</v>
      </c>
      <c r="Y30">
        <f t="shared" si="16"/>
        <v>6.0241969234825454</v>
      </c>
      <c r="Z30">
        <f t="shared" si="17"/>
        <v>4.4192369416197579</v>
      </c>
      <c r="AA30">
        <f t="shared" si="18"/>
        <v>-218.45781885574624</v>
      </c>
      <c r="AB30">
        <f t="shared" si="19"/>
        <v>62.185731084568623</v>
      </c>
      <c r="AC30">
        <f t="shared" si="20"/>
        <v>4.9400717572406405</v>
      </c>
      <c r="AD30">
        <f t="shared" si="21"/>
        <v>79.952439366407788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52436.559520844276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903.98373076923099</v>
      </c>
      <c r="AR30">
        <v>1283.47</v>
      </c>
      <c r="AS30">
        <f t="shared" si="27"/>
        <v>0.29567209925496429</v>
      </c>
      <c r="AT30">
        <v>0.5</v>
      </c>
      <c r="AU30">
        <f t="shared" si="28"/>
        <v>1180.1503555860606</v>
      </c>
      <c r="AV30">
        <f t="shared" si="29"/>
        <v>29.651303144605773</v>
      </c>
      <c r="AW30">
        <f t="shared" si="30"/>
        <v>174.46876653631156</v>
      </c>
      <c r="AX30">
        <f t="shared" si="31"/>
        <v>0.48319010183331129</v>
      </c>
      <c r="AY30">
        <f t="shared" si="32"/>
        <v>2.5614575703288504E-2</v>
      </c>
      <c r="AZ30">
        <f t="shared" si="33"/>
        <v>1.5416098545349715</v>
      </c>
      <c r="BA30" t="s">
        <v>347</v>
      </c>
      <c r="BB30">
        <v>663.31</v>
      </c>
      <c r="BC30">
        <f t="shared" si="34"/>
        <v>620.16000000000008</v>
      </c>
      <c r="BD30">
        <f t="shared" si="35"/>
        <v>0.61191671380090462</v>
      </c>
      <c r="BE30">
        <f t="shared" si="36"/>
        <v>0.76136402990645569</v>
      </c>
      <c r="BF30">
        <f t="shared" si="37"/>
        <v>0.66811777229137359</v>
      </c>
      <c r="BG30">
        <f t="shared" si="38"/>
        <v>0.77696050002054018</v>
      </c>
      <c r="BH30">
        <f t="shared" si="39"/>
        <v>1399.9587096774201</v>
      </c>
      <c r="BI30">
        <f t="shared" si="40"/>
        <v>1180.1503555860606</v>
      </c>
      <c r="BJ30">
        <f t="shared" si="41"/>
        <v>0.84298940206457385</v>
      </c>
      <c r="BK30">
        <f t="shared" si="42"/>
        <v>0.19597880412914784</v>
      </c>
      <c r="BL30">
        <v>6</v>
      </c>
      <c r="BM30">
        <v>0.5</v>
      </c>
      <c r="BN30" t="s">
        <v>290</v>
      </c>
      <c r="BO30">
        <v>2</v>
      </c>
      <c r="BP30">
        <v>1605918810</v>
      </c>
      <c r="BQ30">
        <v>1199.8590322580601</v>
      </c>
      <c r="BR30">
        <v>1253.2493548387099</v>
      </c>
      <c r="BS30">
        <v>14.4417387096774</v>
      </c>
      <c r="BT30">
        <v>7.1188164516128998</v>
      </c>
      <c r="BU30">
        <v>1194.9245161290301</v>
      </c>
      <c r="BV30">
        <v>14.4973483870968</v>
      </c>
      <c r="BW30">
        <v>400.01670967741899</v>
      </c>
      <c r="BX30">
        <v>102.21306451612899</v>
      </c>
      <c r="BY30">
        <v>0.100016125806452</v>
      </c>
      <c r="BZ30">
        <v>36.168174193548403</v>
      </c>
      <c r="CA30">
        <v>35.7795129032258</v>
      </c>
      <c r="CB30">
        <v>999.9</v>
      </c>
      <c r="CC30">
        <v>0</v>
      </c>
      <c r="CD30">
        <v>0</v>
      </c>
      <c r="CE30">
        <v>9998.3938709677404</v>
      </c>
      <c r="CF30">
        <v>0</v>
      </c>
      <c r="CG30">
        <v>305.870838709677</v>
      </c>
      <c r="CH30">
        <v>1399.9587096774201</v>
      </c>
      <c r="CI30">
        <v>0.89999548387096795</v>
      </c>
      <c r="CJ30">
        <v>0.100004432258065</v>
      </c>
      <c r="CK30">
        <v>0</v>
      </c>
      <c r="CL30">
        <v>904.01770967741902</v>
      </c>
      <c r="CM30">
        <v>4.9997499999999997</v>
      </c>
      <c r="CN30">
        <v>12536.0225806452</v>
      </c>
      <c r="CO30">
        <v>12177.677419354801</v>
      </c>
      <c r="CP30">
        <v>47.465451612903202</v>
      </c>
      <c r="CQ30">
        <v>48.7559677419355</v>
      </c>
      <c r="CR30">
        <v>48.152999999999999</v>
      </c>
      <c r="CS30">
        <v>48.414999999999999</v>
      </c>
      <c r="CT30">
        <v>49.274000000000001</v>
      </c>
      <c r="CU30">
        <v>1255.4574193548401</v>
      </c>
      <c r="CV30">
        <v>139.50129032258101</v>
      </c>
      <c r="CW30">
        <v>0</v>
      </c>
      <c r="CX30">
        <v>120.09999990463299</v>
      </c>
      <c r="CY30">
        <v>0</v>
      </c>
      <c r="CZ30">
        <v>903.98373076923099</v>
      </c>
      <c r="DA30">
        <v>-2.98013673182923</v>
      </c>
      <c r="DB30">
        <v>-58.0752136405168</v>
      </c>
      <c r="DC30">
        <v>12535.496153846199</v>
      </c>
      <c r="DD30">
        <v>15</v>
      </c>
      <c r="DE30">
        <v>1605917061.5999999</v>
      </c>
      <c r="DF30" t="s">
        <v>291</v>
      </c>
      <c r="DG30">
        <v>1605917061.5999999</v>
      </c>
      <c r="DH30">
        <v>1605917050.0999999</v>
      </c>
      <c r="DI30">
        <v>11</v>
      </c>
      <c r="DJ30">
        <v>0.104</v>
      </c>
      <c r="DK30">
        <v>-1.2999999999999999E-2</v>
      </c>
      <c r="DL30">
        <v>4.9349999999999996</v>
      </c>
      <c r="DM30">
        <v>-5.6000000000000001E-2</v>
      </c>
      <c r="DN30">
        <v>1447</v>
      </c>
      <c r="DO30">
        <v>6</v>
      </c>
      <c r="DP30">
        <v>0.01</v>
      </c>
      <c r="DQ30">
        <v>0.01</v>
      </c>
      <c r="DR30">
        <v>29.658815075943401</v>
      </c>
      <c r="DS30">
        <v>-2.7185426201119798</v>
      </c>
      <c r="DT30">
        <v>0.20408372958334101</v>
      </c>
      <c r="DU30">
        <v>0</v>
      </c>
      <c r="DV30">
        <v>-53.391370967741899</v>
      </c>
      <c r="DW30">
        <v>4.3399258064516504</v>
      </c>
      <c r="DX30">
        <v>0.33499696695165099</v>
      </c>
      <c r="DY30">
        <v>0</v>
      </c>
      <c r="DZ30">
        <v>7.3229216129032304</v>
      </c>
      <c r="EA30">
        <v>-0.314651129032261</v>
      </c>
      <c r="EB30">
        <v>2.34616609835754E-2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4.9400000000000004</v>
      </c>
      <c r="EJ30">
        <v>-5.5599999999999997E-2</v>
      </c>
      <c r="EK30">
        <v>4.93523809523799</v>
      </c>
      <c r="EL30">
        <v>0</v>
      </c>
      <c r="EM30">
        <v>0</v>
      </c>
      <c r="EN30">
        <v>0</v>
      </c>
      <c r="EO30">
        <v>-5.5605499999999503E-2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29.3</v>
      </c>
      <c r="EX30">
        <v>29.5</v>
      </c>
      <c r="EY30">
        <v>2</v>
      </c>
      <c r="EZ30">
        <v>385.23200000000003</v>
      </c>
      <c r="FA30">
        <v>635.67899999999997</v>
      </c>
      <c r="FB30">
        <v>34.8932</v>
      </c>
      <c r="FC30">
        <v>32.708399999999997</v>
      </c>
      <c r="FD30">
        <v>29.9998</v>
      </c>
      <c r="FE30">
        <v>32.542200000000001</v>
      </c>
      <c r="FF30">
        <v>32.485100000000003</v>
      </c>
      <c r="FG30">
        <v>52.165199999999999</v>
      </c>
      <c r="FH30">
        <v>0</v>
      </c>
      <c r="FI30">
        <v>100</v>
      </c>
      <c r="FJ30">
        <v>-999.9</v>
      </c>
      <c r="FK30">
        <v>1253.06</v>
      </c>
      <c r="FL30">
        <v>14.178900000000001</v>
      </c>
      <c r="FM30">
        <v>101.602</v>
      </c>
      <c r="FN30">
        <v>101.01600000000001</v>
      </c>
    </row>
    <row r="31" spans="1:170" x14ac:dyDescent="0.25">
      <c r="A31">
        <v>15</v>
      </c>
      <c r="B31">
        <v>1605918938.5999999</v>
      </c>
      <c r="C31">
        <v>1607.0999999046301</v>
      </c>
      <c r="D31" t="s">
        <v>348</v>
      </c>
      <c r="E31" t="s">
        <v>349</v>
      </c>
      <c r="F31" t="s">
        <v>285</v>
      </c>
      <c r="G31" t="s">
        <v>286</v>
      </c>
      <c r="H31">
        <v>1605918930.8499999</v>
      </c>
      <c r="I31">
        <f t="shared" si="0"/>
        <v>4.2453589339790567E-3</v>
      </c>
      <c r="J31">
        <f t="shared" si="1"/>
        <v>29.020348780196993</v>
      </c>
      <c r="K31">
        <f t="shared" si="2"/>
        <v>1400.35466666667</v>
      </c>
      <c r="L31">
        <f t="shared" si="3"/>
        <v>821.95996845203979</v>
      </c>
      <c r="M31">
        <f t="shared" si="4"/>
        <v>84.100391430128013</v>
      </c>
      <c r="N31">
        <f t="shared" si="5"/>
        <v>143.27994078527334</v>
      </c>
      <c r="O31">
        <f t="shared" si="6"/>
        <v>9.4742648285929598E-2</v>
      </c>
      <c r="P31">
        <f t="shared" si="7"/>
        <v>2.968823429668217</v>
      </c>
      <c r="Q31">
        <f t="shared" si="8"/>
        <v>9.3094467925272345E-2</v>
      </c>
      <c r="R31">
        <f t="shared" si="9"/>
        <v>5.8329736647818424E-2</v>
      </c>
      <c r="S31">
        <f t="shared" si="10"/>
        <v>231.29464538146885</v>
      </c>
      <c r="T31">
        <f t="shared" si="11"/>
        <v>36.324756230249818</v>
      </c>
      <c r="U31">
        <f t="shared" si="12"/>
        <v>35.7593033333333</v>
      </c>
      <c r="V31">
        <f t="shared" si="13"/>
        <v>5.89025665854368</v>
      </c>
      <c r="W31">
        <f t="shared" si="14"/>
        <v>23.204443847338965</v>
      </c>
      <c r="X31">
        <f t="shared" si="15"/>
        <v>1.3903375555512443</v>
      </c>
      <c r="Y31">
        <f t="shared" si="16"/>
        <v>5.9916866126945987</v>
      </c>
      <c r="Z31">
        <f t="shared" si="17"/>
        <v>4.4999191029924361</v>
      </c>
      <c r="AA31">
        <f t="shared" si="18"/>
        <v>-187.22032898847641</v>
      </c>
      <c r="AB31">
        <f t="shared" si="19"/>
        <v>49.674734584631558</v>
      </c>
      <c r="AC31">
        <f t="shared" si="20"/>
        <v>3.9425509591023467</v>
      </c>
      <c r="AD31">
        <f t="shared" si="21"/>
        <v>97.691601936726329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52482.634510364354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901.10607692307701</v>
      </c>
      <c r="AR31">
        <v>1275.73</v>
      </c>
      <c r="AS31">
        <f t="shared" si="27"/>
        <v>0.29365455313971056</v>
      </c>
      <c r="AT31">
        <v>0.5</v>
      </c>
      <c r="AU31">
        <f t="shared" si="28"/>
        <v>1180.2040707473175</v>
      </c>
      <c r="AV31">
        <f t="shared" si="29"/>
        <v>29.020348780196993</v>
      </c>
      <c r="AW31">
        <f t="shared" si="30"/>
        <v>173.28614950448542</v>
      </c>
      <c r="AX31">
        <f t="shared" si="31"/>
        <v>0.47727183651713134</v>
      </c>
      <c r="AY31">
        <f t="shared" si="32"/>
        <v>2.5078795264001585E-2</v>
      </c>
      <c r="AZ31">
        <f t="shared" si="33"/>
        <v>1.5570300925744476</v>
      </c>
      <c r="BA31" t="s">
        <v>351</v>
      </c>
      <c r="BB31">
        <v>666.86</v>
      </c>
      <c r="BC31">
        <f t="shared" si="34"/>
        <v>608.87</v>
      </c>
      <c r="BD31">
        <f t="shared" si="35"/>
        <v>0.61527735489829194</v>
      </c>
      <c r="BE31">
        <f t="shared" si="36"/>
        <v>0.76538790545695545</v>
      </c>
      <c r="BF31">
        <f t="shared" si="37"/>
        <v>0.66866910420977299</v>
      </c>
      <c r="BG31">
        <f t="shared" si="38"/>
        <v>0.77999984292801505</v>
      </c>
      <c r="BH31">
        <f t="shared" si="39"/>
        <v>1400.0226666666699</v>
      </c>
      <c r="BI31">
        <f t="shared" si="40"/>
        <v>1180.2040707473175</v>
      </c>
      <c r="BJ31">
        <f t="shared" si="41"/>
        <v>0.84298925927912216</v>
      </c>
      <c r="BK31">
        <f t="shared" si="42"/>
        <v>0.1959785185582445</v>
      </c>
      <c r="BL31">
        <v>6</v>
      </c>
      <c r="BM31">
        <v>0.5</v>
      </c>
      <c r="BN31" t="s">
        <v>290</v>
      </c>
      <c r="BO31">
        <v>2</v>
      </c>
      <c r="BP31">
        <v>1605918930.8499999</v>
      </c>
      <c r="BQ31">
        <v>1400.35466666667</v>
      </c>
      <c r="BR31">
        <v>1452.8003333333299</v>
      </c>
      <c r="BS31">
        <v>13.5885433333333</v>
      </c>
      <c r="BT31">
        <v>7.307321</v>
      </c>
      <c r="BU31">
        <v>1395.4173333333299</v>
      </c>
      <c r="BV31">
        <v>13.6441433333333</v>
      </c>
      <c r="BW31">
        <v>400.01806666666698</v>
      </c>
      <c r="BX31">
        <v>102.2169</v>
      </c>
      <c r="BY31">
        <v>9.9994566666666701E-2</v>
      </c>
      <c r="BZ31">
        <v>36.069663333333303</v>
      </c>
      <c r="CA31">
        <v>35.7593033333333</v>
      </c>
      <c r="CB31">
        <v>999.9</v>
      </c>
      <c r="CC31">
        <v>0</v>
      </c>
      <c r="CD31">
        <v>0</v>
      </c>
      <c r="CE31">
        <v>10003.838</v>
      </c>
      <c r="CF31">
        <v>0</v>
      </c>
      <c r="CG31">
        <v>304.43630000000002</v>
      </c>
      <c r="CH31">
        <v>1400.0226666666699</v>
      </c>
      <c r="CI31">
        <v>0.90000013333333395</v>
      </c>
      <c r="CJ31">
        <v>9.999972E-2</v>
      </c>
      <c r="CK31">
        <v>0</v>
      </c>
      <c r="CL31">
        <v>901.12450000000001</v>
      </c>
      <c r="CM31">
        <v>4.9997499999999997</v>
      </c>
      <c r="CN31">
        <v>12474.3266666667</v>
      </c>
      <c r="CO31">
        <v>12178.243333333299</v>
      </c>
      <c r="CP31">
        <v>46.999933333333303</v>
      </c>
      <c r="CQ31">
        <v>48.295466666666698</v>
      </c>
      <c r="CR31">
        <v>47.662199999999999</v>
      </c>
      <c r="CS31">
        <v>47.987400000000001</v>
      </c>
      <c r="CT31">
        <v>48.828800000000001</v>
      </c>
      <c r="CU31">
        <v>1255.5216666666699</v>
      </c>
      <c r="CV31">
        <v>139.501</v>
      </c>
      <c r="CW31">
        <v>0</v>
      </c>
      <c r="CX31">
        <v>120.09999990463299</v>
      </c>
      <c r="CY31">
        <v>0</v>
      </c>
      <c r="CZ31">
        <v>901.10607692307701</v>
      </c>
      <c r="DA31">
        <v>-0.88991453010049903</v>
      </c>
      <c r="DB31">
        <v>-43.576068409840701</v>
      </c>
      <c r="DC31">
        <v>12473.9461538462</v>
      </c>
      <c r="DD31">
        <v>15</v>
      </c>
      <c r="DE31">
        <v>1605917061.5999999</v>
      </c>
      <c r="DF31" t="s">
        <v>291</v>
      </c>
      <c r="DG31">
        <v>1605917061.5999999</v>
      </c>
      <c r="DH31">
        <v>1605917050.0999999</v>
      </c>
      <c r="DI31">
        <v>11</v>
      </c>
      <c r="DJ31">
        <v>0.104</v>
      </c>
      <c r="DK31">
        <v>-1.2999999999999999E-2</v>
      </c>
      <c r="DL31">
        <v>4.9349999999999996</v>
      </c>
      <c r="DM31">
        <v>-5.6000000000000001E-2</v>
      </c>
      <c r="DN31">
        <v>1447</v>
      </c>
      <c r="DO31">
        <v>6</v>
      </c>
      <c r="DP31">
        <v>0.01</v>
      </c>
      <c r="DQ31">
        <v>0.01</v>
      </c>
      <c r="DR31">
        <v>29.0461766346438</v>
      </c>
      <c r="DS31">
        <v>-1.6658231623759501</v>
      </c>
      <c r="DT31">
        <v>0.13982635217167699</v>
      </c>
      <c r="DU31">
        <v>0</v>
      </c>
      <c r="DV31">
        <v>-52.486967741935501</v>
      </c>
      <c r="DW31">
        <v>3.4680967741935098</v>
      </c>
      <c r="DX31">
        <v>0.27967306072430598</v>
      </c>
      <c r="DY31">
        <v>0</v>
      </c>
      <c r="DZ31">
        <v>6.2896867741935498</v>
      </c>
      <c r="EA31">
        <v>-0.68004725806452404</v>
      </c>
      <c r="EB31">
        <v>5.0699748194774401E-2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4.9400000000000004</v>
      </c>
      <c r="EJ31">
        <v>-5.5599999999999997E-2</v>
      </c>
      <c r="EK31">
        <v>4.93523809523799</v>
      </c>
      <c r="EL31">
        <v>0</v>
      </c>
      <c r="EM31">
        <v>0</v>
      </c>
      <c r="EN31">
        <v>0</v>
      </c>
      <c r="EO31">
        <v>-5.5605499999999503E-2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31.3</v>
      </c>
      <c r="EX31">
        <v>31.5</v>
      </c>
      <c r="EY31">
        <v>2</v>
      </c>
      <c r="EZ31">
        <v>384.14400000000001</v>
      </c>
      <c r="FA31">
        <v>636.68700000000001</v>
      </c>
      <c r="FB31">
        <v>34.806699999999999</v>
      </c>
      <c r="FC31">
        <v>32.626300000000001</v>
      </c>
      <c r="FD31">
        <v>29.9998</v>
      </c>
      <c r="FE31">
        <v>32.461399999999998</v>
      </c>
      <c r="FF31">
        <v>32.406100000000002</v>
      </c>
      <c r="FG31">
        <v>59.015500000000003</v>
      </c>
      <c r="FH31">
        <v>0</v>
      </c>
      <c r="FI31">
        <v>100</v>
      </c>
      <c r="FJ31">
        <v>-999.9</v>
      </c>
      <c r="FK31">
        <v>1452.35</v>
      </c>
      <c r="FL31">
        <v>14.3401</v>
      </c>
      <c r="FM31">
        <v>101.61799999999999</v>
      </c>
      <c r="FN31">
        <v>101.03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2020-11-20T16:37:38Z</dcterms:created>
  <dcterms:modified xsi:type="dcterms:W3CDTF">2021-05-04T23:09:51Z</dcterms:modified>
</cp:coreProperties>
</file>