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B072921-F1EA-4FD4-8F9E-88996CA702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Z17" i="1"/>
  <c r="AX17" i="1"/>
  <c r="AS17" i="1"/>
  <c r="AW17" i="1" s="1"/>
  <c r="AM17" i="1"/>
  <c r="AN17" i="1" s="1"/>
  <c r="AI17" i="1"/>
  <c r="AG17" i="1" s="1"/>
  <c r="Y17" i="1"/>
  <c r="W17" i="1" s="1"/>
  <c r="X17" i="1"/>
  <c r="P17" i="1"/>
  <c r="S22" i="1" l="1"/>
  <c r="AU22" i="1"/>
  <c r="AW22" i="1" s="1"/>
  <c r="AH24" i="1"/>
  <c r="N24" i="1"/>
  <c r="K24" i="1"/>
  <c r="J24" i="1"/>
  <c r="AV24" i="1" s="1"/>
  <c r="AY24" i="1" s="1"/>
  <c r="I24" i="1"/>
  <c r="K25" i="1"/>
  <c r="I25" i="1"/>
  <c r="J25" i="1"/>
  <c r="AV25" i="1" s="1"/>
  <c r="AY25" i="1" s="1"/>
  <c r="AH25" i="1"/>
  <c r="N25" i="1"/>
  <c r="T26" i="1"/>
  <c r="U26" i="1" s="1"/>
  <c r="S27" i="1"/>
  <c r="AU27" i="1"/>
  <c r="AU29" i="1"/>
  <c r="S29" i="1"/>
  <c r="AY22" i="1"/>
  <c r="AW27" i="1"/>
  <c r="S28" i="1"/>
  <c r="AU28" i="1"/>
  <c r="AW28" i="1" s="1"/>
  <c r="AW29" i="1"/>
  <c r="S23" i="1"/>
  <c r="AU23" i="1"/>
  <c r="AW23" i="1" s="1"/>
  <c r="AU30" i="1"/>
  <c r="AW30" i="1" s="1"/>
  <c r="S30" i="1"/>
  <c r="N19" i="1"/>
  <c r="K19" i="1"/>
  <c r="J19" i="1"/>
  <c r="AV19" i="1" s="1"/>
  <c r="AY19" i="1" s="1"/>
  <c r="I19" i="1"/>
  <c r="AH19" i="1"/>
  <c r="K20" i="1"/>
  <c r="I20" i="1"/>
  <c r="J20" i="1"/>
  <c r="AV20" i="1" s="1"/>
  <c r="AH20" i="1"/>
  <c r="N20" i="1"/>
  <c r="AY26" i="1"/>
  <c r="S31" i="1"/>
  <c r="AU31" i="1"/>
  <c r="AW31" i="1" s="1"/>
  <c r="S20" i="1"/>
  <c r="AU20" i="1"/>
  <c r="AW20" i="1" s="1"/>
  <c r="J17" i="1"/>
  <c r="AV17" i="1" s="1"/>
  <c r="AY17" i="1" s="1"/>
  <c r="K17" i="1"/>
  <c r="I17" i="1"/>
  <c r="AH17" i="1"/>
  <c r="N17" i="1"/>
  <c r="I21" i="1"/>
  <c r="AH21" i="1"/>
  <c r="N21" i="1"/>
  <c r="K21" i="1"/>
  <c r="J21" i="1"/>
  <c r="AV21" i="1" s="1"/>
  <c r="I29" i="1"/>
  <c r="AH29" i="1"/>
  <c r="N29" i="1"/>
  <c r="K29" i="1"/>
  <c r="J29" i="1"/>
  <c r="AV29" i="1" s="1"/>
  <c r="T18" i="1"/>
  <c r="U18" i="1" s="1"/>
  <c r="S19" i="1"/>
  <c r="AU19" i="1"/>
  <c r="AW19" i="1" s="1"/>
  <c r="AU21" i="1"/>
  <c r="AW21" i="1" s="1"/>
  <c r="S21" i="1"/>
  <c r="N27" i="1"/>
  <c r="K27" i="1"/>
  <c r="J27" i="1"/>
  <c r="AV27" i="1" s="1"/>
  <c r="AY27" i="1" s="1"/>
  <c r="I27" i="1"/>
  <c r="AH27" i="1"/>
  <c r="K28" i="1"/>
  <c r="J28" i="1"/>
  <c r="AV28" i="1" s="1"/>
  <c r="AY28" i="1" s="1"/>
  <c r="I28" i="1"/>
  <c r="AH28" i="1"/>
  <c r="N28" i="1"/>
  <c r="AH22" i="1"/>
  <c r="AH30" i="1"/>
  <c r="I22" i="1"/>
  <c r="N23" i="1"/>
  <c r="S24" i="1"/>
  <c r="I30" i="1"/>
  <c r="N31" i="1"/>
  <c r="K30" i="1"/>
  <c r="AH31" i="1"/>
  <c r="S17" i="1"/>
  <c r="AH18" i="1"/>
  <c r="I23" i="1"/>
  <c r="S25" i="1"/>
  <c r="AH26" i="1"/>
  <c r="I31" i="1"/>
  <c r="AH23" i="1"/>
  <c r="I18" i="1"/>
  <c r="J23" i="1"/>
  <c r="AV23" i="1" s="1"/>
  <c r="AY23" i="1" s="1"/>
  <c r="I26" i="1"/>
  <c r="J31" i="1"/>
  <c r="AV31" i="1" s="1"/>
  <c r="AY31" i="1" s="1"/>
  <c r="K22" i="1"/>
  <c r="AA29" i="1" l="1"/>
  <c r="T31" i="1"/>
  <c r="U31" i="1" s="1"/>
  <c r="AA23" i="1"/>
  <c r="AA17" i="1"/>
  <c r="Q17" i="1"/>
  <c r="O17" i="1" s="1"/>
  <c r="R17" i="1" s="1"/>
  <c r="L17" i="1" s="1"/>
  <c r="M17" i="1" s="1"/>
  <c r="T30" i="1"/>
  <c r="U30" i="1" s="1"/>
  <c r="AA24" i="1"/>
  <c r="T25" i="1"/>
  <c r="U25" i="1" s="1"/>
  <c r="Q25" i="1" s="1"/>
  <c r="O25" i="1" s="1"/>
  <c r="R25" i="1" s="1"/>
  <c r="L25" i="1" s="1"/>
  <c r="M25" i="1" s="1"/>
  <c r="T24" i="1"/>
  <c r="U24" i="1" s="1"/>
  <c r="Q26" i="1"/>
  <c r="O26" i="1" s="1"/>
  <c r="R26" i="1" s="1"/>
  <c r="L26" i="1" s="1"/>
  <c r="M26" i="1" s="1"/>
  <c r="AA26" i="1"/>
  <c r="AA22" i="1"/>
  <c r="T19" i="1"/>
  <c r="U19" i="1" s="1"/>
  <c r="AY21" i="1"/>
  <c r="AA19" i="1"/>
  <c r="T28" i="1"/>
  <c r="U28" i="1" s="1"/>
  <c r="T27" i="1"/>
  <c r="U27" i="1" s="1"/>
  <c r="Q27" i="1" s="1"/>
  <c r="O27" i="1" s="1"/>
  <c r="R27" i="1" s="1"/>
  <c r="L27" i="1" s="1"/>
  <c r="M27" i="1" s="1"/>
  <c r="AA27" i="1"/>
  <c r="Q18" i="1"/>
  <c r="O18" i="1" s="1"/>
  <c r="R18" i="1" s="1"/>
  <c r="L18" i="1" s="1"/>
  <c r="M18" i="1" s="1"/>
  <c r="AA18" i="1"/>
  <c r="AY29" i="1"/>
  <c r="T23" i="1"/>
  <c r="U23" i="1" s="1"/>
  <c r="Q23" i="1" s="1"/>
  <c r="O23" i="1" s="1"/>
  <c r="R23" i="1" s="1"/>
  <c r="L23" i="1" s="1"/>
  <c r="M23" i="1" s="1"/>
  <c r="V26" i="1"/>
  <c r="Z26" i="1" s="1"/>
  <c r="AC26" i="1"/>
  <c r="AD26" i="1" s="1"/>
  <c r="AB26" i="1"/>
  <c r="V18" i="1"/>
  <c r="Z18" i="1" s="1"/>
  <c r="AC18" i="1"/>
  <c r="AD18" i="1" s="1"/>
  <c r="AB18" i="1"/>
  <c r="AA31" i="1"/>
  <c r="Q31" i="1"/>
  <c r="O31" i="1" s="1"/>
  <c r="R31" i="1" s="1"/>
  <c r="L31" i="1" s="1"/>
  <c r="M31" i="1" s="1"/>
  <c r="Q21" i="1"/>
  <c r="O21" i="1" s="1"/>
  <c r="R21" i="1" s="1"/>
  <c r="L21" i="1" s="1"/>
  <c r="M21" i="1" s="1"/>
  <c r="AA21" i="1"/>
  <c r="T20" i="1"/>
  <c r="U20" i="1" s="1"/>
  <c r="AY20" i="1"/>
  <c r="AY30" i="1"/>
  <c r="T17" i="1"/>
  <c r="U17" i="1" s="1"/>
  <c r="AA30" i="1"/>
  <c r="Q30" i="1"/>
  <c r="O30" i="1" s="1"/>
  <c r="R30" i="1" s="1"/>
  <c r="L30" i="1" s="1"/>
  <c r="M30" i="1" s="1"/>
  <c r="AA28" i="1"/>
  <c r="Q28" i="1"/>
  <c r="O28" i="1" s="1"/>
  <c r="R28" i="1" s="1"/>
  <c r="L28" i="1" s="1"/>
  <c r="M28" i="1" s="1"/>
  <c r="T21" i="1"/>
  <c r="U21" i="1" s="1"/>
  <c r="AA20" i="1"/>
  <c r="Q20" i="1"/>
  <c r="O20" i="1" s="1"/>
  <c r="R20" i="1" s="1"/>
  <c r="L20" i="1" s="1"/>
  <c r="M20" i="1" s="1"/>
  <c r="T29" i="1"/>
  <c r="U29" i="1" s="1"/>
  <c r="AA25" i="1"/>
  <c r="T22" i="1"/>
  <c r="U22" i="1" s="1"/>
  <c r="Q22" i="1" s="1"/>
  <c r="O22" i="1" s="1"/>
  <c r="R22" i="1" s="1"/>
  <c r="L22" i="1" s="1"/>
  <c r="M22" i="1" s="1"/>
  <c r="AC24" i="1" l="1"/>
  <c r="AB24" i="1"/>
  <c r="V24" i="1"/>
  <c r="Z24" i="1" s="1"/>
  <c r="AC20" i="1"/>
  <c r="V20" i="1"/>
  <c r="Z20" i="1" s="1"/>
  <c r="AB20" i="1"/>
  <c r="V29" i="1"/>
  <c r="Z29" i="1" s="1"/>
  <c r="AC29" i="1"/>
  <c r="AD29" i="1" s="1"/>
  <c r="AB29" i="1"/>
  <c r="V23" i="1"/>
  <c r="Z23" i="1" s="1"/>
  <c r="AB23" i="1"/>
  <c r="AC23" i="1"/>
  <c r="Q24" i="1"/>
  <c r="O24" i="1" s="1"/>
  <c r="R24" i="1" s="1"/>
  <c r="L24" i="1" s="1"/>
  <c r="M24" i="1" s="1"/>
  <c r="V31" i="1"/>
  <c r="Z31" i="1" s="1"/>
  <c r="AB31" i="1"/>
  <c r="AC31" i="1"/>
  <c r="AD31" i="1" s="1"/>
  <c r="AC17" i="1"/>
  <c r="V17" i="1"/>
  <c r="Z17" i="1" s="1"/>
  <c r="AB17" i="1"/>
  <c r="V27" i="1"/>
  <c r="Z27" i="1" s="1"/>
  <c r="AC27" i="1"/>
  <c r="AD27" i="1" s="1"/>
  <c r="AB27" i="1"/>
  <c r="AC25" i="1"/>
  <c r="AB25" i="1"/>
  <c r="V25" i="1"/>
  <c r="Z25" i="1" s="1"/>
  <c r="V22" i="1"/>
  <c r="Z22" i="1" s="1"/>
  <c r="AC22" i="1"/>
  <c r="AD22" i="1" s="1"/>
  <c r="AB22" i="1"/>
  <c r="V21" i="1"/>
  <c r="Z21" i="1" s="1"/>
  <c r="AC21" i="1"/>
  <c r="AB21" i="1"/>
  <c r="AC28" i="1"/>
  <c r="AD28" i="1" s="1"/>
  <c r="V28" i="1"/>
  <c r="Z28" i="1" s="1"/>
  <c r="AB28" i="1"/>
  <c r="V30" i="1"/>
  <c r="Z30" i="1" s="1"/>
  <c r="AC30" i="1"/>
  <c r="AB30" i="1"/>
  <c r="V19" i="1"/>
  <c r="Z19" i="1" s="1"/>
  <c r="AC19" i="1"/>
  <c r="AB19" i="1"/>
  <c r="Q19" i="1"/>
  <c r="O19" i="1" s="1"/>
  <c r="R19" i="1" s="1"/>
  <c r="L19" i="1" s="1"/>
  <c r="M19" i="1" s="1"/>
  <c r="Q29" i="1"/>
  <c r="O29" i="1" s="1"/>
  <c r="R29" i="1" s="1"/>
  <c r="L29" i="1" s="1"/>
  <c r="M29" i="1" s="1"/>
  <c r="AD19" i="1" l="1"/>
  <c r="AD25" i="1"/>
  <c r="AD21" i="1"/>
  <c r="AD30" i="1"/>
  <c r="AD23" i="1"/>
  <c r="AD20" i="1"/>
  <c r="AD17" i="1"/>
  <c r="AD24" i="1"/>
</calcChain>
</file>

<file path=xl/sharedStrings.xml><?xml version="1.0" encoding="utf-8"?>
<sst xmlns="http://schemas.openxmlformats.org/spreadsheetml/2006/main" count="693" uniqueCount="352">
  <si>
    <t>File opened</t>
  </si>
  <si>
    <t>2020-11-24 11:23:17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</si>
  <si>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</si>
  <si>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</si>
  <si>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</si>
  <si>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</si>
  <si>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</si>
  <si>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</si>
  <si>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</si>
  <si>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</si>
  <si>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</si>
  <si>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</si>
  <si>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</si>
  <si>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</si>
  <si>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</si>
  <si>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</si>
  <si>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</si>
  <si>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</si>
  <si>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</si>
  <si>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</si>
  <si>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</si>
  <si>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</si>
  <si>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</si>
  <si>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11:23:17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</si>
  <si>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</si>
  <si>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</si>
  <si>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</si>
  <si>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</si>
  <si>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</si>
  <si>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</si>
  <si>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</si>
  <si>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</si>
  <si>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</si>
  <si>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</si>
  <si>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</si>
  <si>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</si>
  <si>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</si>
  <si>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</si>
  <si>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</si>
  <si>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</si>
  <si>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</si>
  <si>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</si>
  <si>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</si>
  <si>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</si>
  <si>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</si>
  <si>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</si>
  <si>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</si>
  <si>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</si>
  <si>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</si>
  <si>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</si>
  <si>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</si>
  <si>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</si>
  <si>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</si>
  <si>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</si>
  <si>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</si>
  <si>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</si>
  <si>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</si>
  <si>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</si>
  <si>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</si>
  <si>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</si>
  <si>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</si>
  <si>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</si>
  <si>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</si>
  <si>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</si>
  <si>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</si>
  <si>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</si>
  <si>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</si>
  <si>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</si>
  <si>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</si>
  <si>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</si>
  <si>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</si>
  <si>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</si>
  <si>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</si>
  <si>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</si>
  <si>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</si>
  <si>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</si>
  <si>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</si>
  <si>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</si>
  <si>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</si>
  <si>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</si>
  <si>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</si>
  <si>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</si>
  <si>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</si>
  <si>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</si>
  <si>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</si>
  <si>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</si>
  <si>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</si>
  <si>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</si>
  <si>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</si>
  <si>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</si>
  <si>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</si>
  <si>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</si>
  <si>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</si>
  <si>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</si>
  <si>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</si>
  <si>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</si>
  <si>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</si>
  <si>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</si>
  <si>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</si>
  <si>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</si>
  <si>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</si>
  <si>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</si>
  <si>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</si>
  <si>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</si>
  <si>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</si>
  <si>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</si>
  <si>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</si>
  <si>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</si>
  <si>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</si>
  <si>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</si>
  <si>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</si>
  <si>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</si>
  <si>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</si>
  <si>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</si>
  <si>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</si>
  <si>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</si>
  <si>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</si>
  <si>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</si>
  <si>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</si>
  <si>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</si>
  <si>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</si>
  <si>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</si>
  <si>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</si>
  <si>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</si>
  <si>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</si>
  <si>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</si>
  <si>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</si>
  <si>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</si>
  <si>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</si>
  <si>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</si>
  <si>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</si>
  <si>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</si>
  <si>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</si>
  <si>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</si>
  <si>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</si>
  <si>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</si>
  <si>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</si>
  <si>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</si>
  <si>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</si>
  <si>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</si>
  <si>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</si>
  <si>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</si>
  <si>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</si>
  <si>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</si>
  <si>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</si>
  <si>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</si>
  <si>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</si>
  <si>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</si>
  <si>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</si>
  <si>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</si>
  <si>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</si>
  <si>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</si>
  <si>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</si>
  <si>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</si>
  <si>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</si>
  <si>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</si>
  <si>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</si>
  <si>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</si>
  <si>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</si>
  <si>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</si>
  <si>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</si>
  <si>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</si>
  <si>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</si>
  <si>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</si>
  <si>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</si>
  <si>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</si>
  <si>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</si>
  <si>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</si>
  <si>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</si>
  <si>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</si>
  <si>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</si>
  <si>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</si>
  <si>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</si>
  <si>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</si>
  <si>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</si>
  <si>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</si>
  <si>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</si>
  <si>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</si>
  <si>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</si>
  <si>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</si>
  <si>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</si>
  <si>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</si>
  <si>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</si>
  <si>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</si>
  <si>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</si>
  <si>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</si>
  <si>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</si>
  <si>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</si>
  <si>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</si>
  <si>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</si>
  <si>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</si>
  <si>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</si>
  <si>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</si>
  <si>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</si>
  <si>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</si>
  <si>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</si>
  <si>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</si>
  <si>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</si>
  <si>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</si>
  <si>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</si>
  <si>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</si>
  <si>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</si>
  <si>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</si>
  <si>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</si>
  <si>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</si>
  <si>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</si>
  <si>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</si>
  <si>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</si>
  <si>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</si>
  <si>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</si>
  <si>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</si>
  <si>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</si>
  <si>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</si>
  <si>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</si>
  <si>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</si>
  <si>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</si>
  <si>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</si>
  <si>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</si>
  <si>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</si>
  <si>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</si>
  <si>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</si>
  <si>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</si>
  <si>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</si>
  <si>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</si>
  <si>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</si>
  <si>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</si>
  <si>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</si>
  <si>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</si>
  <si>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</si>
  <si>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</si>
  <si>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</si>
  <si>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</si>
  <si>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</si>
  <si>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</si>
  <si>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</si>
  <si>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</si>
  <si>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</si>
  <si>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</si>
  <si>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</si>
  <si>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</si>
  <si>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</si>
  <si>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</si>
  <si>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</si>
  <si>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</si>
  <si>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</si>
  <si>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</si>
  <si>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</si>
  <si>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</si>
  <si>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</si>
  <si>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</si>
  <si>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</si>
  <si>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</si>
  <si>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</si>
  <si>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</si>
  <si>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</si>
  <si>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</si>
  <si>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</si>
  <si>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</si>
  <si>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</si>
  <si>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</si>
  <si>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</si>
  <si>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</si>
  <si>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</si>
  <si>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</si>
  <si>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</si>
  <si>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</si>
  <si>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</si>
  <si>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</si>
  <si>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</si>
  <si>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</si>
  <si>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</si>
  <si>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</si>
  <si>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</si>
  <si>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</si>
  <si>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</si>
  <si>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</si>
  <si>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</si>
  <si>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</si>
  <si>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</si>
  <si>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</si>
  <si>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</si>
  <si>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</si>
  <si>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</si>
  <si>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11:33:45</t>
  </si>
  <si>
    <t>11:33:45</t>
  </si>
  <si>
    <t>1149</t>
  </si>
  <si>
    <t>_1</t>
  </si>
  <si>
    <t>RECT-4143-20200907-06_33_50</t>
  </si>
  <si>
    <t>RECT-5979-20201124-11_33_53</t>
  </si>
  <si>
    <t>DARK-5980-20201124-11_33_55</t>
  </si>
  <si>
    <t>0: Broadleaf</t>
  </si>
  <si>
    <t>11:22:58</t>
  </si>
  <si>
    <t>3/3</t>
  </si>
  <si>
    <t>20201124 11:35:46</t>
  </si>
  <si>
    <t>11:35:46</t>
  </si>
  <si>
    <t>RECT-5981-20201124-11_35_53</t>
  </si>
  <si>
    <t>DARK-5982-20201124-11_35_55</t>
  </si>
  <si>
    <t>0/3</t>
  </si>
  <si>
    <t>20201124 11:37:46</t>
  </si>
  <si>
    <t>11:37:46</t>
  </si>
  <si>
    <t>RECT-5983-20201124-11_37_54</t>
  </si>
  <si>
    <t>DARK-5984-20201124-11_37_56</t>
  </si>
  <si>
    <t>1/3</t>
  </si>
  <si>
    <t>20201124 11:39:24</t>
  </si>
  <si>
    <t>11:39:24</t>
  </si>
  <si>
    <t>RECT-5985-20201124-11_39_32</t>
  </si>
  <si>
    <t>DARK-5986-20201124-11_39_34</t>
  </si>
  <si>
    <t>20201124 11:40:46</t>
  </si>
  <si>
    <t>11:40:46</t>
  </si>
  <si>
    <t>RECT-5987-20201124-11_40_54</t>
  </si>
  <si>
    <t>DARK-5988-20201124-11_40_56</t>
  </si>
  <si>
    <t>20201124 11:42:08</t>
  </si>
  <si>
    <t>11:42:08</t>
  </si>
  <si>
    <t>RECT-5989-20201124-11_42_16</t>
  </si>
  <si>
    <t>DARK-5990-20201124-11_42_18</t>
  </si>
  <si>
    <t>20201124 11:44:09</t>
  </si>
  <si>
    <t>11:44:09</t>
  </si>
  <si>
    <t>RECT-5991-20201124-11_44_17</t>
  </si>
  <si>
    <t>DARK-5992-20201124-11_44_19</t>
  </si>
  <si>
    <t>2/3</t>
  </si>
  <si>
    <t>20201124 11:46:10</t>
  </si>
  <si>
    <t>11:46:10</t>
  </si>
  <si>
    <t>RECT-5993-20201124-11_46_17</t>
  </si>
  <si>
    <t>DARK-5994-20201124-11_46_19</t>
  </si>
  <si>
    <t>20201124 11:47:26</t>
  </si>
  <si>
    <t>11:47:26</t>
  </si>
  <si>
    <t>RECT-5995-20201124-11_47_33</t>
  </si>
  <si>
    <t>DARK-5996-20201124-11_47_35</t>
  </si>
  <si>
    <t>20201124 11:49:26</t>
  </si>
  <si>
    <t>11:49:26</t>
  </si>
  <si>
    <t>RECT-5997-20201124-11_49_34</t>
  </si>
  <si>
    <t>DARK-5998-20201124-11_49_36</t>
  </si>
  <si>
    <t>20201124 11:51:27</t>
  </si>
  <si>
    <t>11:51:27</t>
  </si>
  <si>
    <t>RECT-5999-20201124-11_51_34</t>
  </si>
  <si>
    <t>DARK-6000-20201124-11_51_36</t>
  </si>
  <si>
    <t>20201124 11:53:27</t>
  </si>
  <si>
    <t>11:53:27</t>
  </si>
  <si>
    <t>RECT-6001-20201124-11_53_35</t>
  </si>
  <si>
    <t>DARK-6002-20201124-11_53_37</t>
  </si>
  <si>
    <t>20201124 11:55:28</t>
  </si>
  <si>
    <t>11:55:28</t>
  </si>
  <si>
    <t>RECT-6003-20201124-11_55_35</t>
  </si>
  <si>
    <t>DARK-6004-20201124-11_55_37</t>
  </si>
  <si>
    <t>20201124 11:57:28</t>
  </si>
  <si>
    <t>11:57:28</t>
  </si>
  <si>
    <t>RECT-6005-20201124-11_57_36</t>
  </si>
  <si>
    <t>DARK-6006-20201124-11_57_38</t>
  </si>
  <si>
    <t>20201124 11:59:29</t>
  </si>
  <si>
    <t>11:59:29</t>
  </si>
  <si>
    <t>RECT-6007-20201124-11_59_36</t>
  </si>
  <si>
    <t>DARK-6008-20201124-11_59_38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</si>
</sst>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1606246425.5999999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1606246417.8499999</v>
      </c>
      <c r="I17">
        <f t="shared" ref="I17:I31" si="0">BW17*AG17*(BS17-BT17)/(100*BL17*(1000-AG17*BS17))</f>
        <v>5.1280735311154523E-3</v>
      </c>
      <c r="J17">
        <f t="shared" ref="J17:J31" si="1">BW17*AG17*(BR17-BQ17*(1000-AG17*BT17)/(1000-AG17*BS17))/(100*BL17)</f>
        <v>9.3458973417055251</v>
      </c>
      <c r="K17">
        <f t="shared" ref="K17:K31" si="2">BQ17 - IF(AG17&gt;1, J17*BL17*100/(AI17*CE17), 0)</f>
        <v>405.180833333333</v>
      </c>
      <c r="L17">
        <f t="shared" ref="L17:L31" si="3">((R17-I17/2)*K17-J17)/(R17+I17/2)</f>
        <v>292.5271218781275</v>
      </c>
      <c r="M17">
        <f t="shared" ref="M17:M31" si="4">L17*(BX17+BY17)/1000</f>
        <v>29.829370391248538</v>
      </c>
      <c r="N17">
        <f t="shared" ref="N17:N31" si="5">(BQ17 - IF(AG17&gt;1, J17*BL17*100/(AI17*CE17), 0))*(BX17+BY17)/1000</f>
        <v>41.316815601016707</v>
      </c>
      <c r="O17">
        <f t="shared" ref="O17:O31" si="6">2/((1/Q17-1/P17)+SIGN(Q17)*SQRT((1/Q17-1/P17)*(1/Q17-1/P17) + 4*BM17/((BM17+1)*(BM17+1))*(2*1/Q17*1/P17-1/P17*1/P17)))</f>
        <v>0.16225733287725871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2.9630556384479876</v>
      </c>
      <c r="Q17">
        <f t="shared" ref="Q17:Q31" si="8">I17*(1000-(1000*0.61365*EXP(17.502*U17/(240.97+U17))/(BX17+BY17)+BS17)/2)/(1000*0.61365*EXP(17.502*U17/(240.97+U17))/(BX17+BY17)-BS17)</f>
        <v>0.15747787675742206</v>
      </c>
      <c r="R17">
        <f t="shared" ref="R17:R31" si="9">1/((BM17+1)/(O17/1.6)+1/(P17/1.37)) + BM17/((BM17+1)/(O17/1.6) + BM17/(P17/1.37))</f>
        <v>9.8841361253484833E-2</v>
      </c>
      <c r="S17">
        <f t="shared" ref="S17:S31" si="10">(BI17*BK17)</f>
        <v>231.29115915509502</v>
      </c>
      <c r="T17">
        <f t="shared" ref="T17:T31" si="11">(BZ17+(S17+2*0.95*0.0000000567*(((BZ17+$B$7)+273)^4-(BZ17+273)^4)-44100*I17)/(1.84*29.3*P17+8*0.95*0.0000000567*(BZ17+273)^3))</f>
        <v>38.726471150539858</v>
      </c>
      <c r="U17">
        <f t="shared" ref="U17:U31" si="12">($C$7*CA17+$D$7*CB17+$E$7*T17)</f>
        <v>38.503253333333298</v>
      </c>
      <c r="V17">
        <f t="shared" ref="V17:V31" si="13">0.61365*EXP(17.502*U17/(240.97+U17))</f>
        <v>6.8410003661661865</v>
      </c>
      <c r="W17">
        <f t="shared" ref="W17:W31" si="14">(X17/Y17*100)</f>
        <v>53.407216058879484</v>
      </c>
      <c r="X17">
        <f t="shared" ref="X17:X31" si="15">BS17*(BX17+BY17)/1000</f>
        <v>3.6919262575466174</v>
      </c>
      <c r="Y17">
        <f t="shared" ref="Y17:Y31" si="16">0.61365*EXP(17.502*BZ17/(240.97+BZ17))</f>
        <v>6.9127854435932505</v>
      </c>
      <c r="Z17">
        <f t="shared" ref="Z17:Z31" si="17">(V17-BS17*(BX17+BY17)/1000)</f>
        <v>3.149074108619569</v>
      </c>
      <c r="AA17">
        <f t="shared" ref="AA17:AA31" si="18">(-I17*44100)</f>
        <v>-226.14804272219143</v>
      </c>
      <c r="AB17">
        <f t="shared" ref="AB17:AB31" si="19">2*29.3*P17*0.92*(BZ17-U17)</f>
        <v>30.903058722815377</v>
      </c>
      <c r="AC17">
        <f t="shared" ref="AC17:AC31" si="20">2*0.95*0.0000000567*(((BZ17+$B$7)+273)^4-(U17+273)^4)</f>
        <v>2.5221166762950653</v>
      </c>
      <c r="AD17">
        <f t="shared" ref="AD17:AD31" si="21">S17+AC17+AA17+AB17</f>
        <v>38.568291832014026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51871.543143305869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873.90927999999997</v>
      </c>
      <c r="AR17">
        <v>1109.19</v>
      </c>
      <c r="AS17">
        <f t="shared" ref="AS17:AS31" si="27">1-AQ17/AR17</f>
        <v>0.21211940244683058</v>
      </c>
      <c r="AT17">
        <v>0.5</v>
      </c>
      <c r="AU17">
        <f t="shared" ref="AU17:AU31" si="28">BI17</f>
        <v>1180.1866107473079</v>
      </c>
      <c r="AV17">
        <f t="shared" ref="AV17:AV31" si="29">J17</f>
        <v>9.3458973417055251</v>
      </c>
      <c r="AW17">
        <f t="shared" ref="AW17:AW31" si="30">AS17*AT17*AU17</f>
        <v>125.17023932373461</v>
      </c>
      <c r="AX17">
        <f t="shared" ref="AX17:AX31" si="31">BC17/AR17</f>
        <v>0.39861520569063918</v>
      </c>
      <c r="AY17">
        <f t="shared" ref="AY17:AY31" si="32">(AV17-AO17)/AU17</f>
        <v>8.4085387269713062E-3</v>
      </c>
      <c r="AZ17">
        <f t="shared" ref="AZ17:AZ31" si="33">(AL17-AR17)/AR17</f>
        <v>1.9409569145051793</v>
      </c>
      <c r="BA17" t="s">
        <v>289</v>
      </c>
      <c r="BB17">
        <v>667.05</v>
      </c>
      <c r="BC17">
        <f t="shared" ref="BC17:BC31" si="34">AR17-BB17</f>
        <v>442.1400000000001</v>
      </c>
      <c r="BD17">
        <f t="shared" ref="BD17:BD31" si="35">(AR17-AQ17)/(AR17-BB17)</f>
        <v>0.53214076989188952</v>
      </c>
      <c r="BE17">
        <f t="shared" ref="BE17:BE31" si="36">(AL17-AR17)/(AL17-BB17)</f>
        <v>0.82962046681541257</v>
      </c>
      <c r="BF17">
        <f t="shared" ref="BF17:BF31" si="37">(AR17-AQ17)/(AR17-AK17)</f>
        <v>0.59759437466175092</v>
      </c>
      <c r="BG17">
        <f t="shared" ref="BG17:BG31" si="38">(AL17-AR17)/(AL17-AK17)</f>
        <v>0.8453967638338129</v>
      </c>
      <c r="BH17">
        <f t="shared" ref="BH17:BH31" si="39">$B$11*CF17+$C$11*CG17+$F$11*CH17*(1-CK17)</f>
        <v>1400.002</v>
      </c>
      <c r="BI17">
        <f t="shared" ref="BI17:BI31" si="40">BH17*BJ17</f>
        <v>1180.1866107473079</v>
      </c>
      <c r="BJ17">
        <f t="shared" ref="BJ17:BJ31" si="41">($B$11*$D$9+$C$11*$D$9+$F$11*((CU17+CM17)/MAX(CU17+CM17+CV17, 0.1)*$I$9+CV17/MAX(CU17+CM17+CV17, 0.1)*$J$9))/($B$11+$C$11+$F$11)</f>
        <v>0.84298923197774578</v>
      </c>
      <c r="BK17">
        <f t="shared" ref="BK17:BK31" si="42">($B$11*$K$9+$C$11*$K$9+$F$11*((CU17+CM17)/MAX(CU17+CM17+CV17, 0.1)*$P$9+CV17/MAX(CU17+CM17+CV17, 0.1)*$Q$9))/($B$11+$C$11+$F$11)</f>
        <v>0.19597846395549154</v>
      </c>
      <c r="BL17">
        <v>6</v>
      </c>
      <c r="BM17">
        <v>0.5</v>
      </c>
      <c r="BN17" t="s">
        <v>290</v>
      </c>
      <c r="BO17">
        <v>2</v>
      </c>
      <c r="BP17">
        <v>1606246417.8499999</v>
      </c>
      <c r="BQ17">
        <v>405.180833333333</v>
      </c>
      <c r="BR17">
        <v>422.31586666666698</v>
      </c>
      <c r="BS17">
        <v>36.205543333333303</v>
      </c>
      <c r="BT17">
        <v>28.792149999999999</v>
      </c>
      <c r="BU17">
        <v>401.2928</v>
      </c>
      <c r="BV17">
        <v>35.828240000000001</v>
      </c>
      <c r="BW17">
        <v>400.011866666667</v>
      </c>
      <c r="BX17">
        <v>101.930933333333</v>
      </c>
      <c r="BY17">
        <v>4.0364916666666702E-2</v>
      </c>
      <c r="BZ17">
        <v>38.696706666666699</v>
      </c>
      <c r="CA17">
        <v>38.503253333333298</v>
      </c>
      <c r="CB17">
        <v>999.9</v>
      </c>
      <c r="CC17">
        <v>0</v>
      </c>
      <c r="CD17">
        <v>0</v>
      </c>
      <c r="CE17">
        <v>9999.1816666666691</v>
      </c>
      <c r="CF17">
        <v>0</v>
      </c>
      <c r="CG17">
        <v>731.80633333333299</v>
      </c>
      <c r="CH17">
        <v>1400.002</v>
      </c>
      <c r="CI17">
        <v>0.89999916666666602</v>
      </c>
      <c r="CJ17">
        <v>0.100000583333333</v>
      </c>
      <c r="CK17">
        <v>0</v>
      </c>
      <c r="CL17">
        <v>874.30443333333301</v>
      </c>
      <c r="CM17">
        <v>4.9997499999999997</v>
      </c>
      <c r="CN17">
        <v>12158.6333333333</v>
      </c>
      <c r="CO17">
        <v>12178.0666666667</v>
      </c>
      <c r="CP17">
        <v>46.758333333333297</v>
      </c>
      <c r="CQ17">
        <v>48.625</v>
      </c>
      <c r="CR17">
        <v>47.375</v>
      </c>
      <c r="CS17">
        <v>48.5</v>
      </c>
      <c r="CT17">
        <v>48.941200000000002</v>
      </c>
      <c r="CU17">
        <v>1255.5043333333299</v>
      </c>
      <c r="CV17">
        <v>139.49766666666699</v>
      </c>
      <c r="CW17">
        <v>0</v>
      </c>
      <c r="CX17">
        <v>1015.90000009537</v>
      </c>
      <c r="CY17">
        <v>0</v>
      </c>
      <c r="CZ17">
        <v>873.90927999999997</v>
      </c>
      <c r="DA17">
        <v>-36.564461485515103</v>
      </c>
      <c r="DB17">
        <v>-493.99230699607801</v>
      </c>
      <c r="DC17">
        <v>12153.556</v>
      </c>
      <c r="DD17">
        <v>15</v>
      </c>
      <c r="DE17">
        <v>1606245778.5999999</v>
      </c>
      <c r="DF17" t="s">
        <v>291</v>
      </c>
      <c r="DG17">
        <v>1606245778.5999999</v>
      </c>
      <c r="DH17">
        <v>1606245761.0999999</v>
      </c>
      <c r="DI17">
        <v>4</v>
      </c>
      <c r="DJ17">
        <v>7.2999999999999995E-2</v>
      </c>
      <c r="DK17">
        <v>3.2000000000000001E-2</v>
      </c>
      <c r="DL17">
        <v>3.8879999999999999</v>
      </c>
      <c r="DM17">
        <v>0.377</v>
      </c>
      <c r="DN17">
        <v>1402</v>
      </c>
      <c r="DO17">
        <v>27</v>
      </c>
      <c r="DP17">
        <v>0.01</v>
      </c>
      <c r="DQ17">
        <v>0.02</v>
      </c>
      <c r="DR17">
        <v>9.2931304490575801</v>
      </c>
      <c r="DS17">
        <v>0.36674608013915799</v>
      </c>
      <c r="DT17">
        <v>0.33175192967028799</v>
      </c>
      <c r="DU17">
        <v>1</v>
      </c>
      <c r="DV17">
        <v>-17.084751612903201</v>
      </c>
      <c r="DW17">
        <v>7.3088709677440605E-2</v>
      </c>
      <c r="DX17">
        <v>0.47677878610996899</v>
      </c>
      <c r="DY17">
        <v>1</v>
      </c>
      <c r="DZ17">
        <v>7.4126196774193502</v>
      </c>
      <c r="EA17">
        <v>5.0313870967714898E-2</v>
      </c>
      <c r="EB17">
        <v>5.28303156119547E-3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3.8879999999999999</v>
      </c>
      <c r="EJ17">
        <v>0.37730000000000002</v>
      </c>
      <c r="EK17">
        <v>3.88809523809527</v>
      </c>
      <c r="EL17">
        <v>0</v>
      </c>
      <c r="EM17">
        <v>0</v>
      </c>
      <c r="EN17">
        <v>0</v>
      </c>
      <c r="EO17">
        <v>0.377305000000007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10.8</v>
      </c>
      <c r="EX17">
        <v>11.1</v>
      </c>
      <c r="EY17">
        <v>2</v>
      </c>
      <c r="EZ17">
        <v>392.35399999999998</v>
      </c>
      <c r="FA17">
        <v>631.07100000000003</v>
      </c>
      <c r="FB17">
        <v>37.573700000000002</v>
      </c>
      <c r="FC17">
        <v>34.606400000000001</v>
      </c>
      <c r="FD17">
        <v>30</v>
      </c>
      <c r="FE17">
        <v>34.308900000000001</v>
      </c>
      <c r="FF17">
        <v>34.228200000000001</v>
      </c>
      <c r="FG17">
        <v>21.737100000000002</v>
      </c>
      <c r="FH17">
        <v>0</v>
      </c>
      <c r="FI17">
        <v>100</v>
      </c>
      <c r="FJ17">
        <v>-999.9</v>
      </c>
      <c r="FK17">
        <v>420.78899999999999</v>
      </c>
      <c r="FL17">
        <v>45.032400000000003</v>
      </c>
      <c r="FM17">
        <v>101.21899999999999</v>
      </c>
      <c r="FN17">
        <v>100.532</v>
      </c>
    </row>
    <row r="18" spans="1:170" x14ac:dyDescent="0.25">
      <c r="A18">
        <v>2</v>
      </c>
      <c r="B18">
        <v>1606246546.0999999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1606246538.0999999</v>
      </c>
      <c r="I18">
        <f t="shared" si="0"/>
        <v>5.1286080938029409E-3</v>
      </c>
      <c r="J18">
        <f t="shared" si="1"/>
        <v>-4.2610915102573639</v>
      </c>
      <c r="K18">
        <f t="shared" si="2"/>
        <v>59.592051612903198</v>
      </c>
      <c r="L18">
        <f t="shared" si="3"/>
        <v>100.76123747485184</v>
      </c>
      <c r="M18">
        <f t="shared" si="4"/>
        <v>10.274870271469796</v>
      </c>
      <c r="N18">
        <f t="shared" si="5"/>
        <v>6.0767475159892896</v>
      </c>
      <c r="O18">
        <f t="shared" si="6"/>
        <v>0.15329715172704342</v>
      </c>
      <c r="P18">
        <f t="shared" si="7"/>
        <v>2.9634623614360658</v>
      </c>
      <c r="Q18">
        <f t="shared" si="8"/>
        <v>0.14902406757145706</v>
      </c>
      <c r="R18">
        <f t="shared" si="9"/>
        <v>9.3514040696005329E-2</v>
      </c>
      <c r="S18">
        <f t="shared" si="10"/>
        <v>231.29400094548302</v>
      </c>
      <c r="T18">
        <f t="shared" si="11"/>
        <v>38.82324510254157</v>
      </c>
      <c r="U18">
        <f t="shared" si="12"/>
        <v>38.563129032258097</v>
      </c>
      <c r="V18">
        <f t="shared" si="13"/>
        <v>6.8631491268340019</v>
      </c>
      <c r="W18">
        <f t="shared" si="14"/>
        <v>50.837473154849974</v>
      </c>
      <c r="X18">
        <f t="shared" si="15"/>
        <v>3.5326894866500989</v>
      </c>
      <c r="Y18">
        <f t="shared" si="16"/>
        <v>6.9489871691490137</v>
      </c>
      <c r="Z18">
        <f t="shared" si="17"/>
        <v>3.3304596401839031</v>
      </c>
      <c r="AA18">
        <f t="shared" si="18"/>
        <v>-226.17161693670968</v>
      </c>
      <c r="AB18">
        <f t="shared" si="19"/>
        <v>36.822497518766802</v>
      </c>
      <c r="AC18">
        <f t="shared" si="20"/>
        <v>3.0070806461113881</v>
      </c>
      <c r="AD18">
        <f t="shared" si="21"/>
        <v>44.951962173651516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51866.916089972525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886.162884615385</v>
      </c>
      <c r="AR18">
        <v>999.03</v>
      </c>
      <c r="AS18">
        <f t="shared" si="27"/>
        <v>0.11297670278631766</v>
      </c>
      <c r="AT18">
        <v>0.5</v>
      </c>
      <c r="AU18">
        <f t="shared" si="28"/>
        <v>1180.1987910699386</v>
      </c>
      <c r="AV18">
        <f t="shared" si="29"/>
        <v>-4.2610915102573639</v>
      </c>
      <c r="AW18">
        <f t="shared" si="30"/>
        <v>66.667484023739931</v>
      </c>
      <c r="AX18">
        <f t="shared" si="31"/>
        <v>0.31112178813449037</v>
      </c>
      <c r="AY18">
        <f t="shared" si="32"/>
        <v>-3.1209522144162796E-3</v>
      </c>
      <c r="AZ18">
        <f t="shared" si="33"/>
        <v>2.2652472898711751</v>
      </c>
      <c r="BA18" t="s">
        <v>296</v>
      </c>
      <c r="BB18">
        <v>688.21</v>
      </c>
      <c r="BC18">
        <f t="shared" si="34"/>
        <v>310.81999999999994</v>
      </c>
      <c r="BD18">
        <f t="shared" si="35"/>
        <v>0.36312693965837139</v>
      </c>
      <c r="BE18">
        <f t="shared" si="36"/>
        <v>0.87924021026702992</v>
      </c>
      <c r="BF18">
        <f t="shared" si="37"/>
        <v>0.39804581424180363</v>
      </c>
      <c r="BG18">
        <f t="shared" si="38"/>
        <v>0.8886543884704331</v>
      </c>
      <c r="BH18">
        <f t="shared" si="39"/>
        <v>1400.0161290322601</v>
      </c>
      <c r="BI18">
        <f t="shared" si="40"/>
        <v>1180.1987910699386</v>
      </c>
      <c r="BJ18">
        <f t="shared" si="41"/>
        <v>0.84298942461879567</v>
      </c>
      <c r="BK18">
        <f t="shared" si="42"/>
        <v>0.19597884923759132</v>
      </c>
      <c r="BL18">
        <v>6</v>
      </c>
      <c r="BM18">
        <v>0.5</v>
      </c>
      <c r="BN18" t="s">
        <v>290</v>
      </c>
      <c r="BO18">
        <v>2</v>
      </c>
      <c r="BP18">
        <v>1606246538.0999999</v>
      </c>
      <c r="BQ18">
        <v>59.592051612903198</v>
      </c>
      <c r="BR18">
        <v>53.659061290322597</v>
      </c>
      <c r="BS18">
        <v>34.643567741935499</v>
      </c>
      <c r="BT18">
        <v>27.217429032258099</v>
      </c>
      <c r="BU18">
        <v>55.703954838709699</v>
      </c>
      <c r="BV18">
        <v>34.266264516128999</v>
      </c>
      <c r="BW18">
        <v>400.01419354838703</v>
      </c>
      <c r="BX18">
        <v>101.93232258064501</v>
      </c>
      <c r="BY18">
        <v>4.0127629032258097E-2</v>
      </c>
      <c r="BZ18">
        <v>38.793606451612902</v>
      </c>
      <c r="CA18">
        <v>38.563129032258097</v>
      </c>
      <c r="CB18">
        <v>999.9</v>
      </c>
      <c r="CC18">
        <v>0</v>
      </c>
      <c r="CD18">
        <v>0</v>
      </c>
      <c r="CE18">
        <v>10001.3503225806</v>
      </c>
      <c r="CF18">
        <v>0</v>
      </c>
      <c r="CG18">
        <v>564.18803225806403</v>
      </c>
      <c r="CH18">
        <v>1400.0161290322601</v>
      </c>
      <c r="CI18">
        <v>0.89999551612903195</v>
      </c>
      <c r="CJ18">
        <v>0.100004319354839</v>
      </c>
      <c r="CK18">
        <v>0</v>
      </c>
      <c r="CL18">
        <v>886.05</v>
      </c>
      <c r="CM18">
        <v>4.9997499999999997</v>
      </c>
      <c r="CN18">
        <v>12282.870967741899</v>
      </c>
      <c r="CO18">
        <v>12178.183870967699</v>
      </c>
      <c r="CP18">
        <v>46.866870967741903</v>
      </c>
      <c r="CQ18">
        <v>48.628999999999998</v>
      </c>
      <c r="CR18">
        <v>47.436999999999998</v>
      </c>
      <c r="CS18">
        <v>48.570129032258102</v>
      </c>
      <c r="CT18">
        <v>49.058</v>
      </c>
      <c r="CU18">
        <v>1255.5080645161299</v>
      </c>
      <c r="CV18">
        <v>139.508064516129</v>
      </c>
      <c r="CW18">
        <v>0</v>
      </c>
      <c r="CX18">
        <v>119.59999990463299</v>
      </c>
      <c r="CY18">
        <v>0</v>
      </c>
      <c r="CZ18">
        <v>886.162884615385</v>
      </c>
      <c r="DA18">
        <v>12.23381196615</v>
      </c>
      <c r="DB18">
        <v>156.54017101277699</v>
      </c>
      <c r="DC18">
        <v>12283.6384615385</v>
      </c>
      <c r="DD18">
        <v>15</v>
      </c>
      <c r="DE18">
        <v>1606245778.5999999</v>
      </c>
      <c r="DF18" t="s">
        <v>291</v>
      </c>
      <c r="DG18">
        <v>1606245778.5999999</v>
      </c>
      <c r="DH18">
        <v>1606245761.0999999</v>
      </c>
      <c r="DI18">
        <v>4</v>
      </c>
      <c r="DJ18">
        <v>7.2999999999999995E-2</v>
      </c>
      <c r="DK18">
        <v>3.2000000000000001E-2</v>
      </c>
      <c r="DL18">
        <v>3.8879999999999999</v>
      </c>
      <c r="DM18">
        <v>0.377</v>
      </c>
      <c r="DN18">
        <v>1402</v>
      </c>
      <c r="DO18">
        <v>27</v>
      </c>
      <c r="DP18">
        <v>0.01</v>
      </c>
      <c r="DQ18">
        <v>0.02</v>
      </c>
      <c r="DR18">
        <v>-4.0446956421835702</v>
      </c>
      <c r="DS18">
        <v>-27.652442854322501</v>
      </c>
      <c r="DT18">
        <v>2.0685358802872398</v>
      </c>
      <c r="DU18">
        <v>0</v>
      </c>
      <c r="DV18">
        <v>5.9329916451612901</v>
      </c>
      <c r="DW18">
        <v>40.728865548387098</v>
      </c>
      <c r="DX18">
        <v>3.04974922144496</v>
      </c>
      <c r="DY18">
        <v>0</v>
      </c>
      <c r="DZ18">
        <v>7.4261332258064501</v>
      </c>
      <c r="EA18">
        <v>-1.2375159677419501</v>
      </c>
      <c r="EB18">
        <v>9.6976121550021305E-2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3.8879999999999999</v>
      </c>
      <c r="EJ18">
        <v>0.37730000000000002</v>
      </c>
      <c r="EK18">
        <v>3.88809523809527</v>
      </c>
      <c r="EL18">
        <v>0</v>
      </c>
      <c r="EM18">
        <v>0</v>
      </c>
      <c r="EN18">
        <v>0</v>
      </c>
      <c r="EO18">
        <v>0.377305000000007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12.8</v>
      </c>
      <c r="EX18">
        <v>13.1</v>
      </c>
      <c r="EY18">
        <v>2</v>
      </c>
      <c r="EZ18">
        <v>392.09500000000003</v>
      </c>
      <c r="FA18">
        <v>629.39400000000001</v>
      </c>
      <c r="FB18">
        <v>37.672199999999997</v>
      </c>
      <c r="FC18">
        <v>34.564300000000003</v>
      </c>
      <c r="FD18">
        <v>29.999700000000001</v>
      </c>
      <c r="FE18">
        <v>34.259399999999999</v>
      </c>
      <c r="FF18">
        <v>34.1751</v>
      </c>
      <c r="FG18">
        <v>5.2653400000000001</v>
      </c>
      <c r="FH18">
        <v>0</v>
      </c>
      <c r="FI18">
        <v>100</v>
      </c>
      <c r="FJ18">
        <v>-999.9</v>
      </c>
      <c r="FK18">
        <v>39.473100000000002</v>
      </c>
      <c r="FL18">
        <v>35.896599999999999</v>
      </c>
      <c r="FM18">
        <v>101.241</v>
      </c>
      <c r="FN18">
        <v>100.55800000000001</v>
      </c>
    </row>
    <row r="19" spans="1:170" x14ac:dyDescent="0.25">
      <c r="A19">
        <v>3</v>
      </c>
      <c r="B19">
        <v>1606246666.5999999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1606246658.5999999</v>
      </c>
      <c r="I19">
        <f t="shared" si="0"/>
        <v>3.9055640946480431E-3</v>
      </c>
      <c r="J19">
        <f t="shared" si="1"/>
        <v>-2.3901107883602117</v>
      </c>
      <c r="K19">
        <f t="shared" si="2"/>
        <v>79.788735483870994</v>
      </c>
      <c r="L19">
        <f t="shared" si="3"/>
        <v>106.31722594111314</v>
      </c>
      <c r="M19">
        <f t="shared" si="4"/>
        <v>10.841051073784488</v>
      </c>
      <c r="N19">
        <f t="shared" si="5"/>
        <v>8.1359699600554656</v>
      </c>
      <c r="O19">
        <f t="shared" si="6"/>
        <v>0.12467711839434992</v>
      </c>
      <c r="P19">
        <f t="shared" si="7"/>
        <v>2.963317784701434</v>
      </c>
      <c r="Q19">
        <f t="shared" si="8"/>
        <v>0.12183456511374478</v>
      </c>
      <c r="R19">
        <f t="shared" si="9"/>
        <v>7.6396597509235678E-2</v>
      </c>
      <c r="S19">
        <f t="shared" si="10"/>
        <v>231.28706255121537</v>
      </c>
      <c r="T19">
        <f t="shared" si="11"/>
        <v>39.343687997589356</v>
      </c>
      <c r="U19">
        <f t="shared" si="12"/>
        <v>38.855716129032302</v>
      </c>
      <c r="V19">
        <f t="shared" si="13"/>
        <v>6.9722776998609568</v>
      </c>
      <c r="W19">
        <f t="shared" si="14"/>
        <v>55.175798410419155</v>
      </c>
      <c r="X19">
        <f t="shared" si="15"/>
        <v>3.8774337143316462</v>
      </c>
      <c r="Y19">
        <f t="shared" si="16"/>
        <v>7.0274175019449272</v>
      </c>
      <c r="Z19">
        <f t="shared" si="17"/>
        <v>3.0948439855293106</v>
      </c>
      <c r="AA19">
        <f t="shared" si="18"/>
        <v>-172.2353765739787</v>
      </c>
      <c r="AB19">
        <f t="shared" si="19"/>
        <v>23.377290370960075</v>
      </c>
      <c r="AC19">
        <f t="shared" si="20"/>
        <v>1.9137884788401855</v>
      </c>
      <c r="AD19">
        <f t="shared" si="21"/>
        <v>84.342764827036945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51828.118230200569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889.24953846153801</v>
      </c>
      <c r="AR19">
        <v>985.67</v>
      </c>
      <c r="AS19">
        <f t="shared" si="27"/>
        <v>9.7822254444653867E-2</v>
      </c>
      <c r="AT19">
        <v>0.5</v>
      </c>
      <c r="AU19">
        <f t="shared" si="28"/>
        <v>1180.1641652634669</v>
      </c>
      <c r="AV19">
        <f t="shared" si="29"/>
        <v>-2.3901107883602117</v>
      </c>
      <c r="AW19">
        <f t="shared" si="30"/>
        <v>57.723159630432697</v>
      </c>
      <c r="AX19">
        <f t="shared" si="31"/>
        <v>0.3093327381375105</v>
      </c>
      <c r="AY19">
        <f t="shared" si="32"/>
        <v>-1.535687459328496E-3</v>
      </c>
      <c r="AZ19">
        <f t="shared" si="33"/>
        <v>2.3095052096543469</v>
      </c>
      <c r="BA19" t="s">
        <v>301</v>
      </c>
      <c r="BB19">
        <v>680.77</v>
      </c>
      <c r="BC19">
        <f t="shared" si="34"/>
        <v>304.89999999999998</v>
      </c>
      <c r="BD19">
        <f t="shared" si="35"/>
        <v>0.3162363448293275</v>
      </c>
      <c r="BE19">
        <f t="shared" si="36"/>
        <v>0.88188168023213021</v>
      </c>
      <c r="BF19">
        <f t="shared" si="37"/>
        <v>0.35685763172204632</v>
      </c>
      <c r="BG19">
        <f t="shared" si="38"/>
        <v>0.89390059276550593</v>
      </c>
      <c r="BH19">
        <f t="shared" si="39"/>
        <v>1399.9751612903201</v>
      </c>
      <c r="BI19">
        <f t="shared" si="40"/>
        <v>1180.1641652634669</v>
      </c>
      <c r="BJ19">
        <f t="shared" si="41"/>
        <v>0.84298936002245983</v>
      </c>
      <c r="BK19">
        <f t="shared" si="42"/>
        <v>0.19597872004491973</v>
      </c>
      <c r="BL19">
        <v>6</v>
      </c>
      <c r="BM19">
        <v>0.5</v>
      </c>
      <c r="BN19" t="s">
        <v>290</v>
      </c>
      <c r="BO19">
        <v>2</v>
      </c>
      <c r="BP19">
        <v>1606246658.5999999</v>
      </c>
      <c r="BQ19">
        <v>79.788735483870994</v>
      </c>
      <c r="BR19">
        <v>76.671183870967695</v>
      </c>
      <c r="BS19">
        <v>38.025648387096801</v>
      </c>
      <c r="BT19">
        <v>32.390403225806402</v>
      </c>
      <c r="BU19">
        <v>75.900638709677395</v>
      </c>
      <c r="BV19">
        <v>37.648345161290301</v>
      </c>
      <c r="BW19">
        <v>400.02367741935501</v>
      </c>
      <c r="BX19">
        <v>101.928741935484</v>
      </c>
      <c r="BY19">
        <v>4.0162706451612899E-2</v>
      </c>
      <c r="BZ19">
        <v>39.002045161290297</v>
      </c>
      <c r="CA19">
        <v>38.855716129032302</v>
      </c>
      <c r="CB19">
        <v>999.9</v>
      </c>
      <c r="CC19">
        <v>0</v>
      </c>
      <c r="CD19">
        <v>0</v>
      </c>
      <c r="CE19">
        <v>10000.882258064499</v>
      </c>
      <c r="CF19">
        <v>0</v>
      </c>
      <c r="CG19">
        <v>604.53200000000004</v>
      </c>
      <c r="CH19">
        <v>1399.9751612903201</v>
      </c>
      <c r="CI19">
        <v>0.89999712903225804</v>
      </c>
      <c r="CJ19">
        <v>0.100002638709677</v>
      </c>
      <c r="CK19">
        <v>0</v>
      </c>
      <c r="CL19">
        <v>889.23800000000006</v>
      </c>
      <c r="CM19">
        <v>4.9997499999999997</v>
      </c>
      <c r="CN19">
        <v>12320.4935483871</v>
      </c>
      <c r="CO19">
        <v>12177.822580645199</v>
      </c>
      <c r="CP19">
        <v>47.061999999999998</v>
      </c>
      <c r="CQ19">
        <v>48.8343548387097</v>
      </c>
      <c r="CR19">
        <v>47.6046774193548</v>
      </c>
      <c r="CS19">
        <v>48.8546774193548</v>
      </c>
      <c r="CT19">
        <v>49.2296774193548</v>
      </c>
      <c r="CU19">
        <v>1255.4741935483901</v>
      </c>
      <c r="CV19">
        <v>139.50096774193599</v>
      </c>
      <c r="CW19">
        <v>0</v>
      </c>
      <c r="CX19">
        <v>119.59999990463299</v>
      </c>
      <c r="CY19">
        <v>0</v>
      </c>
      <c r="CZ19">
        <v>889.24953846153801</v>
      </c>
      <c r="DA19">
        <v>2.0951794872111802</v>
      </c>
      <c r="DB19">
        <v>16.3350426402158</v>
      </c>
      <c r="DC19">
        <v>12320.7692307692</v>
      </c>
      <c r="DD19">
        <v>15</v>
      </c>
      <c r="DE19">
        <v>1606245778.5999999</v>
      </c>
      <c r="DF19" t="s">
        <v>291</v>
      </c>
      <c r="DG19">
        <v>1606245778.5999999</v>
      </c>
      <c r="DH19">
        <v>1606245761.0999999</v>
      </c>
      <c r="DI19">
        <v>4</v>
      </c>
      <c r="DJ19">
        <v>7.2999999999999995E-2</v>
      </c>
      <c r="DK19">
        <v>3.2000000000000001E-2</v>
      </c>
      <c r="DL19">
        <v>3.8879999999999999</v>
      </c>
      <c r="DM19">
        <v>0.377</v>
      </c>
      <c r="DN19">
        <v>1402</v>
      </c>
      <c r="DO19">
        <v>27</v>
      </c>
      <c r="DP19">
        <v>0.01</v>
      </c>
      <c r="DQ19">
        <v>0.02</v>
      </c>
      <c r="DR19">
        <v>-2.3930745931432802</v>
      </c>
      <c r="DS19">
        <v>0.17076688521889499</v>
      </c>
      <c r="DT19">
        <v>1.47635464230208E-2</v>
      </c>
      <c r="DU19">
        <v>1</v>
      </c>
      <c r="DV19">
        <v>3.1194541935483899</v>
      </c>
      <c r="DW19">
        <v>-0.22755725806451499</v>
      </c>
      <c r="DX19">
        <v>2.0640677779286801E-2</v>
      </c>
      <c r="DY19">
        <v>0</v>
      </c>
      <c r="DZ19">
        <v>5.6372254838709699</v>
      </c>
      <c r="EA19">
        <v>-0.37989725806452002</v>
      </c>
      <c r="EB19">
        <v>3.06441509273171E-2</v>
      </c>
      <c r="EC19">
        <v>0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3.8879999999999999</v>
      </c>
      <c r="EJ19">
        <v>0.37730000000000002</v>
      </c>
      <c r="EK19">
        <v>3.88809523809527</v>
      </c>
      <c r="EL19">
        <v>0</v>
      </c>
      <c r="EM19">
        <v>0</v>
      </c>
      <c r="EN19">
        <v>0</v>
      </c>
      <c r="EO19">
        <v>0.377305000000007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14.8</v>
      </c>
      <c r="EX19">
        <v>15.1</v>
      </c>
      <c r="EY19">
        <v>2</v>
      </c>
      <c r="EZ19">
        <v>392.36900000000003</v>
      </c>
      <c r="FA19">
        <v>636.95899999999995</v>
      </c>
      <c r="FB19">
        <v>37.817999999999998</v>
      </c>
      <c r="FC19">
        <v>34.559199999999997</v>
      </c>
      <c r="FD19">
        <v>30.000399999999999</v>
      </c>
      <c r="FE19">
        <v>34.255499999999998</v>
      </c>
      <c r="FF19">
        <v>34.1751</v>
      </c>
      <c r="FG19">
        <v>6.6627299999999998</v>
      </c>
      <c r="FH19">
        <v>0</v>
      </c>
      <c r="FI19">
        <v>100</v>
      </c>
      <c r="FJ19">
        <v>-999.9</v>
      </c>
      <c r="FK19">
        <v>76.463999999999999</v>
      </c>
      <c r="FL19">
        <v>34.180700000000002</v>
      </c>
      <c r="FM19">
        <v>101.242</v>
      </c>
      <c r="FN19">
        <v>100.547</v>
      </c>
    </row>
    <row r="20" spans="1:170" x14ac:dyDescent="0.25">
      <c r="A20">
        <v>4</v>
      </c>
      <c r="B20">
        <v>1606246764.5999999</v>
      </c>
      <c r="C20">
        <v>339</v>
      </c>
      <c r="D20" t="s">
        <v>303</v>
      </c>
      <c r="E20" t="s">
        <v>304</v>
      </c>
      <c r="F20" t="s">
        <v>285</v>
      </c>
      <c r="G20" t="s">
        <v>286</v>
      </c>
      <c r="H20">
        <v>1606246756.8499999</v>
      </c>
      <c r="I20">
        <f t="shared" si="0"/>
        <v>5.229711712942447E-3</v>
      </c>
      <c r="J20">
        <f t="shared" si="1"/>
        <v>-1.6620578400457218</v>
      </c>
      <c r="K20">
        <f t="shared" si="2"/>
        <v>99.8140833333334</v>
      </c>
      <c r="L20">
        <f t="shared" si="3"/>
        <v>111.14054500336935</v>
      </c>
      <c r="M20">
        <f t="shared" si="4"/>
        <v>11.332160765074683</v>
      </c>
      <c r="N20">
        <f t="shared" si="5"/>
        <v>10.177287136009676</v>
      </c>
      <c r="O20">
        <f t="shared" si="6"/>
        <v>0.16090703481322116</v>
      </c>
      <c r="P20">
        <f t="shared" si="7"/>
        <v>2.9632626877164236</v>
      </c>
      <c r="Q20">
        <f t="shared" si="8"/>
        <v>0.15620587390382099</v>
      </c>
      <c r="R20">
        <f t="shared" si="9"/>
        <v>9.8039610872250285E-2</v>
      </c>
      <c r="S20">
        <f t="shared" si="10"/>
        <v>231.29524107856503</v>
      </c>
      <c r="T20">
        <f t="shared" si="11"/>
        <v>39.11591017787341</v>
      </c>
      <c r="U20">
        <f t="shared" si="12"/>
        <v>38.914173333333302</v>
      </c>
      <c r="V20">
        <f t="shared" si="13"/>
        <v>6.9942604057831836</v>
      </c>
      <c r="W20">
        <f t="shared" si="14"/>
        <v>53.198005833823139</v>
      </c>
      <c r="X20">
        <f t="shared" si="15"/>
        <v>3.7606326239449253</v>
      </c>
      <c r="Y20">
        <f t="shared" si="16"/>
        <v>7.0691232970126228</v>
      </c>
      <c r="Z20">
        <f t="shared" si="17"/>
        <v>3.2336277818382584</v>
      </c>
      <c r="AA20">
        <f t="shared" si="18"/>
        <v>-230.63028654076192</v>
      </c>
      <c r="AB20">
        <f t="shared" si="19"/>
        <v>31.613999672011175</v>
      </c>
      <c r="AC20">
        <f t="shared" si="20"/>
        <v>2.590234629164637</v>
      </c>
      <c r="AD20">
        <f t="shared" si="21"/>
        <v>34.869188838978914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51808.166409786725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883.64383999999995</v>
      </c>
      <c r="AR20">
        <v>983.95</v>
      </c>
      <c r="AS20">
        <f t="shared" si="27"/>
        <v>0.10194233446821499</v>
      </c>
      <c r="AT20">
        <v>0.5</v>
      </c>
      <c r="AU20">
        <f t="shared" si="28"/>
        <v>1180.2048907473579</v>
      </c>
      <c r="AV20">
        <f t="shared" si="29"/>
        <v>-1.6620578400457218</v>
      </c>
      <c r="AW20">
        <f t="shared" si="30"/>
        <v>60.156420856795144</v>
      </c>
      <c r="AX20">
        <f t="shared" si="31"/>
        <v>0.31089994410285082</v>
      </c>
      <c r="AY20">
        <f t="shared" si="32"/>
        <v>-9.1874755708126711E-4</v>
      </c>
      <c r="AZ20">
        <f t="shared" si="33"/>
        <v>2.3152904110981249</v>
      </c>
      <c r="BA20" t="s">
        <v>306</v>
      </c>
      <c r="BB20">
        <v>678.04</v>
      </c>
      <c r="BC20">
        <f t="shared" si="34"/>
        <v>305.91000000000008</v>
      </c>
      <c r="BD20">
        <f t="shared" si="35"/>
        <v>0.3278943480108531</v>
      </c>
      <c r="BE20">
        <f t="shared" si="36"/>
        <v>0.88161560966548513</v>
      </c>
      <c r="BF20">
        <f t="shared" si="37"/>
        <v>0.37361720269902449</v>
      </c>
      <c r="BG20">
        <f t="shared" si="38"/>
        <v>0.89457600230050049</v>
      </c>
      <c r="BH20">
        <f t="shared" si="39"/>
        <v>1400.0233333333299</v>
      </c>
      <c r="BI20">
        <f t="shared" si="40"/>
        <v>1180.2048907473579</v>
      </c>
      <c r="BJ20">
        <f t="shared" si="41"/>
        <v>0.84298944356691252</v>
      </c>
      <c r="BK20">
        <f t="shared" si="42"/>
        <v>0.19597888713382525</v>
      </c>
      <c r="BL20">
        <v>6</v>
      </c>
      <c r="BM20">
        <v>0.5</v>
      </c>
      <c r="BN20" t="s">
        <v>290</v>
      </c>
      <c r="BO20">
        <v>2</v>
      </c>
      <c r="BP20">
        <v>1606246756.8499999</v>
      </c>
      <c r="BQ20">
        <v>99.8140833333334</v>
      </c>
      <c r="BR20">
        <v>98.104010000000002</v>
      </c>
      <c r="BS20">
        <v>36.882530000000003</v>
      </c>
      <c r="BT20">
        <v>29.327356666666699</v>
      </c>
      <c r="BU20">
        <v>95.925996666666606</v>
      </c>
      <c r="BV20">
        <v>36.505220000000001</v>
      </c>
      <c r="BW20">
        <v>400.003533333333</v>
      </c>
      <c r="BX20">
        <v>101.922433333333</v>
      </c>
      <c r="BY20">
        <v>4.0003190000000001E-2</v>
      </c>
      <c r="BZ20">
        <v>39.112063333333303</v>
      </c>
      <c r="CA20">
        <v>38.914173333333302</v>
      </c>
      <c r="CB20">
        <v>999.9</v>
      </c>
      <c r="CC20">
        <v>0</v>
      </c>
      <c r="CD20">
        <v>0</v>
      </c>
      <c r="CE20">
        <v>10001.189</v>
      </c>
      <c r="CF20">
        <v>0</v>
      </c>
      <c r="CG20">
        <v>718.32193333333305</v>
      </c>
      <c r="CH20">
        <v>1400.0233333333299</v>
      </c>
      <c r="CI20">
        <v>0.89999656666666705</v>
      </c>
      <c r="CJ20">
        <v>0.100003203333333</v>
      </c>
      <c r="CK20">
        <v>0</v>
      </c>
      <c r="CL20">
        <v>883.62623333333295</v>
      </c>
      <c r="CM20">
        <v>4.9997499999999997</v>
      </c>
      <c r="CN20">
        <v>12219.823333333299</v>
      </c>
      <c r="CO20">
        <v>12178.26</v>
      </c>
      <c r="CP20">
        <v>47.311999999999998</v>
      </c>
      <c r="CQ20">
        <v>49.049599999999998</v>
      </c>
      <c r="CR20">
        <v>47.870800000000003</v>
      </c>
      <c r="CS20">
        <v>49.125</v>
      </c>
      <c r="CT20">
        <v>49.487400000000001</v>
      </c>
      <c r="CU20">
        <v>1255.5136666666699</v>
      </c>
      <c r="CV20">
        <v>139.50966666666699</v>
      </c>
      <c r="CW20">
        <v>0</v>
      </c>
      <c r="CX20">
        <v>97.399999856948895</v>
      </c>
      <c r="CY20">
        <v>0</v>
      </c>
      <c r="CZ20">
        <v>883.64383999999995</v>
      </c>
      <c r="DA20">
        <v>0.102076919216968</v>
      </c>
      <c r="DB20">
        <v>-25.715384483086702</v>
      </c>
      <c r="DC20">
        <v>12219.268</v>
      </c>
      <c r="DD20">
        <v>15</v>
      </c>
      <c r="DE20">
        <v>1606245778.5999999</v>
      </c>
      <c r="DF20" t="s">
        <v>291</v>
      </c>
      <c r="DG20">
        <v>1606245778.5999999</v>
      </c>
      <c r="DH20">
        <v>1606245761.0999999</v>
      </c>
      <c r="DI20">
        <v>4</v>
      </c>
      <c r="DJ20">
        <v>7.2999999999999995E-2</v>
      </c>
      <c r="DK20">
        <v>3.2000000000000001E-2</v>
      </c>
      <c r="DL20">
        <v>3.8879999999999999</v>
      </c>
      <c r="DM20">
        <v>0.377</v>
      </c>
      <c r="DN20">
        <v>1402</v>
      </c>
      <c r="DO20">
        <v>27</v>
      </c>
      <c r="DP20">
        <v>0.01</v>
      </c>
      <c r="DQ20">
        <v>0.02</v>
      </c>
      <c r="DR20">
        <v>-1.6609900500860699</v>
      </c>
      <c r="DS20">
        <v>0.11935894261065</v>
      </c>
      <c r="DT20">
        <v>2.0043165227759799E-2</v>
      </c>
      <c r="DU20">
        <v>1</v>
      </c>
      <c r="DV20">
        <v>1.7100383870967699</v>
      </c>
      <c r="DW20">
        <v>-0.12645532258064901</v>
      </c>
      <c r="DX20">
        <v>3.0922384218970599E-2</v>
      </c>
      <c r="DY20">
        <v>1</v>
      </c>
      <c r="DZ20">
        <v>7.55575774193548</v>
      </c>
      <c r="EA20">
        <v>-6.8152258064527294E-2</v>
      </c>
      <c r="EB20">
        <v>5.3314439789933299E-3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3.8879999999999999</v>
      </c>
      <c r="EJ20">
        <v>0.37730000000000002</v>
      </c>
      <c r="EK20">
        <v>3.88809523809527</v>
      </c>
      <c r="EL20">
        <v>0</v>
      </c>
      <c r="EM20">
        <v>0</v>
      </c>
      <c r="EN20">
        <v>0</v>
      </c>
      <c r="EO20">
        <v>0.377305000000007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16.399999999999999</v>
      </c>
      <c r="EX20">
        <v>16.7</v>
      </c>
      <c r="EY20">
        <v>2</v>
      </c>
      <c r="EZ20">
        <v>392.94400000000002</v>
      </c>
      <c r="FA20">
        <v>631.73400000000004</v>
      </c>
      <c r="FB20">
        <v>37.960700000000003</v>
      </c>
      <c r="FC20">
        <v>34.667000000000002</v>
      </c>
      <c r="FD20">
        <v>30.000499999999999</v>
      </c>
      <c r="FE20">
        <v>34.323599999999999</v>
      </c>
      <c r="FF20">
        <v>34.241100000000003</v>
      </c>
      <c r="FG20">
        <v>7.5690600000000003</v>
      </c>
      <c r="FH20">
        <v>0</v>
      </c>
      <c r="FI20">
        <v>100</v>
      </c>
      <c r="FJ20">
        <v>-999.9</v>
      </c>
      <c r="FK20">
        <v>98.047799999999995</v>
      </c>
      <c r="FL20">
        <v>37.833199999999998</v>
      </c>
      <c r="FM20">
        <v>101.224</v>
      </c>
      <c r="FN20">
        <v>100.53700000000001</v>
      </c>
    </row>
    <row r="21" spans="1:170" x14ac:dyDescent="0.25">
      <c r="A21">
        <v>5</v>
      </c>
      <c r="B21">
        <v>1606246846.5999999</v>
      </c>
      <c r="C21">
        <v>421</v>
      </c>
      <c r="D21" t="s">
        <v>307</v>
      </c>
      <c r="E21" t="s">
        <v>308</v>
      </c>
      <c r="F21" t="s">
        <v>285</v>
      </c>
      <c r="G21" t="s">
        <v>286</v>
      </c>
      <c r="H21">
        <v>1606246838.5999999</v>
      </c>
      <c r="I21">
        <f t="shared" si="0"/>
        <v>5.1919653844016605E-3</v>
      </c>
      <c r="J21">
        <f t="shared" si="1"/>
        <v>0.15090625131577012</v>
      </c>
      <c r="K21">
        <f t="shared" si="2"/>
        <v>149.31129032258099</v>
      </c>
      <c r="L21">
        <f t="shared" si="3"/>
        <v>139.73437246930996</v>
      </c>
      <c r="M21">
        <f t="shared" si="4"/>
        <v>14.248184569362598</v>
      </c>
      <c r="N21">
        <f t="shared" si="5"/>
        <v>15.224706600182174</v>
      </c>
      <c r="O21">
        <f t="shared" si="6"/>
        <v>0.15429452913150085</v>
      </c>
      <c r="P21">
        <f t="shared" si="7"/>
        <v>2.9636021312999743</v>
      </c>
      <c r="Q21">
        <f t="shared" si="8"/>
        <v>0.14996670440068136</v>
      </c>
      <c r="R21">
        <f t="shared" si="9"/>
        <v>9.4107916867158609E-2</v>
      </c>
      <c r="S21">
        <f t="shared" si="10"/>
        <v>231.29533124265944</v>
      </c>
      <c r="T21">
        <f t="shared" si="11"/>
        <v>39.130437175059058</v>
      </c>
      <c r="U21">
        <f t="shared" si="12"/>
        <v>38.851587096774203</v>
      </c>
      <c r="V21">
        <f t="shared" si="13"/>
        <v>6.9707272544575094</v>
      </c>
      <c r="W21">
        <f t="shared" si="14"/>
        <v>51.251349010689864</v>
      </c>
      <c r="X21">
        <f t="shared" si="15"/>
        <v>3.6239752003537551</v>
      </c>
      <c r="Y21">
        <f t="shared" si="16"/>
        <v>7.0709849990443701</v>
      </c>
      <c r="Z21">
        <f t="shared" si="17"/>
        <v>3.3467520541037543</v>
      </c>
      <c r="AA21">
        <f t="shared" si="18"/>
        <v>-228.96567345211324</v>
      </c>
      <c r="AB21">
        <f t="shared" si="19"/>
        <v>42.39982159171803</v>
      </c>
      <c r="AC21">
        <f t="shared" si="20"/>
        <v>3.4725901416351705</v>
      </c>
      <c r="AD21">
        <f t="shared" si="21"/>
        <v>48.202069523899418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51816.982134491191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875.17064000000005</v>
      </c>
      <c r="AR21">
        <v>993.03</v>
      </c>
      <c r="AS21">
        <f t="shared" si="27"/>
        <v>0.11868660564131994</v>
      </c>
      <c r="AT21">
        <v>0.5</v>
      </c>
      <c r="AU21">
        <f t="shared" si="28"/>
        <v>1180.2063191378666</v>
      </c>
      <c r="AV21">
        <f t="shared" si="29"/>
        <v>0.15090625131577012</v>
      </c>
      <c r="AW21">
        <f t="shared" si="30"/>
        <v>70.037340987454883</v>
      </c>
      <c r="AX21">
        <f t="shared" si="31"/>
        <v>0.31706997774488183</v>
      </c>
      <c r="AY21">
        <f t="shared" si="32"/>
        <v>6.1739521244410069E-4</v>
      </c>
      <c r="AZ21">
        <f t="shared" si="33"/>
        <v>2.2849762847043897</v>
      </c>
      <c r="BA21" t="s">
        <v>310</v>
      </c>
      <c r="BB21">
        <v>678.17</v>
      </c>
      <c r="BC21">
        <f t="shared" si="34"/>
        <v>314.86</v>
      </c>
      <c r="BD21">
        <f t="shared" si="35"/>
        <v>0.37432306421901773</v>
      </c>
      <c r="BE21">
        <f t="shared" si="36"/>
        <v>0.87814591065478298</v>
      </c>
      <c r="BF21">
        <f t="shared" si="37"/>
        <v>0.42463719482621437</v>
      </c>
      <c r="BG21">
        <f t="shared" si="38"/>
        <v>0.89101046824366947</v>
      </c>
      <c r="BH21">
        <f t="shared" si="39"/>
        <v>1400.0251612903201</v>
      </c>
      <c r="BI21">
        <f t="shared" si="40"/>
        <v>1180.2063191378666</v>
      </c>
      <c r="BJ21">
        <f t="shared" si="41"/>
        <v>0.84298936316983075</v>
      </c>
      <c r="BK21">
        <f t="shared" si="42"/>
        <v>0.19597872633966174</v>
      </c>
      <c r="BL21">
        <v>6</v>
      </c>
      <c r="BM21">
        <v>0.5</v>
      </c>
      <c r="BN21" t="s">
        <v>290</v>
      </c>
      <c r="BO21">
        <v>2</v>
      </c>
      <c r="BP21">
        <v>1606246838.5999999</v>
      </c>
      <c r="BQ21">
        <v>149.31129032258099</v>
      </c>
      <c r="BR21">
        <v>150.70045161290301</v>
      </c>
      <c r="BS21">
        <v>35.5409419354839</v>
      </c>
      <c r="BT21">
        <v>28.029929032258099</v>
      </c>
      <c r="BU21">
        <v>145.42319354838699</v>
      </c>
      <c r="BV21">
        <v>35.163641935483902</v>
      </c>
      <c r="BW21">
        <v>400.00767741935499</v>
      </c>
      <c r="BX21">
        <v>101.925806451613</v>
      </c>
      <c r="BY21">
        <v>4.04049935483871E-2</v>
      </c>
      <c r="BZ21">
        <v>39.1169612903226</v>
      </c>
      <c r="CA21">
        <v>38.851587096774203</v>
      </c>
      <c r="CB21">
        <v>999.9</v>
      </c>
      <c r="CC21">
        <v>0</v>
      </c>
      <c r="CD21">
        <v>0</v>
      </c>
      <c r="CE21">
        <v>10002.781935483899</v>
      </c>
      <c r="CF21">
        <v>0</v>
      </c>
      <c r="CG21">
        <v>549.25277419354802</v>
      </c>
      <c r="CH21">
        <v>1400.0251612903201</v>
      </c>
      <c r="CI21">
        <v>0.89999719354838703</v>
      </c>
      <c r="CJ21">
        <v>0.100002583870968</v>
      </c>
      <c r="CK21">
        <v>0</v>
      </c>
      <c r="CL21">
        <v>875.16874193548404</v>
      </c>
      <c r="CM21">
        <v>4.9997499999999997</v>
      </c>
      <c r="CN21">
        <v>12118.9709677419</v>
      </c>
      <c r="CO21">
        <v>12178.245161290301</v>
      </c>
      <c r="CP21">
        <v>47.375</v>
      </c>
      <c r="CQ21">
        <v>49.078258064516099</v>
      </c>
      <c r="CR21">
        <v>47.936999999999998</v>
      </c>
      <c r="CS21">
        <v>49.096548387096803</v>
      </c>
      <c r="CT21">
        <v>49.524000000000001</v>
      </c>
      <c r="CU21">
        <v>1255.5193548387099</v>
      </c>
      <c r="CV21">
        <v>139.506129032258</v>
      </c>
      <c r="CW21">
        <v>0</v>
      </c>
      <c r="CX21">
        <v>81.099999904632597</v>
      </c>
      <c r="CY21">
        <v>0</v>
      </c>
      <c r="CZ21">
        <v>875.17064000000005</v>
      </c>
      <c r="DA21">
        <v>0.14923077893761499</v>
      </c>
      <c r="DB21">
        <v>35.384615563706703</v>
      </c>
      <c r="DC21">
        <v>12119.147999999999</v>
      </c>
      <c r="DD21">
        <v>15</v>
      </c>
      <c r="DE21">
        <v>1606245778.5999999</v>
      </c>
      <c r="DF21" t="s">
        <v>291</v>
      </c>
      <c r="DG21">
        <v>1606245778.5999999</v>
      </c>
      <c r="DH21">
        <v>1606245761.0999999</v>
      </c>
      <c r="DI21">
        <v>4</v>
      </c>
      <c r="DJ21">
        <v>7.2999999999999995E-2</v>
      </c>
      <c r="DK21">
        <v>3.2000000000000001E-2</v>
      </c>
      <c r="DL21">
        <v>3.8879999999999999</v>
      </c>
      <c r="DM21">
        <v>0.377</v>
      </c>
      <c r="DN21">
        <v>1402</v>
      </c>
      <c r="DO21">
        <v>27</v>
      </c>
      <c r="DP21">
        <v>0.01</v>
      </c>
      <c r="DQ21">
        <v>0.02</v>
      </c>
      <c r="DR21">
        <v>0.153636031751089</v>
      </c>
      <c r="DS21">
        <v>-0.12474357709865801</v>
      </c>
      <c r="DT21">
        <v>1.84607225162992E-2</v>
      </c>
      <c r="DU21">
        <v>1</v>
      </c>
      <c r="DV21">
        <v>-1.3924703225806401</v>
      </c>
      <c r="DW21">
        <v>0.19476145161290501</v>
      </c>
      <c r="DX21">
        <v>2.7513364902952801E-2</v>
      </c>
      <c r="DY21">
        <v>1</v>
      </c>
      <c r="DZ21">
        <v>7.5118696774193596</v>
      </c>
      <c r="EA21">
        <v>-0.11554161290323101</v>
      </c>
      <c r="EB21">
        <v>8.8977846042531204E-3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3.8879999999999999</v>
      </c>
      <c r="EJ21">
        <v>0.37730000000000002</v>
      </c>
      <c r="EK21">
        <v>3.88809523809527</v>
      </c>
      <c r="EL21">
        <v>0</v>
      </c>
      <c r="EM21">
        <v>0</v>
      </c>
      <c r="EN21">
        <v>0</v>
      </c>
      <c r="EO21">
        <v>0.377305000000007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17.8</v>
      </c>
      <c r="EX21">
        <v>18.100000000000001</v>
      </c>
      <c r="EY21">
        <v>2</v>
      </c>
      <c r="EZ21">
        <v>392.50299999999999</v>
      </c>
      <c r="FA21">
        <v>628.78800000000001</v>
      </c>
      <c r="FB21">
        <v>38.049700000000001</v>
      </c>
      <c r="FC21">
        <v>34.757100000000001</v>
      </c>
      <c r="FD21">
        <v>30.000299999999999</v>
      </c>
      <c r="FE21">
        <v>34.394199999999998</v>
      </c>
      <c r="FF21">
        <v>34.302799999999998</v>
      </c>
      <c r="FG21">
        <v>10.011699999999999</v>
      </c>
      <c r="FH21">
        <v>0</v>
      </c>
      <c r="FI21">
        <v>100</v>
      </c>
      <c r="FJ21">
        <v>-999.9</v>
      </c>
      <c r="FK21">
        <v>150.97900000000001</v>
      </c>
      <c r="FL21">
        <v>36.549300000000002</v>
      </c>
      <c r="FM21">
        <v>101.21</v>
      </c>
      <c r="FN21">
        <v>100.52200000000001</v>
      </c>
    </row>
    <row r="22" spans="1:170" x14ac:dyDescent="0.25">
      <c r="A22">
        <v>6</v>
      </c>
      <c r="B22">
        <v>1606246928.5999999</v>
      </c>
      <c r="C22">
        <v>503</v>
      </c>
      <c r="D22" t="s">
        <v>311</v>
      </c>
      <c r="E22" t="s">
        <v>312</v>
      </c>
      <c r="F22" t="s">
        <v>285</v>
      </c>
      <c r="G22" t="s">
        <v>286</v>
      </c>
      <c r="H22">
        <v>1606246920.8499999</v>
      </c>
      <c r="I22">
        <f t="shared" si="0"/>
        <v>5.1251016095755801E-3</v>
      </c>
      <c r="J22">
        <f t="shared" si="1"/>
        <v>2.0149647619479598</v>
      </c>
      <c r="K22">
        <f t="shared" si="2"/>
        <v>199.26759999999999</v>
      </c>
      <c r="L22">
        <f t="shared" si="3"/>
        <v>167.23060809872973</v>
      </c>
      <c r="M22">
        <f t="shared" si="4"/>
        <v>17.051426551233362</v>
      </c>
      <c r="N22">
        <f t="shared" si="5"/>
        <v>20.318031992292671</v>
      </c>
      <c r="O22">
        <f t="shared" si="6"/>
        <v>0.15110809909572553</v>
      </c>
      <c r="P22">
        <f t="shared" si="7"/>
        <v>2.9633831500163925</v>
      </c>
      <c r="Q22">
        <f t="shared" si="8"/>
        <v>0.14695429308942559</v>
      </c>
      <c r="R22">
        <f t="shared" si="9"/>
        <v>9.2210125381575331E-2</v>
      </c>
      <c r="S22">
        <f t="shared" si="10"/>
        <v>231.29142401855052</v>
      </c>
      <c r="T22">
        <f t="shared" si="11"/>
        <v>39.155091883069026</v>
      </c>
      <c r="U22">
        <f t="shared" si="12"/>
        <v>38.807383333333298</v>
      </c>
      <c r="V22">
        <f t="shared" si="13"/>
        <v>6.9541475348508843</v>
      </c>
      <c r="W22">
        <f t="shared" si="14"/>
        <v>50.634767869554928</v>
      </c>
      <c r="X22">
        <f t="shared" si="15"/>
        <v>3.581843577078859</v>
      </c>
      <c r="Y22">
        <f t="shared" si="16"/>
        <v>7.0738816978610206</v>
      </c>
      <c r="Z22">
        <f t="shared" si="17"/>
        <v>3.3723039577720253</v>
      </c>
      <c r="AA22">
        <f t="shared" si="18"/>
        <v>-226.01698098228309</v>
      </c>
      <c r="AB22">
        <f t="shared" si="19"/>
        <v>50.675946068402375</v>
      </c>
      <c r="AC22">
        <f t="shared" si="20"/>
        <v>4.1499904285873317</v>
      </c>
      <c r="AD22">
        <f t="shared" si="21"/>
        <v>60.100379533257133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51809.494664870879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870.97973076923097</v>
      </c>
      <c r="AR22">
        <v>1013.88</v>
      </c>
      <c r="AS22">
        <f t="shared" si="27"/>
        <v>0.14094396696923606</v>
      </c>
      <c r="AT22">
        <v>0.5</v>
      </c>
      <c r="AU22">
        <f t="shared" si="28"/>
        <v>1180.1864997508899</v>
      </c>
      <c r="AV22">
        <f t="shared" si="29"/>
        <v>2.0149647619479598</v>
      </c>
      <c r="AW22">
        <f t="shared" si="30"/>
        <v>83.170083519213875</v>
      </c>
      <c r="AX22">
        <f t="shared" si="31"/>
        <v>0.31295616838284607</v>
      </c>
      <c r="AY22">
        <f t="shared" si="32"/>
        <v>2.1968665480510447E-3</v>
      </c>
      <c r="AZ22">
        <f t="shared" si="33"/>
        <v>2.2174221801396614</v>
      </c>
      <c r="BA22" t="s">
        <v>314</v>
      </c>
      <c r="BB22">
        <v>696.58</v>
      </c>
      <c r="BC22">
        <f t="shared" si="34"/>
        <v>317.29999999999995</v>
      </c>
      <c r="BD22">
        <f t="shared" si="35"/>
        <v>0.45036328153409722</v>
      </c>
      <c r="BE22">
        <f t="shared" si="36"/>
        <v>0.8763204053790683</v>
      </c>
      <c r="BF22">
        <f t="shared" si="37"/>
        <v>0.47888336375166185</v>
      </c>
      <c r="BG22">
        <f t="shared" si="38"/>
        <v>0.88282309103167289</v>
      </c>
      <c r="BH22">
        <f t="shared" si="39"/>
        <v>1400.00166666667</v>
      </c>
      <c r="BI22">
        <f t="shared" si="40"/>
        <v>1180.1864997508899</v>
      </c>
      <c r="BJ22">
        <f t="shared" si="41"/>
        <v>0.84298935340616532</v>
      </c>
      <c r="BK22">
        <f t="shared" si="42"/>
        <v>0.19597870681233076</v>
      </c>
      <c r="BL22">
        <v>6</v>
      </c>
      <c r="BM22">
        <v>0.5</v>
      </c>
      <c r="BN22" t="s">
        <v>290</v>
      </c>
      <c r="BO22">
        <v>2</v>
      </c>
      <c r="BP22">
        <v>1606246920.8499999</v>
      </c>
      <c r="BQ22">
        <v>199.26759999999999</v>
      </c>
      <c r="BR22">
        <v>203.82183333333299</v>
      </c>
      <c r="BS22">
        <v>35.128666666666703</v>
      </c>
      <c r="BT22">
        <v>27.711256666666699</v>
      </c>
      <c r="BU22">
        <v>195.37950000000001</v>
      </c>
      <c r="BV22">
        <v>34.751366666666698</v>
      </c>
      <c r="BW22">
        <v>400.01</v>
      </c>
      <c r="BX22">
        <v>101.92310000000001</v>
      </c>
      <c r="BY22">
        <v>4.0450483333333301E-2</v>
      </c>
      <c r="BZ22">
        <v>39.124580000000002</v>
      </c>
      <c r="CA22">
        <v>38.807383333333298</v>
      </c>
      <c r="CB22">
        <v>999.9</v>
      </c>
      <c r="CC22">
        <v>0</v>
      </c>
      <c r="CD22">
        <v>0</v>
      </c>
      <c r="CE22">
        <v>10001.806333333299</v>
      </c>
      <c r="CF22">
        <v>0</v>
      </c>
      <c r="CG22">
        <v>531.64703333333296</v>
      </c>
      <c r="CH22">
        <v>1400.00166666667</v>
      </c>
      <c r="CI22">
        <v>0.89999700000000005</v>
      </c>
      <c r="CJ22">
        <v>0.10000278</v>
      </c>
      <c r="CK22">
        <v>0</v>
      </c>
      <c r="CL22">
        <v>870.95090000000005</v>
      </c>
      <c r="CM22">
        <v>4.9997499999999997</v>
      </c>
      <c r="CN22">
        <v>12100.9433333333</v>
      </c>
      <c r="CO22">
        <v>12178.0466666667</v>
      </c>
      <c r="CP22">
        <v>47.375</v>
      </c>
      <c r="CQ22">
        <v>49.1415333333333</v>
      </c>
      <c r="CR22">
        <v>47.941200000000002</v>
      </c>
      <c r="CS22">
        <v>49</v>
      </c>
      <c r="CT22">
        <v>49.5082666666667</v>
      </c>
      <c r="CU22">
        <v>1255.49866666667</v>
      </c>
      <c r="CV22">
        <v>139.50333333333299</v>
      </c>
      <c r="CW22">
        <v>0</v>
      </c>
      <c r="CX22">
        <v>81.200000047683702</v>
      </c>
      <c r="CY22">
        <v>0</v>
      </c>
      <c r="CZ22">
        <v>870.97973076923097</v>
      </c>
      <c r="DA22">
        <v>4.5518974355095398</v>
      </c>
      <c r="DB22">
        <v>90.164102506285602</v>
      </c>
      <c r="DC22">
        <v>12101.373076923101</v>
      </c>
      <c r="DD22">
        <v>15</v>
      </c>
      <c r="DE22">
        <v>1606245778.5999999</v>
      </c>
      <c r="DF22" t="s">
        <v>291</v>
      </c>
      <c r="DG22">
        <v>1606245778.5999999</v>
      </c>
      <c r="DH22">
        <v>1606245761.0999999</v>
      </c>
      <c r="DI22">
        <v>4</v>
      </c>
      <c r="DJ22">
        <v>7.2999999999999995E-2</v>
      </c>
      <c r="DK22">
        <v>3.2000000000000001E-2</v>
      </c>
      <c r="DL22">
        <v>3.8879999999999999</v>
      </c>
      <c r="DM22">
        <v>0.377</v>
      </c>
      <c r="DN22">
        <v>1402</v>
      </c>
      <c r="DO22">
        <v>27</v>
      </c>
      <c r="DP22">
        <v>0.01</v>
      </c>
      <c r="DQ22">
        <v>0.02</v>
      </c>
      <c r="DR22">
        <v>2.01564794588927</v>
      </c>
      <c r="DS22">
        <v>-7.8607228251610206E-2</v>
      </c>
      <c r="DT22">
        <v>1.1582259492296999E-2</v>
      </c>
      <c r="DU22">
        <v>1</v>
      </c>
      <c r="DV22">
        <v>-4.5557280645161304</v>
      </c>
      <c r="DW22">
        <v>5.86954838709767E-2</v>
      </c>
      <c r="DX22">
        <v>1.7049454521471E-2</v>
      </c>
      <c r="DY22">
        <v>1</v>
      </c>
      <c r="DZ22">
        <v>7.4164209677419404</v>
      </c>
      <c r="EA22">
        <v>7.6166129032252602E-2</v>
      </c>
      <c r="EB22">
        <v>5.8464857681917804E-3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3.8879999999999999</v>
      </c>
      <c r="EJ22">
        <v>0.37730000000000002</v>
      </c>
      <c r="EK22">
        <v>3.88809523809527</v>
      </c>
      <c r="EL22">
        <v>0</v>
      </c>
      <c r="EM22">
        <v>0</v>
      </c>
      <c r="EN22">
        <v>0</v>
      </c>
      <c r="EO22">
        <v>0.377305000000007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19.2</v>
      </c>
      <c r="EX22">
        <v>19.5</v>
      </c>
      <c r="EY22">
        <v>2</v>
      </c>
      <c r="EZ22">
        <v>392.399</v>
      </c>
      <c r="FA22">
        <v>628.52599999999995</v>
      </c>
      <c r="FB22">
        <v>38.077199999999998</v>
      </c>
      <c r="FC22">
        <v>34.802199999999999</v>
      </c>
      <c r="FD22">
        <v>30.0002</v>
      </c>
      <c r="FE22">
        <v>34.435400000000001</v>
      </c>
      <c r="FF22">
        <v>34.3416</v>
      </c>
      <c r="FG22">
        <v>12.4678</v>
      </c>
      <c r="FH22">
        <v>0</v>
      </c>
      <c r="FI22">
        <v>100</v>
      </c>
      <c r="FJ22">
        <v>-999.9</v>
      </c>
      <c r="FK22">
        <v>204.23699999999999</v>
      </c>
      <c r="FL22">
        <v>35.277200000000001</v>
      </c>
      <c r="FM22">
        <v>101.214</v>
      </c>
      <c r="FN22">
        <v>100.52200000000001</v>
      </c>
    </row>
    <row r="23" spans="1:170" x14ac:dyDescent="0.25">
      <c r="A23">
        <v>7</v>
      </c>
      <c r="B23">
        <v>1606247049.5</v>
      </c>
      <c r="C23">
        <v>623.90000009536698</v>
      </c>
      <c r="D23" t="s">
        <v>315</v>
      </c>
      <c r="E23" t="s">
        <v>316</v>
      </c>
      <c r="F23" t="s">
        <v>285</v>
      </c>
      <c r="G23" t="s">
        <v>286</v>
      </c>
      <c r="H23">
        <v>1606247041.5806401</v>
      </c>
      <c r="I23">
        <f t="shared" si="0"/>
        <v>4.2632935500148579E-3</v>
      </c>
      <c r="J23">
        <f t="shared" si="1"/>
        <v>4.2794761909161441</v>
      </c>
      <c r="K23">
        <f t="shared" si="2"/>
        <v>249.848677419355</v>
      </c>
      <c r="L23">
        <f t="shared" si="3"/>
        <v>183.70367831152447</v>
      </c>
      <c r="M23">
        <f t="shared" si="4"/>
        <v>18.730957122347572</v>
      </c>
      <c r="N23">
        <f t="shared" si="5"/>
        <v>25.475292094483876</v>
      </c>
      <c r="O23">
        <f t="shared" si="6"/>
        <v>0.12846407454711237</v>
      </c>
      <c r="P23">
        <f t="shared" si="7"/>
        <v>2.9635240534288481</v>
      </c>
      <c r="Q23">
        <f t="shared" si="8"/>
        <v>0.12544867315106806</v>
      </c>
      <c r="R23">
        <f t="shared" si="9"/>
        <v>7.8670447380665531E-2</v>
      </c>
      <c r="S23">
        <f t="shared" si="10"/>
        <v>231.29272198344802</v>
      </c>
      <c r="T23">
        <f t="shared" si="11"/>
        <v>39.515798380910894</v>
      </c>
      <c r="U23">
        <f t="shared" si="12"/>
        <v>38.995964516129</v>
      </c>
      <c r="V23">
        <f t="shared" si="13"/>
        <v>7.0251186811163606</v>
      </c>
      <c r="W23">
        <f t="shared" si="14"/>
        <v>52.5132114031695</v>
      </c>
      <c r="X23">
        <f t="shared" si="15"/>
        <v>3.7429476708660241</v>
      </c>
      <c r="Y23">
        <f t="shared" si="16"/>
        <v>7.1276304968850441</v>
      </c>
      <c r="Z23">
        <f t="shared" si="17"/>
        <v>3.2821710102503365</v>
      </c>
      <c r="AA23">
        <f t="shared" si="18"/>
        <v>-188.01124555565522</v>
      </c>
      <c r="AB23">
        <f t="shared" si="19"/>
        <v>43.056851842075666</v>
      </c>
      <c r="AC23">
        <f t="shared" si="20"/>
        <v>3.5314625981566601</v>
      </c>
      <c r="AD23">
        <f t="shared" si="21"/>
        <v>89.86979086802512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51790.077997430431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867.45547999999997</v>
      </c>
      <c r="AR23">
        <v>1043.31</v>
      </c>
      <c r="AS23">
        <f t="shared" si="27"/>
        <v>0.16855442773480556</v>
      </c>
      <c r="AT23">
        <v>0.5</v>
      </c>
      <c r="AU23">
        <f t="shared" si="28"/>
        <v>1180.1942136505452</v>
      </c>
      <c r="AV23">
        <f t="shared" si="29"/>
        <v>4.2794761909161441</v>
      </c>
      <c r="AW23">
        <f t="shared" si="30"/>
        <v>99.463480148898242</v>
      </c>
      <c r="AX23">
        <f t="shared" si="31"/>
        <v>0.33754109516826253</v>
      </c>
      <c r="AY23">
        <f t="shared" si="32"/>
        <v>4.1156138663891026E-3</v>
      </c>
      <c r="AZ23">
        <f t="shared" si="33"/>
        <v>2.126664174598154</v>
      </c>
      <c r="BA23" t="s">
        <v>318</v>
      </c>
      <c r="BB23">
        <v>691.15</v>
      </c>
      <c r="BC23">
        <f t="shared" si="34"/>
        <v>352.15999999999997</v>
      </c>
      <c r="BD23">
        <f t="shared" si="35"/>
        <v>0.49935972285324853</v>
      </c>
      <c r="BE23">
        <f t="shared" si="36"/>
        <v>0.86302233044073551</v>
      </c>
      <c r="BF23">
        <f t="shared" si="37"/>
        <v>0.53641481710908212</v>
      </c>
      <c r="BG23">
        <f t="shared" si="38"/>
        <v>0.87126651974394853</v>
      </c>
      <c r="BH23">
        <f t="shared" si="39"/>
        <v>1400.01096774194</v>
      </c>
      <c r="BI23">
        <f t="shared" si="40"/>
        <v>1180.1942136505452</v>
      </c>
      <c r="BJ23">
        <f t="shared" si="41"/>
        <v>0.8429892628298945</v>
      </c>
      <c r="BK23">
        <f t="shared" si="42"/>
        <v>0.19597852565978913</v>
      </c>
      <c r="BL23">
        <v>6</v>
      </c>
      <c r="BM23">
        <v>0.5</v>
      </c>
      <c r="BN23" t="s">
        <v>290</v>
      </c>
      <c r="BO23">
        <v>2</v>
      </c>
      <c r="BP23">
        <v>1606247041.5806401</v>
      </c>
      <c r="BQ23">
        <v>249.848677419355</v>
      </c>
      <c r="BR23">
        <v>257.86516129032299</v>
      </c>
      <c r="BS23">
        <v>36.708922580645201</v>
      </c>
      <c r="BT23">
        <v>30.549116129032299</v>
      </c>
      <c r="BU23">
        <v>245.96041935483899</v>
      </c>
      <c r="BV23">
        <v>36.331619354838701</v>
      </c>
      <c r="BW23">
        <v>400.024838709677</v>
      </c>
      <c r="BX23">
        <v>101.922677419355</v>
      </c>
      <c r="BY23">
        <v>4.02081064516129E-2</v>
      </c>
      <c r="BZ23">
        <v>39.265458064516103</v>
      </c>
      <c r="CA23">
        <v>38.995964516129</v>
      </c>
      <c r="CB23">
        <v>999.9</v>
      </c>
      <c r="CC23">
        <v>0</v>
      </c>
      <c r="CD23">
        <v>0</v>
      </c>
      <c r="CE23">
        <v>10002.6464516129</v>
      </c>
      <c r="CF23">
        <v>0</v>
      </c>
      <c r="CG23">
        <v>922.14770967741902</v>
      </c>
      <c r="CH23">
        <v>1400.01096774194</v>
      </c>
      <c r="CI23">
        <v>0.900000290322581</v>
      </c>
      <c r="CJ23">
        <v>9.9999419354838706E-2</v>
      </c>
      <c r="CK23">
        <v>0</v>
      </c>
      <c r="CL23">
        <v>867.44277419354796</v>
      </c>
      <c r="CM23">
        <v>4.9997499999999997</v>
      </c>
      <c r="CN23">
        <v>12075.132258064499</v>
      </c>
      <c r="CO23">
        <v>12178.1677419355</v>
      </c>
      <c r="CP23">
        <v>47.436999999999998</v>
      </c>
      <c r="CQ23">
        <v>49.316064516129003</v>
      </c>
      <c r="CR23">
        <v>48.032064516128997</v>
      </c>
      <c r="CS23">
        <v>49.114774193548399</v>
      </c>
      <c r="CT23">
        <v>49.578258064516099</v>
      </c>
      <c r="CU23">
        <v>1255.51096774194</v>
      </c>
      <c r="CV23">
        <v>139.5</v>
      </c>
      <c r="CW23">
        <v>0</v>
      </c>
      <c r="CX23">
        <v>120.200000047684</v>
      </c>
      <c r="CY23">
        <v>0</v>
      </c>
      <c r="CZ23">
        <v>867.45547999999997</v>
      </c>
      <c r="DA23">
        <v>-0.65753846311742403</v>
      </c>
      <c r="DB23">
        <v>-3.4000000898581599</v>
      </c>
      <c r="DC23">
        <v>12074.987999999999</v>
      </c>
      <c r="DD23">
        <v>15</v>
      </c>
      <c r="DE23">
        <v>1606245778.5999999</v>
      </c>
      <c r="DF23" t="s">
        <v>291</v>
      </c>
      <c r="DG23">
        <v>1606245778.5999999</v>
      </c>
      <c r="DH23">
        <v>1606245761.0999999</v>
      </c>
      <c r="DI23">
        <v>4</v>
      </c>
      <c r="DJ23">
        <v>7.2999999999999995E-2</v>
      </c>
      <c r="DK23">
        <v>3.2000000000000001E-2</v>
      </c>
      <c r="DL23">
        <v>3.8879999999999999</v>
      </c>
      <c r="DM23">
        <v>0.377</v>
      </c>
      <c r="DN23">
        <v>1402</v>
      </c>
      <c r="DO23">
        <v>27</v>
      </c>
      <c r="DP23">
        <v>0.01</v>
      </c>
      <c r="DQ23">
        <v>0.02</v>
      </c>
      <c r="DR23">
        <v>4.2785906049494198</v>
      </c>
      <c r="DS23">
        <v>0.19194694311840099</v>
      </c>
      <c r="DT23">
        <v>1.6324518159213802E-2</v>
      </c>
      <c r="DU23">
        <v>1</v>
      </c>
      <c r="DV23">
        <v>-8.0165454838709707</v>
      </c>
      <c r="DW23">
        <v>-0.10912812518305</v>
      </c>
      <c r="DX23">
        <v>1.35003091574422E-2</v>
      </c>
      <c r="DY23">
        <v>1</v>
      </c>
      <c r="DZ23">
        <v>6.15982096774193</v>
      </c>
      <c r="EA23">
        <v>-0.77339761624751802</v>
      </c>
      <c r="EB23">
        <v>5.7308834614480997E-2</v>
      </c>
      <c r="EC23">
        <v>0</v>
      </c>
      <c r="ED23">
        <v>2</v>
      </c>
      <c r="EE23">
        <v>3</v>
      </c>
      <c r="EF23" t="s">
        <v>319</v>
      </c>
      <c r="EG23">
        <v>100</v>
      </c>
      <c r="EH23">
        <v>100</v>
      </c>
      <c r="EI23">
        <v>3.8879999999999999</v>
      </c>
      <c r="EJ23">
        <v>0.37730000000000002</v>
      </c>
      <c r="EK23">
        <v>3.88809523809527</v>
      </c>
      <c r="EL23">
        <v>0</v>
      </c>
      <c r="EM23">
        <v>0</v>
      </c>
      <c r="EN23">
        <v>0</v>
      </c>
      <c r="EO23">
        <v>0.377305000000007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21.2</v>
      </c>
      <c r="EX23">
        <v>21.5</v>
      </c>
      <c r="EY23">
        <v>2</v>
      </c>
      <c r="EZ23">
        <v>392.512</v>
      </c>
      <c r="FA23">
        <v>634.03599999999994</v>
      </c>
      <c r="FB23">
        <v>38.131999999999998</v>
      </c>
      <c r="FC23">
        <v>34.837200000000003</v>
      </c>
      <c r="FD23">
        <v>30.000399999999999</v>
      </c>
      <c r="FE23">
        <v>34.492199999999997</v>
      </c>
      <c r="FF23">
        <v>34.403399999999998</v>
      </c>
      <c r="FG23">
        <v>14.919</v>
      </c>
      <c r="FH23">
        <v>0</v>
      </c>
      <c r="FI23">
        <v>100</v>
      </c>
      <c r="FJ23">
        <v>-999.9</v>
      </c>
      <c r="FK23">
        <v>257.96300000000002</v>
      </c>
      <c r="FL23">
        <v>34.845700000000001</v>
      </c>
      <c r="FM23">
        <v>101.206</v>
      </c>
      <c r="FN23">
        <v>100.51900000000001</v>
      </c>
    </row>
    <row r="24" spans="1:170" x14ac:dyDescent="0.25">
      <c r="A24">
        <v>8</v>
      </c>
      <c r="B24">
        <v>1606247170</v>
      </c>
      <c r="C24">
        <v>744.40000009536698</v>
      </c>
      <c r="D24" t="s">
        <v>320</v>
      </c>
      <c r="E24" t="s">
        <v>321</v>
      </c>
      <c r="F24" t="s">
        <v>285</v>
      </c>
      <c r="G24" t="s">
        <v>286</v>
      </c>
      <c r="H24">
        <v>1606247162</v>
      </c>
      <c r="I24">
        <f t="shared" si="0"/>
        <v>5.0190445937244163E-3</v>
      </c>
      <c r="J24">
        <f t="shared" si="1"/>
        <v>10.511722184604265</v>
      </c>
      <c r="K24">
        <f t="shared" si="2"/>
        <v>399.482709677419</v>
      </c>
      <c r="L24">
        <f t="shared" si="3"/>
        <v>271.89707786668134</v>
      </c>
      <c r="M24">
        <f t="shared" si="4"/>
        <v>27.721701627640865</v>
      </c>
      <c r="N24">
        <f t="shared" si="5"/>
        <v>40.729898864558393</v>
      </c>
      <c r="O24">
        <f t="shared" si="6"/>
        <v>0.15679431131734486</v>
      </c>
      <c r="P24">
        <f t="shared" si="7"/>
        <v>2.9633746207807334</v>
      </c>
      <c r="Q24">
        <f t="shared" si="8"/>
        <v>0.15232697057050873</v>
      </c>
      <c r="R24">
        <f t="shared" si="9"/>
        <v>9.5595127429406387E-2</v>
      </c>
      <c r="S24">
        <f t="shared" si="10"/>
        <v>231.2934973144001</v>
      </c>
      <c r="T24">
        <f t="shared" si="11"/>
        <v>39.449185373233156</v>
      </c>
      <c r="U24">
        <f t="shared" si="12"/>
        <v>39.152535483870999</v>
      </c>
      <c r="V24">
        <f t="shared" si="13"/>
        <v>7.0845194300411816</v>
      </c>
      <c r="W24">
        <f t="shared" si="14"/>
        <v>54.433791023211789</v>
      </c>
      <c r="X24">
        <f t="shared" si="15"/>
        <v>3.9062033600043811</v>
      </c>
      <c r="Y24">
        <f t="shared" si="16"/>
        <v>7.1760634094705775</v>
      </c>
      <c r="Z24">
        <f t="shared" si="17"/>
        <v>3.1783160700368005</v>
      </c>
      <c r="AA24">
        <f t="shared" si="18"/>
        <v>-221.33986658324676</v>
      </c>
      <c r="AB24">
        <f t="shared" si="19"/>
        <v>38.195871148883022</v>
      </c>
      <c r="AC24">
        <f t="shared" si="20"/>
        <v>3.1371882847496799</v>
      </c>
      <c r="AD24">
        <f t="shared" si="21"/>
        <v>51.28669016478603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51764.827792519362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860.00646153846196</v>
      </c>
      <c r="AR24">
        <v>1076.19</v>
      </c>
      <c r="AS24">
        <f t="shared" si="27"/>
        <v>0.20087859807426023</v>
      </c>
      <c r="AT24">
        <v>0.5</v>
      </c>
      <c r="AU24">
        <f t="shared" si="28"/>
        <v>1180.1980362311913</v>
      </c>
      <c r="AV24">
        <f t="shared" si="29"/>
        <v>10.511722184604265</v>
      </c>
      <c r="AW24">
        <f t="shared" si="30"/>
        <v>118.53826348405835</v>
      </c>
      <c r="AX24">
        <f t="shared" si="31"/>
        <v>0.38745946347763871</v>
      </c>
      <c r="AY24">
        <f t="shared" si="32"/>
        <v>9.3962786955935507E-3</v>
      </c>
      <c r="AZ24">
        <f t="shared" si="33"/>
        <v>2.0311376243971786</v>
      </c>
      <c r="BA24" t="s">
        <v>323</v>
      </c>
      <c r="BB24">
        <v>659.21</v>
      </c>
      <c r="BC24">
        <f t="shared" si="34"/>
        <v>416.98</v>
      </c>
      <c r="BD24">
        <f t="shared" si="35"/>
        <v>0.51845061744337395</v>
      </c>
      <c r="BE24">
        <f t="shared" si="36"/>
        <v>0.83979991317276692</v>
      </c>
      <c r="BF24">
        <f t="shared" si="37"/>
        <v>0.59932270907838403</v>
      </c>
      <c r="BG24">
        <f t="shared" si="38"/>
        <v>0.85835520258661302</v>
      </c>
      <c r="BH24">
        <f t="shared" si="39"/>
        <v>1400.01548387097</v>
      </c>
      <c r="BI24">
        <f t="shared" si="40"/>
        <v>1180.1980362311913</v>
      </c>
      <c r="BJ24">
        <f t="shared" si="41"/>
        <v>0.84298927392431766</v>
      </c>
      <c r="BK24">
        <f t="shared" si="42"/>
        <v>0.19597854784863544</v>
      </c>
      <c r="BL24">
        <v>6</v>
      </c>
      <c r="BM24">
        <v>0.5</v>
      </c>
      <c r="BN24" t="s">
        <v>290</v>
      </c>
      <c r="BO24">
        <v>2</v>
      </c>
      <c r="BP24">
        <v>1606247162</v>
      </c>
      <c r="BQ24">
        <v>399.482709677419</v>
      </c>
      <c r="BR24">
        <v>418.257322580645</v>
      </c>
      <c r="BS24">
        <v>38.312412903225798</v>
      </c>
      <c r="BT24">
        <v>31.072477419354801</v>
      </c>
      <c r="BU24">
        <v>395.59454838709701</v>
      </c>
      <c r="BV24">
        <v>37.9351129032258</v>
      </c>
      <c r="BW24">
        <v>400.01070967741902</v>
      </c>
      <c r="BX24">
        <v>101.916387096774</v>
      </c>
      <c r="BY24">
        <v>4.0212970967741901E-2</v>
      </c>
      <c r="BZ24">
        <v>39.3916161290323</v>
      </c>
      <c r="CA24">
        <v>39.152535483870999</v>
      </c>
      <c r="CB24">
        <v>999.9</v>
      </c>
      <c r="CC24">
        <v>0</v>
      </c>
      <c r="CD24">
        <v>0</v>
      </c>
      <c r="CE24">
        <v>10002.4167741935</v>
      </c>
      <c r="CF24">
        <v>0</v>
      </c>
      <c r="CG24">
        <v>928.99690322580602</v>
      </c>
      <c r="CH24">
        <v>1400.01548387097</v>
      </c>
      <c r="CI24">
        <v>0.89999870967741902</v>
      </c>
      <c r="CJ24">
        <v>0.100001090322581</v>
      </c>
      <c r="CK24">
        <v>0</v>
      </c>
      <c r="CL24">
        <v>859.98035483871001</v>
      </c>
      <c r="CM24">
        <v>4.9997499999999997</v>
      </c>
      <c r="CN24">
        <v>11994.6709677419</v>
      </c>
      <c r="CO24">
        <v>12178.174193548401</v>
      </c>
      <c r="CP24">
        <v>47.686999999999998</v>
      </c>
      <c r="CQ24">
        <v>49.610774193548401</v>
      </c>
      <c r="CR24">
        <v>48.25</v>
      </c>
      <c r="CS24">
        <v>49.531999999999996</v>
      </c>
      <c r="CT24">
        <v>49.872967741935497</v>
      </c>
      <c r="CU24">
        <v>1255.51451612903</v>
      </c>
      <c r="CV24">
        <v>139.500967741935</v>
      </c>
      <c r="CW24">
        <v>0</v>
      </c>
      <c r="CX24">
        <v>119.59999990463299</v>
      </c>
      <c r="CY24">
        <v>0</v>
      </c>
      <c r="CZ24">
        <v>860.00646153846196</v>
      </c>
      <c r="DA24">
        <v>5.4265983001978402</v>
      </c>
      <c r="DB24">
        <v>87.781196754841005</v>
      </c>
      <c r="DC24">
        <v>11995.015384615401</v>
      </c>
      <c r="DD24">
        <v>15</v>
      </c>
      <c r="DE24">
        <v>1606245778.5999999</v>
      </c>
      <c r="DF24" t="s">
        <v>291</v>
      </c>
      <c r="DG24">
        <v>1606245778.5999999</v>
      </c>
      <c r="DH24">
        <v>1606245761.0999999</v>
      </c>
      <c r="DI24">
        <v>4</v>
      </c>
      <c r="DJ24">
        <v>7.2999999999999995E-2</v>
      </c>
      <c r="DK24">
        <v>3.2000000000000001E-2</v>
      </c>
      <c r="DL24">
        <v>3.8879999999999999</v>
      </c>
      <c r="DM24">
        <v>0.377</v>
      </c>
      <c r="DN24">
        <v>1402</v>
      </c>
      <c r="DO24">
        <v>27</v>
      </c>
      <c r="DP24">
        <v>0.01</v>
      </c>
      <c r="DQ24">
        <v>0.02</v>
      </c>
      <c r="DR24">
        <v>10.5111868133312</v>
      </c>
      <c r="DS24">
        <v>-2.75873646041612E-2</v>
      </c>
      <c r="DT24">
        <v>1.68094654888684E-2</v>
      </c>
      <c r="DU24">
        <v>1</v>
      </c>
      <c r="DV24">
        <v>-18.7696838709677</v>
      </c>
      <c r="DW24">
        <v>-0.51654677419348205</v>
      </c>
      <c r="DX24">
        <v>4.4949011232974498E-2</v>
      </c>
      <c r="DY24">
        <v>0</v>
      </c>
      <c r="DZ24">
        <v>7.2289809677419399</v>
      </c>
      <c r="EA24">
        <v>1.3510843548387099</v>
      </c>
      <c r="EB24">
        <v>0.10075063321196499</v>
      </c>
      <c r="EC24">
        <v>0</v>
      </c>
      <c r="ED24">
        <v>1</v>
      </c>
      <c r="EE24">
        <v>3</v>
      </c>
      <c r="EF24" t="s">
        <v>302</v>
      </c>
      <c r="EG24">
        <v>100</v>
      </c>
      <c r="EH24">
        <v>100</v>
      </c>
      <c r="EI24">
        <v>3.8879999999999999</v>
      </c>
      <c r="EJ24">
        <v>0.37730000000000002</v>
      </c>
      <c r="EK24">
        <v>3.88809523809527</v>
      </c>
      <c r="EL24">
        <v>0</v>
      </c>
      <c r="EM24">
        <v>0</v>
      </c>
      <c r="EN24">
        <v>0</v>
      </c>
      <c r="EO24">
        <v>0.377305000000007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23.2</v>
      </c>
      <c r="EX24">
        <v>23.5</v>
      </c>
      <c r="EY24">
        <v>2</v>
      </c>
      <c r="EZ24">
        <v>393.74400000000003</v>
      </c>
      <c r="FA24">
        <v>633.65300000000002</v>
      </c>
      <c r="FB24">
        <v>38.231499999999997</v>
      </c>
      <c r="FC24">
        <v>34.917900000000003</v>
      </c>
      <c r="FD24">
        <v>30.0002</v>
      </c>
      <c r="FE24">
        <v>34.574599999999997</v>
      </c>
      <c r="FF24">
        <v>34.484299999999998</v>
      </c>
      <c r="FG24">
        <v>21.7727</v>
      </c>
      <c r="FH24">
        <v>0</v>
      </c>
      <c r="FI24">
        <v>100</v>
      </c>
      <c r="FJ24">
        <v>-999.9</v>
      </c>
      <c r="FK24">
        <v>418.541</v>
      </c>
      <c r="FL24">
        <v>36.295400000000001</v>
      </c>
      <c r="FM24">
        <v>101.182</v>
      </c>
      <c r="FN24">
        <v>100.49</v>
      </c>
    </row>
    <row r="25" spans="1:170" x14ac:dyDescent="0.25">
      <c r="A25">
        <v>9</v>
      </c>
      <c r="B25">
        <v>1606247246</v>
      </c>
      <c r="C25">
        <v>820.40000009536698</v>
      </c>
      <c r="D25" t="s">
        <v>324</v>
      </c>
      <c r="E25" t="s">
        <v>325</v>
      </c>
      <c r="F25" t="s">
        <v>285</v>
      </c>
      <c r="G25" t="s">
        <v>286</v>
      </c>
      <c r="H25">
        <v>1606247238.25</v>
      </c>
      <c r="I25">
        <f t="shared" si="0"/>
        <v>5.2403296314977822E-3</v>
      </c>
      <c r="J25">
        <f t="shared" si="1"/>
        <v>14.826267053378379</v>
      </c>
      <c r="K25">
        <f t="shared" si="2"/>
        <v>497.79073333333298</v>
      </c>
      <c r="L25">
        <f t="shared" si="3"/>
        <v>318.58155384229138</v>
      </c>
      <c r="M25">
        <f t="shared" si="4"/>
        <v>32.481182738460632</v>
      </c>
      <c r="N25">
        <f t="shared" si="5"/>
        <v>50.752567372172564</v>
      </c>
      <c r="O25">
        <f t="shared" si="6"/>
        <v>0.15523595864954937</v>
      </c>
      <c r="P25">
        <f t="shared" si="7"/>
        <v>2.96277017231442</v>
      </c>
      <c r="Q25">
        <f t="shared" si="8"/>
        <v>0.15085477486833632</v>
      </c>
      <c r="R25">
        <f t="shared" si="9"/>
        <v>9.4667566945902309E-2</v>
      </c>
      <c r="S25">
        <f t="shared" si="10"/>
        <v>231.28826536107275</v>
      </c>
      <c r="T25">
        <f t="shared" si="11"/>
        <v>39.433960848723821</v>
      </c>
      <c r="U25">
        <f t="shared" si="12"/>
        <v>39.111743333333301</v>
      </c>
      <c r="V25">
        <f t="shared" si="13"/>
        <v>7.0690016805525628</v>
      </c>
      <c r="W25">
        <f t="shared" si="14"/>
        <v>51.649454331786551</v>
      </c>
      <c r="X25">
        <f t="shared" si="15"/>
        <v>3.7146082290487605</v>
      </c>
      <c r="Y25">
        <f t="shared" si="16"/>
        <v>7.1919602580635296</v>
      </c>
      <c r="Z25">
        <f t="shared" si="17"/>
        <v>3.3543934515038023</v>
      </c>
      <c r="AA25">
        <f t="shared" si="18"/>
        <v>-231.09853674905219</v>
      </c>
      <c r="AB25">
        <f t="shared" si="19"/>
        <v>51.292133298934289</v>
      </c>
      <c r="AC25">
        <f t="shared" si="20"/>
        <v>4.2137088181177775</v>
      </c>
      <c r="AD25">
        <f t="shared" si="21"/>
        <v>55.695570729072614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51740.972776888753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874.593730769231</v>
      </c>
      <c r="AR25">
        <v>1119.1300000000001</v>
      </c>
      <c r="AS25">
        <f t="shared" si="27"/>
        <v>0.21850568676629978</v>
      </c>
      <c r="AT25">
        <v>0.5</v>
      </c>
      <c r="AU25">
        <f t="shared" si="28"/>
        <v>1180.1702207473388</v>
      </c>
      <c r="AV25">
        <f t="shared" si="29"/>
        <v>14.826267053378379</v>
      </c>
      <c r="AW25">
        <f t="shared" si="30"/>
        <v>128.93695229276645</v>
      </c>
      <c r="AX25">
        <f t="shared" si="31"/>
        <v>0.41180202478711148</v>
      </c>
      <c r="AY25">
        <f t="shared" si="32"/>
        <v>1.3052366736927204E-2</v>
      </c>
      <c r="AZ25">
        <f t="shared" si="33"/>
        <v>1.9148356312492736</v>
      </c>
      <c r="BA25" t="s">
        <v>327</v>
      </c>
      <c r="BB25">
        <v>658.27</v>
      </c>
      <c r="BC25">
        <f t="shared" si="34"/>
        <v>460.86000000000013</v>
      </c>
      <c r="BD25">
        <f t="shared" si="35"/>
        <v>0.53060857794290894</v>
      </c>
      <c r="BE25">
        <f t="shared" si="36"/>
        <v>0.82300551883585971</v>
      </c>
      <c r="BF25">
        <f t="shared" si="37"/>
        <v>0.60580801487949409</v>
      </c>
      <c r="BG25">
        <f t="shared" si="38"/>
        <v>0.8414935250094846</v>
      </c>
      <c r="BH25">
        <f t="shared" si="39"/>
        <v>1399.98233333333</v>
      </c>
      <c r="BI25">
        <f t="shared" si="40"/>
        <v>1180.1702207473388</v>
      </c>
      <c r="BJ25">
        <f t="shared" si="41"/>
        <v>0.84298936682820647</v>
      </c>
      <c r="BK25">
        <f t="shared" si="42"/>
        <v>0.19597873365641291</v>
      </c>
      <c r="BL25">
        <v>6</v>
      </c>
      <c r="BM25">
        <v>0.5</v>
      </c>
      <c r="BN25" t="s">
        <v>290</v>
      </c>
      <c r="BO25">
        <v>2</v>
      </c>
      <c r="BP25">
        <v>1606247238.25</v>
      </c>
      <c r="BQ25">
        <v>497.79073333333298</v>
      </c>
      <c r="BR25">
        <v>523.94243333333304</v>
      </c>
      <c r="BS25">
        <v>36.433576666666703</v>
      </c>
      <c r="BT25">
        <v>28.859636666666699</v>
      </c>
      <c r="BU25">
        <v>493.90269999999998</v>
      </c>
      <c r="BV25">
        <v>36.056273333333301</v>
      </c>
      <c r="BW25">
        <v>400.00889999999998</v>
      </c>
      <c r="BX25">
        <v>101.915466666667</v>
      </c>
      <c r="BY25">
        <v>4.0162423333333301E-2</v>
      </c>
      <c r="BZ25">
        <v>39.432863333333302</v>
      </c>
      <c r="CA25">
        <v>39.111743333333301</v>
      </c>
      <c r="CB25">
        <v>999.9</v>
      </c>
      <c r="CC25">
        <v>0</v>
      </c>
      <c r="CD25">
        <v>0</v>
      </c>
      <c r="CE25">
        <v>9999.0813333333299</v>
      </c>
      <c r="CF25">
        <v>0</v>
      </c>
      <c r="CG25">
        <v>933.40930000000003</v>
      </c>
      <c r="CH25">
        <v>1399.98233333333</v>
      </c>
      <c r="CI25">
        <v>0.89999626666666699</v>
      </c>
      <c r="CJ25">
        <v>0.100003563333333</v>
      </c>
      <c r="CK25">
        <v>0</v>
      </c>
      <c r="CL25">
        <v>874.53556666666702</v>
      </c>
      <c r="CM25">
        <v>4.9997499999999997</v>
      </c>
      <c r="CN25">
        <v>12199.9566666667</v>
      </c>
      <c r="CO25">
        <v>12177.8733333333</v>
      </c>
      <c r="CP25">
        <v>47.7520666666667</v>
      </c>
      <c r="CQ25">
        <v>49.686999999999998</v>
      </c>
      <c r="CR25">
        <v>48.311999999999998</v>
      </c>
      <c r="CS25">
        <v>49.625</v>
      </c>
      <c r="CT25">
        <v>49.936999999999998</v>
      </c>
      <c r="CU25">
        <v>1255.48033333333</v>
      </c>
      <c r="CV25">
        <v>139.50200000000001</v>
      </c>
      <c r="CW25">
        <v>0</v>
      </c>
      <c r="CX25">
        <v>75.200000047683702</v>
      </c>
      <c r="CY25">
        <v>0</v>
      </c>
      <c r="CZ25">
        <v>874.593730769231</v>
      </c>
      <c r="DA25">
        <v>14.4516581238183</v>
      </c>
      <c r="DB25">
        <v>178.99829056771901</v>
      </c>
      <c r="DC25">
        <v>12200.6115384615</v>
      </c>
      <c r="DD25">
        <v>15</v>
      </c>
      <c r="DE25">
        <v>1606245778.5999999</v>
      </c>
      <c r="DF25" t="s">
        <v>291</v>
      </c>
      <c r="DG25">
        <v>1606245778.5999999</v>
      </c>
      <c r="DH25">
        <v>1606245761.0999999</v>
      </c>
      <c r="DI25">
        <v>4</v>
      </c>
      <c r="DJ25">
        <v>7.2999999999999995E-2</v>
      </c>
      <c r="DK25">
        <v>3.2000000000000001E-2</v>
      </c>
      <c r="DL25">
        <v>3.8879999999999999</v>
      </c>
      <c r="DM25">
        <v>0.377</v>
      </c>
      <c r="DN25">
        <v>1402</v>
      </c>
      <c r="DO25">
        <v>27</v>
      </c>
      <c r="DP25">
        <v>0.01</v>
      </c>
      <c r="DQ25">
        <v>0.02</v>
      </c>
      <c r="DR25">
        <v>14.8290291366073</v>
      </c>
      <c r="DS25">
        <v>-5.9554895397173402E-2</v>
      </c>
      <c r="DT25">
        <v>3.1962148212755302E-2</v>
      </c>
      <c r="DU25">
        <v>1</v>
      </c>
      <c r="DV25">
        <v>-26.157716129032298</v>
      </c>
      <c r="DW25">
        <v>4.5764516129097502E-2</v>
      </c>
      <c r="DX25">
        <v>4.7816835318267699E-2</v>
      </c>
      <c r="DY25">
        <v>1</v>
      </c>
      <c r="DZ25">
        <v>7.5748816129032299</v>
      </c>
      <c r="EA25">
        <v>-8.0867419354858E-2</v>
      </c>
      <c r="EB25">
        <v>6.1951683029412997E-3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3.8879999999999999</v>
      </c>
      <c r="EJ25">
        <v>0.37730000000000002</v>
      </c>
      <c r="EK25">
        <v>3.88809523809527</v>
      </c>
      <c r="EL25">
        <v>0</v>
      </c>
      <c r="EM25">
        <v>0</v>
      </c>
      <c r="EN25">
        <v>0</v>
      </c>
      <c r="EO25">
        <v>0.377305000000007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24.5</v>
      </c>
      <c r="EX25">
        <v>24.7</v>
      </c>
      <c r="EY25">
        <v>2</v>
      </c>
      <c r="EZ25">
        <v>393.36</v>
      </c>
      <c r="FA25">
        <v>631.69899999999996</v>
      </c>
      <c r="FB25">
        <v>38.287599999999998</v>
      </c>
      <c r="FC25">
        <v>34.929499999999997</v>
      </c>
      <c r="FD25">
        <v>29.9998</v>
      </c>
      <c r="FE25">
        <v>34.578600000000002</v>
      </c>
      <c r="FF25">
        <v>34.484299999999998</v>
      </c>
      <c r="FG25">
        <v>26.0657</v>
      </c>
      <c r="FH25">
        <v>0</v>
      </c>
      <c r="FI25">
        <v>100</v>
      </c>
      <c r="FJ25">
        <v>-999.9</v>
      </c>
      <c r="FK25">
        <v>524.9</v>
      </c>
      <c r="FL25">
        <v>37.963500000000003</v>
      </c>
      <c r="FM25">
        <v>101.187</v>
      </c>
      <c r="FN25">
        <v>100.497</v>
      </c>
    </row>
    <row r="26" spans="1:170" x14ac:dyDescent="0.25">
      <c r="A26">
        <v>10</v>
      </c>
      <c r="B26">
        <v>1606247366.5</v>
      </c>
      <c r="C26">
        <v>940.90000009536698</v>
      </c>
      <c r="D26" t="s">
        <v>328</v>
      </c>
      <c r="E26" t="s">
        <v>329</v>
      </c>
      <c r="F26" t="s">
        <v>285</v>
      </c>
      <c r="G26" t="s">
        <v>286</v>
      </c>
      <c r="H26">
        <v>1606247358.5</v>
      </c>
      <c r="I26">
        <f t="shared" si="0"/>
        <v>4.0471760989262261E-3</v>
      </c>
      <c r="J26">
        <f t="shared" si="1"/>
        <v>18.652655841968539</v>
      </c>
      <c r="K26">
        <f t="shared" si="2"/>
        <v>599.75222580645197</v>
      </c>
      <c r="L26">
        <f t="shared" si="3"/>
        <v>331.09294972201945</v>
      </c>
      <c r="M26">
        <f t="shared" si="4"/>
        <v>33.755864813930003</v>
      </c>
      <c r="N26">
        <f t="shared" si="5"/>
        <v>61.146439612120211</v>
      </c>
      <c r="O26">
        <f t="shared" si="6"/>
        <v>0.12474983718973634</v>
      </c>
      <c r="P26">
        <f t="shared" si="7"/>
        <v>2.9626660578474984</v>
      </c>
      <c r="Q26">
        <f t="shared" si="8"/>
        <v>0.12190339719992661</v>
      </c>
      <c r="R26">
        <f t="shared" si="9"/>
        <v>7.6439955152020581E-2</v>
      </c>
      <c r="S26">
        <f t="shared" si="10"/>
        <v>231.29510261378385</v>
      </c>
      <c r="T26">
        <f t="shared" si="11"/>
        <v>39.905200277111973</v>
      </c>
      <c r="U26">
        <f t="shared" si="12"/>
        <v>39.326858064516102</v>
      </c>
      <c r="V26">
        <f t="shared" si="13"/>
        <v>7.151166838214742</v>
      </c>
      <c r="W26">
        <f t="shared" si="14"/>
        <v>54.442142206829324</v>
      </c>
      <c r="X26">
        <f t="shared" si="15"/>
        <v>3.9506358436825288</v>
      </c>
      <c r="Y26">
        <f t="shared" si="16"/>
        <v>7.2565767685514659</v>
      </c>
      <c r="Z26">
        <f t="shared" si="17"/>
        <v>3.2005309945322131</v>
      </c>
      <c r="AA26">
        <f t="shared" si="18"/>
        <v>-178.48046596264658</v>
      </c>
      <c r="AB26">
        <f t="shared" si="19"/>
        <v>43.581262301988389</v>
      </c>
      <c r="AC26">
        <f t="shared" si="20"/>
        <v>3.5869504605792639</v>
      </c>
      <c r="AD26">
        <f t="shared" si="21"/>
        <v>99.982849413704926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51710.36290532734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908.58299999999997</v>
      </c>
      <c r="AR26">
        <v>1204.0899999999999</v>
      </c>
      <c r="AS26">
        <f t="shared" si="27"/>
        <v>0.24541936234002437</v>
      </c>
      <c r="AT26">
        <v>0.5</v>
      </c>
      <c r="AU26">
        <f t="shared" si="28"/>
        <v>1180.2057104247465</v>
      </c>
      <c r="AV26">
        <f t="shared" si="29"/>
        <v>18.652655841968539</v>
      </c>
      <c r="AW26">
        <f t="shared" si="30"/>
        <v>144.82266644124837</v>
      </c>
      <c r="AX26">
        <f t="shared" si="31"/>
        <v>0.44247523025687452</v>
      </c>
      <c r="AY26">
        <f t="shared" si="32"/>
        <v>1.6294111401023385E-2</v>
      </c>
      <c r="AZ26">
        <f t="shared" si="33"/>
        <v>1.7091662583361709</v>
      </c>
      <c r="BA26" t="s">
        <v>331</v>
      </c>
      <c r="BB26">
        <v>671.31</v>
      </c>
      <c r="BC26">
        <f t="shared" si="34"/>
        <v>532.78</v>
      </c>
      <c r="BD26">
        <f t="shared" si="35"/>
        <v>0.55465107549082171</v>
      </c>
      <c r="BE26">
        <f t="shared" si="36"/>
        <v>0.79435457412275112</v>
      </c>
      <c r="BF26">
        <f t="shared" si="37"/>
        <v>0.60478733369332649</v>
      </c>
      <c r="BG26">
        <f t="shared" si="38"/>
        <v>0.8081314354204574</v>
      </c>
      <c r="BH26">
        <f t="shared" si="39"/>
        <v>1400.02451612903</v>
      </c>
      <c r="BI26">
        <f t="shared" si="40"/>
        <v>1180.2057104247465</v>
      </c>
      <c r="BJ26">
        <f t="shared" si="41"/>
        <v>0.84298931684991696</v>
      </c>
      <c r="BK26">
        <f t="shared" si="42"/>
        <v>0.19597863369983409</v>
      </c>
      <c r="BL26">
        <v>6</v>
      </c>
      <c r="BM26">
        <v>0.5</v>
      </c>
      <c r="BN26" t="s">
        <v>290</v>
      </c>
      <c r="BO26">
        <v>2</v>
      </c>
      <c r="BP26">
        <v>1606247358.5</v>
      </c>
      <c r="BQ26">
        <v>599.75222580645197</v>
      </c>
      <c r="BR26">
        <v>631.37077419354796</v>
      </c>
      <c r="BS26">
        <v>38.749641935483901</v>
      </c>
      <c r="BT26">
        <v>32.914374193548397</v>
      </c>
      <c r="BU26">
        <v>595.86419354838699</v>
      </c>
      <c r="BV26">
        <v>38.372341935483902</v>
      </c>
      <c r="BW26">
        <v>400.01758064516099</v>
      </c>
      <c r="BX26">
        <v>101.912258064516</v>
      </c>
      <c r="BY26">
        <v>4.0576758064516098E-2</v>
      </c>
      <c r="BZ26">
        <v>39.5997129032258</v>
      </c>
      <c r="CA26">
        <v>39.326858064516102</v>
      </c>
      <c r="CB26">
        <v>999.9</v>
      </c>
      <c r="CC26">
        <v>0</v>
      </c>
      <c r="CD26">
        <v>0</v>
      </c>
      <c r="CE26">
        <v>9998.8061290322603</v>
      </c>
      <c r="CF26">
        <v>0</v>
      </c>
      <c r="CG26">
        <v>943.12948387096799</v>
      </c>
      <c r="CH26">
        <v>1400.02451612903</v>
      </c>
      <c r="CI26">
        <v>0.89999974193548404</v>
      </c>
      <c r="CJ26">
        <v>9.9999987096774198E-2</v>
      </c>
      <c r="CK26">
        <v>0</v>
      </c>
      <c r="CL26">
        <v>908.508838709678</v>
      </c>
      <c r="CM26">
        <v>4.9997499999999997</v>
      </c>
      <c r="CN26">
        <v>12660.2322580645</v>
      </c>
      <c r="CO26">
        <v>12178.274193548399</v>
      </c>
      <c r="CP26">
        <v>47.870935483871001</v>
      </c>
      <c r="CQ26">
        <v>49.811999999999998</v>
      </c>
      <c r="CR26">
        <v>48.433</v>
      </c>
      <c r="CS26">
        <v>49.786000000000001</v>
      </c>
      <c r="CT26">
        <v>50.058</v>
      </c>
      <c r="CU26">
        <v>1255.5206451612901</v>
      </c>
      <c r="CV26">
        <v>139.50387096774199</v>
      </c>
      <c r="CW26">
        <v>0</v>
      </c>
      <c r="CX26">
        <v>119.59999990463299</v>
      </c>
      <c r="CY26">
        <v>0</v>
      </c>
      <c r="CZ26">
        <v>908.58299999999997</v>
      </c>
      <c r="DA26">
        <v>11.113230764914301</v>
      </c>
      <c r="DB26">
        <v>133.244444570355</v>
      </c>
      <c r="DC26">
        <v>12660.8692307692</v>
      </c>
      <c r="DD26">
        <v>15</v>
      </c>
      <c r="DE26">
        <v>1606245778.5999999</v>
      </c>
      <c r="DF26" t="s">
        <v>291</v>
      </c>
      <c r="DG26">
        <v>1606245778.5999999</v>
      </c>
      <c r="DH26">
        <v>1606245761.0999999</v>
      </c>
      <c r="DI26">
        <v>4</v>
      </c>
      <c r="DJ26">
        <v>7.2999999999999995E-2</v>
      </c>
      <c r="DK26">
        <v>3.2000000000000001E-2</v>
      </c>
      <c r="DL26">
        <v>3.8879999999999999</v>
      </c>
      <c r="DM26">
        <v>0.377</v>
      </c>
      <c r="DN26">
        <v>1402</v>
      </c>
      <c r="DO26">
        <v>27</v>
      </c>
      <c r="DP26">
        <v>0.01</v>
      </c>
      <c r="DQ26">
        <v>0.02</v>
      </c>
      <c r="DR26">
        <v>18.658536116486001</v>
      </c>
      <c r="DS26">
        <v>-0.52155879734198995</v>
      </c>
      <c r="DT26">
        <v>5.79606454548246E-2</v>
      </c>
      <c r="DU26">
        <v>0</v>
      </c>
      <c r="DV26">
        <v>-31.6184451612903</v>
      </c>
      <c r="DW26">
        <v>1.23477096774198</v>
      </c>
      <c r="DX26">
        <v>0.115928631657056</v>
      </c>
      <c r="DY26">
        <v>0</v>
      </c>
      <c r="DZ26">
        <v>5.8352758064516097</v>
      </c>
      <c r="EA26">
        <v>-0.556628225806447</v>
      </c>
      <c r="EB26">
        <v>4.1505483180262502E-2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3.8879999999999999</v>
      </c>
      <c r="EJ26">
        <v>0.37730000000000002</v>
      </c>
      <c r="EK26">
        <v>3.88809523809527</v>
      </c>
      <c r="EL26">
        <v>0</v>
      </c>
      <c r="EM26">
        <v>0</v>
      </c>
      <c r="EN26">
        <v>0</v>
      </c>
      <c r="EO26">
        <v>0.377305000000007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26.5</v>
      </c>
      <c r="EX26">
        <v>26.8</v>
      </c>
      <c r="EY26">
        <v>2</v>
      </c>
      <c r="EZ26">
        <v>393.20100000000002</v>
      </c>
      <c r="FA26">
        <v>637.80999999999995</v>
      </c>
      <c r="FB26">
        <v>38.415500000000002</v>
      </c>
      <c r="FC26">
        <v>34.951799999999999</v>
      </c>
      <c r="FD26">
        <v>30.000499999999999</v>
      </c>
      <c r="FE26">
        <v>34.608699999999999</v>
      </c>
      <c r="FF26">
        <v>34.520000000000003</v>
      </c>
      <c r="FG26">
        <v>30.1952</v>
      </c>
      <c r="FH26">
        <v>0</v>
      </c>
      <c r="FI26">
        <v>100</v>
      </c>
      <c r="FJ26">
        <v>-999.9</v>
      </c>
      <c r="FK26">
        <v>631.29100000000005</v>
      </c>
      <c r="FL26">
        <v>36.103200000000001</v>
      </c>
      <c r="FM26">
        <v>101.18</v>
      </c>
      <c r="FN26">
        <v>100.489</v>
      </c>
    </row>
    <row r="27" spans="1:170" x14ac:dyDescent="0.25">
      <c r="A27">
        <v>11</v>
      </c>
      <c r="B27">
        <v>1606247487</v>
      </c>
      <c r="C27">
        <v>1061.4000000953699</v>
      </c>
      <c r="D27" t="s">
        <v>332</v>
      </c>
      <c r="E27" t="s">
        <v>333</v>
      </c>
      <c r="F27" t="s">
        <v>285</v>
      </c>
      <c r="G27" t="s">
        <v>286</v>
      </c>
      <c r="H27">
        <v>1606247479</v>
      </c>
      <c r="I27">
        <f t="shared" si="0"/>
        <v>4.8510559579319256E-3</v>
      </c>
      <c r="J27">
        <f t="shared" si="1"/>
        <v>21.592532883553822</v>
      </c>
      <c r="K27">
        <f t="shared" si="2"/>
        <v>699.58083870967801</v>
      </c>
      <c r="L27">
        <f t="shared" si="3"/>
        <v>439.63129809534234</v>
      </c>
      <c r="M27">
        <f t="shared" si="4"/>
        <v>44.818934649683868</v>
      </c>
      <c r="N27">
        <f t="shared" si="5"/>
        <v>71.319917458425081</v>
      </c>
      <c r="O27">
        <f t="shared" si="6"/>
        <v>0.1536000714323093</v>
      </c>
      <c r="P27">
        <f t="shared" si="7"/>
        <v>2.9629964081316471</v>
      </c>
      <c r="Q27">
        <f t="shared" si="8"/>
        <v>0.14930968323282456</v>
      </c>
      <c r="R27">
        <f t="shared" si="9"/>
        <v>9.3694044381815042E-2</v>
      </c>
      <c r="S27">
        <f t="shared" si="10"/>
        <v>231.29138987144353</v>
      </c>
      <c r="T27">
        <f t="shared" si="11"/>
        <v>39.774895851654691</v>
      </c>
      <c r="U27">
        <f t="shared" si="12"/>
        <v>39.383677419354797</v>
      </c>
      <c r="V27">
        <f t="shared" si="13"/>
        <v>7.1730072955544646</v>
      </c>
      <c r="W27">
        <f t="shared" si="14"/>
        <v>55.491895603368683</v>
      </c>
      <c r="X27">
        <f t="shared" si="15"/>
        <v>4.0429746143929837</v>
      </c>
      <c r="Y27">
        <f t="shared" si="16"/>
        <v>7.2857028408082556</v>
      </c>
      <c r="Z27">
        <f t="shared" si="17"/>
        <v>3.1300326811614809</v>
      </c>
      <c r="AA27">
        <f t="shared" si="18"/>
        <v>-213.93156774479792</v>
      </c>
      <c r="AB27">
        <f t="shared" si="19"/>
        <v>46.456307989143973</v>
      </c>
      <c r="AC27">
        <f t="shared" si="20"/>
        <v>3.8255704654563414</v>
      </c>
      <c r="AD27">
        <f t="shared" si="21"/>
        <v>67.641700581245914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51707.157702420925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934.33415384615398</v>
      </c>
      <c r="AR27">
        <v>1271.6400000000001</v>
      </c>
      <c r="AS27">
        <f t="shared" si="27"/>
        <v>0.26525262350495904</v>
      </c>
      <c r="AT27">
        <v>0.5</v>
      </c>
      <c r="AU27">
        <f t="shared" si="28"/>
        <v>1180.1866846182979</v>
      </c>
      <c r="AV27">
        <f t="shared" si="29"/>
        <v>21.592532883553822</v>
      </c>
      <c r="AW27">
        <f t="shared" si="30"/>
        <v>156.52380716031161</v>
      </c>
      <c r="AX27">
        <f t="shared" si="31"/>
        <v>0.46364537133150902</v>
      </c>
      <c r="AY27">
        <f t="shared" si="32"/>
        <v>1.8785401201624703E-2</v>
      </c>
      <c r="AZ27">
        <f t="shared" si="33"/>
        <v>1.5652543172596016</v>
      </c>
      <c r="BA27" t="s">
        <v>335</v>
      </c>
      <c r="BB27">
        <v>682.05</v>
      </c>
      <c r="BC27">
        <f t="shared" si="34"/>
        <v>589.59000000000015</v>
      </c>
      <c r="BD27">
        <f t="shared" si="35"/>
        <v>0.57210238666504865</v>
      </c>
      <c r="BE27">
        <f t="shared" si="36"/>
        <v>0.77147940140230931</v>
      </c>
      <c r="BF27">
        <f t="shared" si="37"/>
        <v>0.60648730588150646</v>
      </c>
      <c r="BG27">
        <f t="shared" si="38"/>
        <v>0.78160590397343788</v>
      </c>
      <c r="BH27">
        <f t="shared" si="39"/>
        <v>1400.0019354838701</v>
      </c>
      <c r="BI27">
        <f t="shared" si="40"/>
        <v>1180.1866846182979</v>
      </c>
      <c r="BJ27">
        <f t="shared" si="41"/>
        <v>0.84298932359004242</v>
      </c>
      <c r="BK27">
        <f t="shared" si="42"/>
        <v>0.1959786471800849</v>
      </c>
      <c r="BL27">
        <v>6</v>
      </c>
      <c r="BM27">
        <v>0.5</v>
      </c>
      <c r="BN27" t="s">
        <v>290</v>
      </c>
      <c r="BO27">
        <v>2</v>
      </c>
      <c r="BP27">
        <v>1606247479</v>
      </c>
      <c r="BQ27">
        <v>699.58083870967801</v>
      </c>
      <c r="BR27">
        <v>737.06048387096803</v>
      </c>
      <c r="BS27">
        <v>39.657751612903198</v>
      </c>
      <c r="BT27">
        <v>32.669687096774197</v>
      </c>
      <c r="BU27">
        <v>695.69270967741897</v>
      </c>
      <c r="BV27">
        <v>39.280448387096797</v>
      </c>
      <c r="BW27">
        <v>399.99693548387103</v>
      </c>
      <c r="BX27">
        <v>101.906419354839</v>
      </c>
      <c r="BY27">
        <v>4.0222851612903197E-2</v>
      </c>
      <c r="BZ27">
        <v>39.674500000000002</v>
      </c>
      <c r="CA27">
        <v>39.383677419354797</v>
      </c>
      <c r="CB27">
        <v>999.9</v>
      </c>
      <c r="CC27">
        <v>0</v>
      </c>
      <c r="CD27">
        <v>0</v>
      </c>
      <c r="CE27">
        <v>10001.2512903226</v>
      </c>
      <c r="CF27">
        <v>0</v>
      </c>
      <c r="CG27">
        <v>939.46567741935496</v>
      </c>
      <c r="CH27">
        <v>1400.0019354838701</v>
      </c>
      <c r="CI27">
        <v>0.89999774193548399</v>
      </c>
      <c r="CJ27">
        <v>0.10000201612903201</v>
      </c>
      <c r="CK27">
        <v>0</v>
      </c>
      <c r="CL27">
        <v>934.28545161290299</v>
      </c>
      <c r="CM27">
        <v>4.9997499999999997</v>
      </c>
      <c r="CN27">
        <v>12980.180645161299</v>
      </c>
      <c r="CO27">
        <v>12178.061290322599</v>
      </c>
      <c r="CP27">
        <v>48.031999999999996</v>
      </c>
      <c r="CQ27">
        <v>50</v>
      </c>
      <c r="CR27">
        <v>48.620935483871001</v>
      </c>
      <c r="CS27">
        <v>50.003999999999998</v>
      </c>
      <c r="CT27">
        <v>50.213419354838699</v>
      </c>
      <c r="CU27">
        <v>1255.5</v>
      </c>
      <c r="CV27">
        <v>139.50193548387099</v>
      </c>
      <c r="CW27">
        <v>0</v>
      </c>
      <c r="CX27">
        <v>119.60000014305101</v>
      </c>
      <c r="CY27">
        <v>0</v>
      </c>
      <c r="CZ27">
        <v>934.33415384615398</v>
      </c>
      <c r="DA27">
        <v>9.7059145371524203</v>
      </c>
      <c r="DB27">
        <v>116.379487257329</v>
      </c>
      <c r="DC27">
        <v>12980.6730769231</v>
      </c>
      <c r="DD27">
        <v>15</v>
      </c>
      <c r="DE27">
        <v>1606245778.5999999</v>
      </c>
      <c r="DF27" t="s">
        <v>291</v>
      </c>
      <c r="DG27">
        <v>1606245778.5999999</v>
      </c>
      <c r="DH27">
        <v>1606245761.0999999</v>
      </c>
      <c r="DI27">
        <v>4</v>
      </c>
      <c r="DJ27">
        <v>7.2999999999999995E-2</v>
      </c>
      <c r="DK27">
        <v>3.2000000000000001E-2</v>
      </c>
      <c r="DL27">
        <v>3.8879999999999999</v>
      </c>
      <c r="DM27">
        <v>0.377</v>
      </c>
      <c r="DN27">
        <v>1402</v>
      </c>
      <c r="DO27">
        <v>27</v>
      </c>
      <c r="DP27">
        <v>0.01</v>
      </c>
      <c r="DQ27">
        <v>0.02</v>
      </c>
      <c r="DR27">
        <v>21.591903411463299</v>
      </c>
      <c r="DS27">
        <v>0.50442837158596798</v>
      </c>
      <c r="DT27">
        <v>5.1085030465639697E-2</v>
      </c>
      <c r="DU27">
        <v>0</v>
      </c>
      <c r="DV27">
        <v>-37.475461290322599</v>
      </c>
      <c r="DW27">
        <v>-1.1685435483869999</v>
      </c>
      <c r="DX27">
        <v>0.103254991841899</v>
      </c>
      <c r="DY27">
        <v>0</v>
      </c>
      <c r="DZ27">
        <v>6.9832941935483897</v>
      </c>
      <c r="EA27">
        <v>0.58652612903224799</v>
      </c>
      <c r="EB27">
        <v>4.3796964600535997E-2</v>
      </c>
      <c r="EC27">
        <v>0</v>
      </c>
      <c r="ED27">
        <v>0</v>
      </c>
      <c r="EE27">
        <v>3</v>
      </c>
      <c r="EF27" t="s">
        <v>297</v>
      </c>
      <c r="EG27">
        <v>100</v>
      </c>
      <c r="EH27">
        <v>100</v>
      </c>
      <c r="EI27">
        <v>3.8879999999999999</v>
      </c>
      <c r="EJ27">
        <v>0.37730000000000002</v>
      </c>
      <c r="EK27">
        <v>3.88809523809527</v>
      </c>
      <c r="EL27">
        <v>0</v>
      </c>
      <c r="EM27">
        <v>0</v>
      </c>
      <c r="EN27">
        <v>0</v>
      </c>
      <c r="EO27">
        <v>0.377305000000007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28.5</v>
      </c>
      <c r="EX27">
        <v>28.8</v>
      </c>
      <c r="EY27">
        <v>2</v>
      </c>
      <c r="EZ27">
        <v>394.09</v>
      </c>
      <c r="FA27">
        <v>636.14700000000005</v>
      </c>
      <c r="FB27">
        <v>38.566600000000001</v>
      </c>
      <c r="FC27">
        <v>35.060600000000001</v>
      </c>
      <c r="FD27">
        <v>30.0001</v>
      </c>
      <c r="FE27">
        <v>34.683700000000002</v>
      </c>
      <c r="FF27">
        <v>34.589799999999997</v>
      </c>
      <c r="FG27">
        <v>34.2652</v>
      </c>
      <c r="FH27">
        <v>0</v>
      </c>
      <c r="FI27">
        <v>100</v>
      </c>
      <c r="FJ27">
        <v>-999.9</v>
      </c>
      <c r="FK27">
        <v>737.11500000000001</v>
      </c>
      <c r="FL27">
        <v>38.392400000000002</v>
      </c>
      <c r="FM27">
        <v>101.16500000000001</v>
      </c>
      <c r="FN27">
        <v>100.476</v>
      </c>
    </row>
    <row r="28" spans="1:170" x14ac:dyDescent="0.25">
      <c r="A28">
        <v>12</v>
      </c>
      <c r="B28">
        <v>1606247607.5</v>
      </c>
      <c r="C28">
        <v>1181.9000000953699</v>
      </c>
      <c r="D28" t="s">
        <v>336</v>
      </c>
      <c r="E28" t="s">
        <v>337</v>
      </c>
      <c r="F28" t="s">
        <v>285</v>
      </c>
      <c r="G28" t="s">
        <v>286</v>
      </c>
      <c r="H28">
        <v>1606247599.5</v>
      </c>
      <c r="I28">
        <f t="shared" si="0"/>
        <v>2.9954546825215044E-3</v>
      </c>
      <c r="J28">
        <f t="shared" si="1"/>
        <v>25.265096384022531</v>
      </c>
      <c r="K28">
        <f t="shared" si="2"/>
        <v>799.86287096774197</v>
      </c>
      <c r="L28">
        <f t="shared" si="3"/>
        <v>330.41202942100921</v>
      </c>
      <c r="M28">
        <f t="shared" si="4"/>
        <v>33.685260233983207</v>
      </c>
      <c r="N28">
        <f t="shared" si="5"/>
        <v>81.545423776680806</v>
      </c>
      <c r="O28">
        <f t="shared" si="6"/>
        <v>9.3253013297617954E-2</v>
      </c>
      <c r="P28">
        <f t="shared" si="7"/>
        <v>2.9629379624730641</v>
      </c>
      <c r="Q28">
        <f t="shared" si="8"/>
        <v>9.1652669097472439E-2</v>
      </c>
      <c r="R28">
        <f t="shared" si="9"/>
        <v>5.7424415124393662E-2</v>
      </c>
      <c r="S28">
        <f t="shared" si="10"/>
        <v>231.29484280766061</v>
      </c>
      <c r="T28">
        <f t="shared" si="11"/>
        <v>40.228078436157595</v>
      </c>
      <c r="U28">
        <f t="shared" si="12"/>
        <v>39.307538709677402</v>
      </c>
      <c r="V28">
        <f t="shared" si="13"/>
        <v>7.1437539326118928</v>
      </c>
      <c r="W28">
        <f t="shared" si="14"/>
        <v>54.87575849014442</v>
      </c>
      <c r="X28">
        <f t="shared" si="15"/>
        <v>3.9937814908157505</v>
      </c>
      <c r="Y28">
        <f t="shared" si="16"/>
        <v>7.2778611188272251</v>
      </c>
      <c r="Z28">
        <f t="shared" si="17"/>
        <v>3.1499724417961423</v>
      </c>
      <c r="AA28">
        <f t="shared" si="18"/>
        <v>-132.09955149919836</v>
      </c>
      <c r="AB28">
        <f t="shared" si="19"/>
        <v>55.405352222271965</v>
      </c>
      <c r="AC28">
        <f t="shared" si="20"/>
        <v>4.5604867963013014</v>
      </c>
      <c r="AD28">
        <f t="shared" si="21"/>
        <v>159.16113032703552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51708.894299255546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954.81726923076906</v>
      </c>
      <c r="AR28">
        <v>1325.94</v>
      </c>
      <c r="AS28">
        <f t="shared" si="27"/>
        <v>0.27989406064318978</v>
      </c>
      <c r="AT28">
        <v>0.5</v>
      </c>
      <c r="AU28">
        <f t="shared" si="28"/>
        <v>1180.2031362312255</v>
      </c>
      <c r="AV28">
        <f t="shared" si="29"/>
        <v>25.265096384022531</v>
      </c>
      <c r="AW28">
        <f t="shared" si="30"/>
        <v>165.1659240917927</v>
      </c>
      <c r="AX28">
        <f t="shared" si="31"/>
        <v>0.48159041887264886</v>
      </c>
      <c r="AY28">
        <f t="shared" si="32"/>
        <v>2.1896945593928352E-2</v>
      </c>
      <c r="AZ28">
        <f t="shared" si="33"/>
        <v>1.4602018190868364</v>
      </c>
      <c r="BA28" t="s">
        <v>339</v>
      </c>
      <c r="BB28">
        <v>687.38</v>
      </c>
      <c r="BC28">
        <f t="shared" si="34"/>
        <v>638.56000000000006</v>
      </c>
      <c r="BD28">
        <f t="shared" si="35"/>
        <v>0.58118693743615468</v>
      </c>
      <c r="BE28">
        <f t="shared" si="36"/>
        <v>0.75198663922010334</v>
      </c>
      <c r="BF28">
        <f t="shared" si="37"/>
        <v>0.60793640893042122</v>
      </c>
      <c r="BG28">
        <f t="shared" si="38"/>
        <v>0.7602833820256486</v>
      </c>
      <c r="BH28">
        <f t="shared" si="39"/>
        <v>1400.0212903225799</v>
      </c>
      <c r="BI28">
        <f t="shared" si="40"/>
        <v>1180.2031362312255</v>
      </c>
      <c r="BJ28">
        <f t="shared" si="41"/>
        <v>0.84298942051037951</v>
      </c>
      <c r="BK28">
        <f t="shared" si="42"/>
        <v>0.19597884102075908</v>
      </c>
      <c r="BL28">
        <v>6</v>
      </c>
      <c r="BM28">
        <v>0.5</v>
      </c>
      <c r="BN28" t="s">
        <v>290</v>
      </c>
      <c r="BO28">
        <v>2</v>
      </c>
      <c r="BP28">
        <v>1606247599.5</v>
      </c>
      <c r="BQ28">
        <v>799.86287096774197</v>
      </c>
      <c r="BR28">
        <v>841.34296774193501</v>
      </c>
      <c r="BS28">
        <v>39.174209677419398</v>
      </c>
      <c r="BT28">
        <v>34.858238709677401</v>
      </c>
      <c r="BU28">
        <v>795.97483870967699</v>
      </c>
      <c r="BV28">
        <v>38.796906451612898</v>
      </c>
      <c r="BW28">
        <v>400.110677419355</v>
      </c>
      <c r="BX28">
        <v>101.90900000000001</v>
      </c>
      <c r="BY28">
        <v>4.0254974193548398E-2</v>
      </c>
      <c r="BZ28">
        <v>39.654390322580603</v>
      </c>
      <c r="CA28">
        <v>39.307538709677402</v>
      </c>
      <c r="CB28">
        <v>999.9</v>
      </c>
      <c r="CC28">
        <v>0</v>
      </c>
      <c r="CD28">
        <v>0</v>
      </c>
      <c r="CE28">
        <v>10000.6667741935</v>
      </c>
      <c r="CF28">
        <v>0</v>
      </c>
      <c r="CG28">
        <v>904.74241935483894</v>
      </c>
      <c r="CH28">
        <v>1400.0212903225799</v>
      </c>
      <c r="CI28">
        <v>0.89999700000000005</v>
      </c>
      <c r="CJ28">
        <v>0.10000276774193501</v>
      </c>
      <c r="CK28">
        <v>0</v>
      </c>
      <c r="CL28">
        <v>954.78354838709697</v>
      </c>
      <c r="CM28">
        <v>4.9997499999999997</v>
      </c>
      <c r="CN28">
        <v>13266.5677419355</v>
      </c>
      <c r="CO28">
        <v>12178.229032258099</v>
      </c>
      <c r="CP28">
        <v>48.054064516129003</v>
      </c>
      <c r="CQ28">
        <v>49.936999999999998</v>
      </c>
      <c r="CR28">
        <v>48.651000000000003</v>
      </c>
      <c r="CS28">
        <v>49.953193548387098</v>
      </c>
      <c r="CT28">
        <v>50.191064516129003</v>
      </c>
      <c r="CU28">
        <v>1255.5129032258101</v>
      </c>
      <c r="CV28">
        <v>139.50838709677399</v>
      </c>
      <c r="CW28">
        <v>0</v>
      </c>
      <c r="CX28">
        <v>119.59999990463299</v>
      </c>
      <c r="CY28">
        <v>0</v>
      </c>
      <c r="CZ28">
        <v>954.81726923076906</v>
      </c>
      <c r="DA28">
        <v>10.5294701179263</v>
      </c>
      <c r="DB28">
        <v>140.95726507807899</v>
      </c>
      <c r="DC28">
        <v>13267.5</v>
      </c>
      <c r="DD28">
        <v>15</v>
      </c>
      <c r="DE28">
        <v>1606245778.5999999</v>
      </c>
      <c r="DF28" t="s">
        <v>291</v>
      </c>
      <c r="DG28">
        <v>1606245778.5999999</v>
      </c>
      <c r="DH28">
        <v>1606245761.0999999</v>
      </c>
      <c r="DI28">
        <v>4</v>
      </c>
      <c r="DJ28">
        <v>7.2999999999999995E-2</v>
      </c>
      <c r="DK28">
        <v>3.2000000000000001E-2</v>
      </c>
      <c r="DL28">
        <v>3.8879999999999999</v>
      </c>
      <c r="DM28">
        <v>0.377</v>
      </c>
      <c r="DN28">
        <v>1402</v>
      </c>
      <c r="DO28">
        <v>27</v>
      </c>
      <c r="DP28">
        <v>0.01</v>
      </c>
      <c r="DQ28">
        <v>0.02</v>
      </c>
      <c r="DR28">
        <v>25.2707295405942</v>
      </c>
      <c r="DS28">
        <v>1.6372357198999301</v>
      </c>
      <c r="DT28">
        <v>0.210826012283405</v>
      </c>
      <c r="DU28">
        <v>0</v>
      </c>
      <c r="DV28">
        <v>-41.480041935483897</v>
      </c>
      <c r="DW28">
        <v>-5.4208258064515604</v>
      </c>
      <c r="DX28">
        <v>0.46629503451050902</v>
      </c>
      <c r="DY28">
        <v>0</v>
      </c>
      <c r="DZ28">
        <v>4.3159693548387104</v>
      </c>
      <c r="EA28">
        <v>3.8564041935483799</v>
      </c>
      <c r="EB28">
        <v>0.43242874683571397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3.8879999999999999</v>
      </c>
      <c r="EJ28">
        <v>0.37730000000000002</v>
      </c>
      <c r="EK28">
        <v>3.88809523809527</v>
      </c>
      <c r="EL28">
        <v>0</v>
      </c>
      <c r="EM28">
        <v>0</v>
      </c>
      <c r="EN28">
        <v>0</v>
      </c>
      <c r="EO28">
        <v>0.377305000000007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30.5</v>
      </c>
      <c r="EX28">
        <v>30.8</v>
      </c>
      <c r="EY28">
        <v>2</v>
      </c>
      <c r="EZ28">
        <v>393.61599999999999</v>
      </c>
      <c r="FA28">
        <v>639.30899999999997</v>
      </c>
      <c r="FB28">
        <v>38.634999999999998</v>
      </c>
      <c r="FC28">
        <v>35.112000000000002</v>
      </c>
      <c r="FD28">
        <v>30.000499999999999</v>
      </c>
      <c r="FE28">
        <v>34.754199999999997</v>
      </c>
      <c r="FF28">
        <v>34.657499999999999</v>
      </c>
      <c r="FG28">
        <v>38.203200000000002</v>
      </c>
      <c r="FH28">
        <v>0</v>
      </c>
      <c r="FI28">
        <v>100</v>
      </c>
      <c r="FJ28">
        <v>-999.9</v>
      </c>
      <c r="FK28">
        <v>841.351</v>
      </c>
      <c r="FL28">
        <v>39.346800000000002</v>
      </c>
      <c r="FM28">
        <v>101.164</v>
      </c>
      <c r="FN28">
        <v>100.465</v>
      </c>
    </row>
    <row r="29" spans="1:170" x14ac:dyDescent="0.25">
      <c r="A29">
        <v>13</v>
      </c>
      <c r="B29">
        <v>1606247728</v>
      </c>
      <c r="C29">
        <v>1302.4000000953699</v>
      </c>
      <c r="D29" t="s">
        <v>340</v>
      </c>
      <c r="E29" t="s">
        <v>341</v>
      </c>
      <c r="F29" t="s">
        <v>285</v>
      </c>
      <c r="G29" t="s">
        <v>286</v>
      </c>
      <c r="H29">
        <v>1606247720</v>
      </c>
      <c r="I29">
        <f t="shared" si="0"/>
        <v>3.9762577368824764E-3</v>
      </c>
      <c r="J29">
        <f t="shared" si="1"/>
        <v>27.234507690228558</v>
      </c>
      <c r="K29">
        <f t="shared" si="2"/>
        <v>899.62283870967701</v>
      </c>
      <c r="L29">
        <f t="shared" si="3"/>
        <v>524.93440395982861</v>
      </c>
      <c r="M29">
        <f t="shared" si="4"/>
        <v>53.515659903003687</v>
      </c>
      <c r="N29">
        <f t="shared" si="5"/>
        <v>91.714144689678406</v>
      </c>
      <c r="O29">
        <f t="shared" si="6"/>
        <v>0.1310901407560508</v>
      </c>
      <c r="P29">
        <f t="shared" si="7"/>
        <v>2.961675815387387</v>
      </c>
      <c r="Q29">
        <f t="shared" si="8"/>
        <v>0.12794991173724263</v>
      </c>
      <c r="R29">
        <f t="shared" si="9"/>
        <v>8.0244566633608932E-2</v>
      </c>
      <c r="S29">
        <f t="shared" si="10"/>
        <v>231.29126581685313</v>
      </c>
      <c r="T29">
        <f t="shared" si="11"/>
        <v>39.998092181180915</v>
      </c>
      <c r="U29">
        <f t="shared" si="12"/>
        <v>39.381877419354801</v>
      </c>
      <c r="V29">
        <f t="shared" si="13"/>
        <v>7.172314518115896</v>
      </c>
      <c r="W29">
        <f t="shared" si="14"/>
        <v>57.380121173203115</v>
      </c>
      <c r="X29">
        <f t="shared" si="15"/>
        <v>4.1805350087190574</v>
      </c>
      <c r="Y29">
        <f t="shared" si="16"/>
        <v>7.2856852220650143</v>
      </c>
      <c r="Z29">
        <f t="shared" si="17"/>
        <v>2.9917795093968387</v>
      </c>
      <c r="AA29">
        <f t="shared" si="18"/>
        <v>-175.3529661965172</v>
      </c>
      <c r="AB29">
        <f t="shared" si="19"/>
        <v>46.715797506621513</v>
      </c>
      <c r="AC29">
        <f t="shared" si="20"/>
        <v>3.8486200850569041</v>
      </c>
      <c r="AD29">
        <f t="shared" si="21"/>
        <v>106.50271721201433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51670.064240644715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965.33965384615396</v>
      </c>
      <c r="AR29">
        <v>1356.01</v>
      </c>
      <c r="AS29">
        <f t="shared" si="27"/>
        <v>0.28810285038742045</v>
      </c>
      <c r="AT29">
        <v>0.5</v>
      </c>
      <c r="AU29">
        <f t="shared" si="28"/>
        <v>1180.1846697864316</v>
      </c>
      <c r="AV29">
        <f t="shared" si="29"/>
        <v>27.234507690228558</v>
      </c>
      <c r="AW29">
        <f t="shared" si="30"/>
        <v>170.00728367450375</v>
      </c>
      <c r="AX29">
        <f t="shared" si="31"/>
        <v>0.48786513373795176</v>
      </c>
      <c r="AY29">
        <f t="shared" si="32"/>
        <v>2.3566019693407589E-2</v>
      </c>
      <c r="AZ29">
        <f t="shared" si="33"/>
        <v>1.4056459760621234</v>
      </c>
      <c r="BA29" t="s">
        <v>343</v>
      </c>
      <c r="BB29">
        <v>694.46</v>
      </c>
      <c r="BC29">
        <f t="shared" si="34"/>
        <v>661.55</v>
      </c>
      <c r="BD29">
        <f t="shared" si="35"/>
        <v>0.59053789759480924</v>
      </c>
      <c r="BE29">
        <f t="shared" si="36"/>
        <v>0.74234894571626642</v>
      </c>
      <c r="BF29">
        <f t="shared" si="37"/>
        <v>0.60991439822359472</v>
      </c>
      <c r="BG29">
        <f t="shared" si="38"/>
        <v>0.74847549556211224</v>
      </c>
      <c r="BH29">
        <f t="shared" si="39"/>
        <v>1399.9993548387099</v>
      </c>
      <c r="BI29">
        <f t="shared" si="40"/>
        <v>1180.1846697864316</v>
      </c>
      <c r="BJ29">
        <f t="shared" si="41"/>
        <v>0.84298943832184658</v>
      </c>
      <c r="BK29">
        <f t="shared" si="42"/>
        <v>0.1959788766436934</v>
      </c>
      <c r="BL29">
        <v>6</v>
      </c>
      <c r="BM29">
        <v>0.5</v>
      </c>
      <c r="BN29" t="s">
        <v>290</v>
      </c>
      <c r="BO29">
        <v>2</v>
      </c>
      <c r="BP29">
        <v>1606247720</v>
      </c>
      <c r="BQ29">
        <v>899.62283870967701</v>
      </c>
      <c r="BR29">
        <v>945.83464516129004</v>
      </c>
      <c r="BS29">
        <v>41.0068129032258</v>
      </c>
      <c r="BT29">
        <v>35.287706451612898</v>
      </c>
      <c r="BU29">
        <v>895.73467741935497</v>
      </c>
      <c r="BV29">
        <v>40.629506451612897</v>
      </c>
      <c r="BW29">
        <v>400.04893548387099</v>
      </c>
      <c r="BX29">
        <v>101.906838709677</v>
      </c>
      <c r="BY29">
        <v>4.0489374193548401E-2</v>
      </c>
      <c r="BZ29">
        <v>39.6744548387097</v>
      </c>
      <c r="CA29">
        <v>39.381877419354801</v>
      </c>
      <c r="CB29">
        <v>999.9</v>
      </c>
      <c r="CC29">
        <v>0</v>
      </c>
      <c r="CD29">
        <v>0</v>
      </c>
      <c r="CE29">
        <v>9993.7270967741897</v>
      </c>
      <c r="CF29">
        <v>0</v>
      </c>
      <c r="CG29">
        <v>605.891903225806</v>
      </c>
      <c r="CH29">
        <v>1399.9993548387099</v>
      </c>
      <c r="CI29">
        <v>0.89999661290322597</v>
      </c>
      <c r="CJ29">
        <v>0.100003229032258</v>
      </c>
      <c r="CK29">
        <v>0</v>
      </c>
      <c r="CL29">
        <v>965.27132258064501</v>
      </c>
      <c r="CM29">
        <v>4.9997499999999997</v>
      </c>
      <c r="CN29">
        <v>13408.867741935501</v>
      </c>
      <c r="CO29">
        <v>12178.032258064501</v>
      </c>
      <c r="CP29">
        <v>48.186999999999998</v>
      </c>
      <c r="CQ29">
        <v>50</v>
      </c>
      <c r="CR29">
        <v>48.75</v>
      </c>
      <c r="CS29">
        <v>49.936999999999998</v>
      </c>
      <c r="CT29">
        <v>50.305999999999997</v>
      </c>
      <c r="CU29">
        <v>1255.4929032258101</v>
      </c>
      <c r="CV29">
        <v>139.507096774194</v>
      </c>
      <c r="CW29">
        <v>0</v>
      </c>
      <c r="CX29">
        <v>119.700000047684</v>
      </c>
      <c r="CY29">
        <v>0</v>
      </c>
      <c r="CZ29">
        <v>965.33965384615396</v>
      </c>
      <c r="DA29">
        <v>6.2269743636249402</v>
      </c>
      <c r="DB29">
        <v>85.849572712639102</v>
      </c>
      <c r="DC29">
        <v>13409.35</v>
      </c>
      <c r="DD29">
        <v>15</v>
      </c>
      <c r="DE29">
        <v>1606245778.5999999</v>
      </c>
      <c r="DF29" t="s">
        <v>291</v>
      </c>
      <c r="DG29">
        <v>1606245778.5999999</v>
      </c>
      <c r="DH29">
        <v>1606245761.0999999</v>
      </c>
      <c r="DI29">
        <v>4</v>
      </c>
      <c r="DJ29">
        <v>7.2999999999999995E-2</v>
      </c>
      <c r="DK29">
        <v>3.2000000000000001E-2</v>
      </c>
      <c r="DL29">
        <v>3.8879999999999999</v>
      </c>
      <c r="DM29">
        <v>0.377</v>
      </c>
      <c r="DN29">
        <v>1402</v>
      </c>
      <c r="DO29">
        <v>27</v>
      </c>
      <c r="DP29">
        <v>0.01</v>
      </c>
      <c r="DQ29">
        <v>0.02</v>
      </c>
      <c r="DR29">
        <v>27.232948666096</v>
      </c>
      <c r="DS29">
        <v>0.67343809638254604</v>
      </c>
      <c r="DT29">
        <v>0.312364757061528</v>
      </c>
      <c r="DU29">
        <v>0</v>
      </c>
      <c r="DV29">
        <v>-46.184654838709697</v>
      </c>
      <c r="DW29">
        <v>-5.9338016129030802</v>
      </c>
      <c r="DX29">
        <v>0.61405333215825098</v>
      </c>
      <c r="DY29">
        <v>0</v>
      </c>
      <c r="DZ29">
        <v>5.6911290322580603</v>
      </c>
      <c r="EA29">
        <v>6.2724445161290303</v>
      </c>
      <c r="EB29">
        <v>0.5086981022264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3.8879999999999999</v>
      </c>
      <c r="EJ29">
        <v>0.37730000000000002</v>
      </c>
      <c r="EK29">
        <v>3.88809523809527</v>
      </c>
      <c r="EL29">
        <v>0</v>
      </c>
      <c r="EM29">
        <v>0</v>
      </c>
      <c r="EN29">
        <v>0</v>
      </c>
      <c r="EO29">
        <v>0.377305000000007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32.5</v>
      </c>
      <c r="EX29">
        <v>32.799999999999997</v>
      </c>
      <c r="EY29">
        <v>2</v>
      </c>
      <c r="EZ29">
        <v>394.77</v>
      </c>
      <c r="FA29">
        <v>638.19899999999996</v>
      </c>
      <c r="FB29">
        <v>38.6462</v>
      </c>
      <c r="FC29">
        <v>35.235199999999999</v>
      </c>
      <c r="FD29">
        <v>30.000599999999999</v>
      </c>
      <c r="FE29">
        <v>34.873100000000001</v>
      </c>
      <c r="FF29">
        <v>34.781300000000002</v>
      </c>
      <c r="FG29">
        <v>41.968299999999999</v>
      </c>
      <c r="FH29">
        <v>0</v>
      </c>
      <c r="FI29">
        <v>100</v>
      </c>
      <c r="FJ29">
        <v>-999.9</v>
      </c>
      <c r="FK29">
        <v>945.68299999999999</v>
      </c>
      <c r="FL29">
        <v>39.3048</v>
      </c>
      <c r="FM29">
        <v>101.124</v>
      </c>
      <c r="FN29">
        <v>100.431</v>
      </c>
    </row>
    <row r="30" spans="1:170" x14ac:dyDescent="0.25">
      <c r="A30">
        <v>14</v>
      </c>
      <c r="B30">
        <v>1606247848.5</v>
      </c>
      <c r="C30">
        <v>1422.9000000953699</v>
      </c>
      <c r="D30" t="s">
        <v>344</v>
      </c>
      <c r="E30" t="s">
        <v>345</v>
      </c>
      <c r="F30" t="s">
        <v>285</v>
      </c>
      <c r="G30" t="s">
        <v>286</v>
      </c>
      <c r="H30">
        <v>1606247840.5</v>
      </c>
      <c r="I30">
        <f t="shared" si="0"/>
        <v>4.9923193997028154E-3</v>
      </c>
      <c r="J30">
        <f t="shared" si="1"/>
        <v>30.821528001997297</v>
      </c>
      <c r="K30">
        <f t="shared" si="2"/>
        <v>1199.4629032258099</v>
      </c>
      <c r="L30">
        <f t="shared" si="3"/>
        <v>814.08436362523219</v>
      </c>
      <c r="M30">
        <f t="shared" si="4"/>
        <v>82.99164639843012</v>
      </c>
      <c r="N30">
        <f t="shared" si="5"/>
        <v>122.27897449013902</v>
      </c>
      <c r="O30">
        <f t="shared" si="6"/>
        <v>0.15246771357142139</v>
      </c>
      <c r="P30">
        <f t="shared" si="7"/>
        <v>2.9624529930512589</v>
      </c>
      <c r="Q30">
        <f t="shared" si="8"/>
        <v>0.14823866069182015</v>
      </c>
      <c r="R30">
        <f t="shared" si="9"/>
        <v>9.3019355930952508E-2</v>
      </c>
      <c r="S30">
        <f t="shared" si="10"/>
        <v>231.29058443425089</v>
      </c>
      <c r="T30">
        <f t="shared" si="11"/>
        <v>39.743735268550459</v>
      </c>
      <c r="U30">
        <f t="shared" si="12"/>
        <v>39.298980645161301</v>
      </c>
      <c r="V30">
        <f t="shared" si="13"/>
        <v>7.1404723027047465</v>
      </c>
      <c r="W30">
        <f t="shared" si="14"/>
        <v>53.419640163768875</v>
      </c>
      <c r="X30">
        <f t="shared" si="15"/>
        <v>3.8930094768399948</v>
      </c>
      <c r="Y30">
        <f t="shared" si="16"/>
        <v>7.2875995886628493</v>
      </c>
      <c r="Z30">
        <f t="shared" si="17"/>
        <v>3.2474628258647518</v>
      </c>
      <c r="AA30">
        <f t="shared" si="18"/>
        <v>-220.16128552689415</v>
      </c>
      <c r="AB30">
        <f t="shared" si="19"/>
        <v>60.751264500164396</v>
      </c>
      <c r="AC30">
        <f t="shared" si="20"/>
        <v>5.0017287801053598</v>
      </c>
      <c r="AD30">
        <f t="shared" si="21"/>
        <v>76.882292187626504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51691.0295289145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955.48557692307702</v>
      </c>
      <c r="AR30">
        <v>1344.52</v>
      </c>
      <c r="AS30">
        <f t="shared" si="27"/>
        <v>0.28934818602692636</v>
      </c>
      <c r="AT30">
        <v>0.5</v>
      </c>
      <c r="AU30">
        <f t="shared" si="28"/>
        <v>1180.1823588118527</v>
      </c>
      <c r="AV30">
        <f t="shared" si="29"/>
        <v>30.821528001997297</v>
      </c>
      <c r="AW30">
        <f t="shared" si="30"/>
        <v>170.74181235159435</v>
      </c>
      <c r="AX30">
        <f t="shared" si="31"/>
        <v>0.49384166840210636</v>
      </c>
      <c r="AY30">
        <f t="shared" si="32"/>
        <v>2.6605443851427085E-2</v>
      </c>
      <c r="AZ30">
        <f t="shared" si="33"/>
        <v>1.4262041472049505</v>
      </c>
      <c r="BA30" t="s">
        <v>347</v>
      </c>
      <c r="BB30">
        <v>680.54</v>
      </c>
      <c r="BC30">
        <f t="shared" si="34"/>
        <v>663.98</v>
      </c>
      <c r="BD30">
        <f t="shared" si="35"/>
        <v>0.58591286345510851</v>
      </c>
      <c r="BE30">
        <f t="shared" si="36"/>
        <v>0.74279693516273226</v>
      </c>
      <c r="BF30">
        <f t="shared" si="37"/>
        <v>0.61845434334936067</v>
      </c>
      <c r="BG30">
        <f t="shared" si="38"/>
        <v>0.75298738832785994</v>
      </c>
      <c r="BH30">
        <f t="shared" si="39"/>
        <v>1399.99677419355</v>
      </c>
      <c r="BI30">
        <f t="shared" si="40"/>
        <v>1180.1823588118527</v>
      </c>
      <c r="BJ30">
        <f t="shared" si="41"/>
        <v>0.84298934152307714</v>
      </c>
      <c r="BK30">
        <f t="shared" si="42"/>
        <v>0.19597868304615434</v>
      </c>
      <c r="BL30">
        <v>6</v>
      </c>
      <c r="BM30">
        <v>0.5</v>
      </c>
      <c r="BN30" t="s">
        <v>290</v>
      </c>
      <c r="BO30">
        <v>2</v>
      </c>
      <c r="BP30">
        <v>1606247840.5</v>
      </c>
      <c r="BQ30">
        <v>1199.4629032258099</v>
      </c>
      <c r="BR30">
        <v>1254.6774193548399</v>
      </c>
      <c r="BS30">
        <v>38.187435483870999</v>
      </c>
      <c r="BT30">
        <v>30.984912903225801</v>
      </c>
      <c r="BU30">
        <v>1195.5745161290299</v>
      </c>
      <c r="BV30">
        <v>37.810129032258097</v>
      </c>
      <c r="BW30">
        <v>399.99948387096799</v>
      </c>
      <c r="BX30">
        <v>101.90387096774199</v>
      </c>
      <c r="BY30">
        <v>4.0902948387096801E-2</v>
      </c>
      <c r="BZ30">
        <v>39.679361290322603</v>
      </c>
      <c r="CA30">
        <v>39.298980645161301</v>
      </c>
      <c r="CB30">
        <v>999.9</v>
      </c>
      <c r="CC30">
        <v>0</v>
      </c>
      <c r="CD30">
        <v>0</v>
      </c>
      <c r="CE30">
        <v>9998.4216129032302</v>
      </c>
      <c r="CF30">
        <v>0</v>
      </c>
      <c r="CG30">
        <v>645.65716129032205</v>
      </c>
      <c r="CH30">
        <v>1399.99677419355</v>
      </c>
      <c r="CI30">
        <v>0.89999664516128997</v>
      </c>
      <c r="CJ30">
        <v>0.100003158064516</v>
      </c>
      <c r="CK30">
        <v>0</v>
      </c>
      <c r="CL30">
        <v>955.48841935483904</v>
      </c>
      <c r="CM30">
        <v>4.9997499999999997</v>
      </c>
      <c r="CN30">
        <v>13297.1419354839</v>
      </c>
      <c r="CO30">
        <v>12178.0064516129</v>
      </c>
      <c r="CP30">
        <v>48.125</v>
      </c>
      <c r="CQ30">
        <v>50.061999999999998</v>
      </c>
      <c r="CR30">
        <v>48.75</v>
      </c>
      <c r="CS30">
        <v>49.811999999999998</v>
      </c>
      <c r="CT30">
        <v>50.253999999999998</v>
      </c>
      <c r="CU30">
        <v>1255.49451612903</v>
      </c>
      <c r="CV30">
        <v>139.50225806451601</v>
      </c>
      <c r="CW30">
        <v>0</v>
      </c>
      <c r="CX30">
        <v>119.59999990463299</v>
      </c>
      <c r="CY30">
        <v>0</v>
      </c>
      <c r="CZ30">
        <v>955.48557692307702</v>
      </c>
      <c r="DA30">
        <v>-4.1146324720601202</v>
      </c>
      <c r="DB30">
        <v>-45.227350583983203</v>
      </c>
      <c r="DC30">
        <v>13297.0961538462</v>
      </c>
      <c r="DD30">
        <v>15</v>
      </c>
      <c r="DE30">
        <v>1606245778.5999999</v>
      </c>
      <c r="DF30" t="s">
        <v>291</v>
      </c>
      <c r="DG30">
        <v>1606245778.5999999</v>
      </c>
      <c r="DH30">
        <v>1606245761.0999999</v>
      </c>
      <c r="DI30">
        <v>4</v>
      </c>
      <c r="DJ30">
        <v>7.2999999999999995E-2</v>
      </c>
      <c r="DK30">
        <v>3.2000000000000001E-2</v>
      </c>
      <c r="DL30">
        <v>3.8879999999999999</v>
      </c>
      <c r="DM30">
        <v>0.377</v>
      </c>
      <c r="DN30">
        <v>1402</v>
      </c>
      <c r="DO30">
        <v>27</v>
      </c>
      <c r="DP30">
        <v>0.01</v>
      </c>
      <c r="DQ30">
        <v>0.02</v>
      </c>
      <c r="DR30">
        <v>30.826068609961101</v>
      </c>
      <c r="DS30">
        <v>-0.88956446381337695</v>
      </c>
      <c r="DT30">
        <v>7.6458575361928793E-2</v>
      </c>
      <c r="DU30">
        <v>0</v>
      </c>
      <c r="DV30">
        <v>-55.215674193548402</v>
      </c>
      <c r="DW30">
        <v>1.3148612903225601</v>
      </c>
      <c r="DX30">
        <v>0.114431517674339</v>
      </c>
      <c r="DY30">
        <v>0</v>
      </c>
      <c r="DZ30">
        <v>7.2025212903225801</v>
      </c>
      <c r="EA30">
        <v>2.56296774193659E-2</v>
      </c>
      <c r="EB30">
        <v>2.61270437315806E-3</v>
      </c>
      <c r="EC30">
        <v>1</v>
      </c>
      <c r="ED30">
        <v>1</v>
      </c>
      <c r="EE30">
        <v>3</v>
      </c>
      <c r="EF30" t="s">
        <v>302</v>
      </c>
      <c r="EG30">
        <v>100</v>
      </c>
      <c r="EH30">
        <v>100</v>
      </c>
      <c r="EI30">
        <v>3.89</v>
      </c>
      <c r="EJ30">
        <v>0.37730000000000002</v>
      </c>
      <c r="EK30">
        <v>3.88809523809527</v>
      </c>
      <c r="EL30">
        <v>0</v>
      </c>
      <c r="EM30">
        <v>0</v>
      </c>
      <c r="EN30">
        <v>0</v>
      </c>
      <c r="EO30">
        <v>0.377305000000007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34.5</v>
      </c>
      <c r="EX30">
        <v>34.799999999999997</v>
      </c>
      <c r="EY30">
        <v>2</v>
      </c>
      <c r="EZ30">
        <v>394.25400000000002</v>
      </c>
      <c r="FA30">
        <v>633.22799999999995</v>
      </c>
      <c r="FB30">
        <v>38.625300000000003</v>
      </c>
      <c r="FC30">
        <v>35.311999999999998</v>
      </c>
      <c r="FD30">
        <v>30.0002</v>
      </c>
      <c r="FE30">
        <v>34.955300000000001</v>
      </c>
      <c r="FF30">
        <v>34.863999999999997</v>
      </c>
      <c r="FG30">
        <v>52.709600000000002</v>
      </c>
      <c r="FH30">
        <v>0</v>
      </c>
      <c r="FI30">
        <v>100</v>
      </c>
      <c r="FJ30">
        <v>-999.9</v>
      </c>
      <c r="FK30">
        <v>1254.75</v>
      </c>
      <c r="FL30">
        <v>40.933599999999998</v>
      </c>
      <c r="FM30">
        <v>101.113</v>
      </c>
      <c r="FN30">
        <v>100.42</v>
      </c>
    </row>
    <row r="31" spans="1:170" x14ac:dyDescent="0.25">
      <c r="A31">
        <v>15</v>
      </c>
      <c r="B31">
        <v>1606247969</v>
      </c>
      <c r="C31">
        <v>1543.4000000953699</v>
      </c>
      <c r="D31" t="s">
        <v>348</v>
      </c>
      <c r="E31" t="s">
        <v>349</v>
      </c>
      <c r="F31" t="s">
        <v>285</v>
      </c>
      <c r="G31" t="s">
        <v>286</v>
      </c>
      <c r="H31">
        <v>1606247961</v>
      </c>
      <c r="I31">
        <f t="shared" si="0"/>
        <v>5.1202499849776848E-3</v>
      </c>
      <c r="J31">
        <f t="shared" si="1"/>
        <v>31.865265644308153</v>
      </c>
      <c r="K31">
        <f t="shared" si="2"/>
        <v>1399.6132258064499</v>
      </c>
      <c r="L31">
        <f t="shared" si="3"/>
        <v>981.93653123382728</v>
      </c>
      <c r="M31">
        <f t="shared" si="4"/>
        <v>100.10307133074753</v>
      </c>
      <c r="N31">
        <f t="shared" si="5"/>
        <v>142.68293125046952</v>
      </c>
      <c r="O31">
        <f t="shared" si="6"/>
        <v>0.1488919681976677</v>
      </c>
      <c r="P31">
        <f t="shared" si="7"/>
        <v>2.9634352183299137</v>
      </c>
      <c r="Q31">
        <f t="shared" si="8"/>
        <v>0.14485742432871199</v>
      </c>
      <c r="R31">
        <f t="shared" si="9"/>
        <v>9.0889271993034468E-2</v>
      </c>
      <c r="S31">
        <f t="shared" si="10"/>
        <v>231.29072065607247</v>
      </c>
      <c r="T31">
        <f t="shared" si="11"/>
        <v>39.684342455968256</v>
      </c>
      <c r="U31">
        <f t="shared" si="12"/>
        <v>39.233296774193498</v>
      </c>
      <c r="V31">
        <f t="shared" si="13"/>
        <v>7.1153290008480665</v>
      </c>
      <c r="W31">
        <f t="shared" si="14"/>
        <v>50.886722871947612</v>
      </c>
      <c r="X31">
        <f t="shared" si="15"/>
        <v>3.7031118617970207</v>
      </c>
      <c r="Y31">
        <f t="shared" si="16"/>
        <v>7.2771671131497451</v>
      </c>
      <c r="Z31">
        <f t="shared" si="17"/>
        <v>3.4122171390510458</v>
      </c>
      <c r="AA31">
        <f t="shared" si="18"/>
        <v>-225.80302433751589</v>
      </c>
      <c r="AB31">
        <f t="shared" si="19"/>
        <v>66.991408362676125</v>
      </c>
      <c r="AC31">
        <f t="shared" si="20"/>
        <v>5.5112140124385576</v>
      </c>
      <c r="AD31">
        <f t="shared" si="21"/>
        <v>77.990318693671256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51723.057907803341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946.42011538461497</v>
      </c>
      <c r="AR31">
        <v>1324.79</v>
      </c>
      <c r="AS31">
        <f t="shared" si="27"/>
        <v>0.28560744315354514</v>
      </c>
      <c r="AT31">
        <v>0.5</v>
      </c>
      <c r="AU31">
        <f t="shared" si="28"/>
        <v>1180.1831620376524</v>
      </c>
      <c r="AV31">
        <f t="shared" si="29"/>
        <v>31.865265644308153</v>
      </c>
      <c r="AW31">
        <f t="shared" si="30"/>
        <v>168.53454768121998</v>
      </c>
      <c r="AX31">
        <f t="shared" si="31"/>
        <v>0.48837929030261401</v>
      </c>
      <c r="AY31">
        <f t="shared" si="32"/>
        <v>2.7489811893358734E-2</v>
      </c>
      <c r="AZ31">
        <f t="shared" si="33"/>
        <v>1.462337427063912</v>
      </c>
      <c r="BA31" t="s">
        <v>351</v>
      </c>
      <c r="BB31">
        <v>677.79</v>
      </c>
      <c r="BC31">
        <f t="shared" si="34"/>
        <v>647</v>
      </c>
      <c r="BD31">
        <f t="shared" si="35"/>
        <v>0.58480662228034774</v>
      </c>
      <c r="BE31">
        <f t="shared" si="36"/>
        <v>0.74964110065046874</v>
      </c>
      <c r="BF31">
        <f t="shared" si="37"/>
        <v>0.62097778456698449</v>
      </c>
      <c r="BG31">
        <f t="shared" si="38"/>
        <v>0.76073496398218554</v>
      </c>
      <c r="BH31">
        <f t="shared" si="39"/>
        <v>1399.99774193548</v>
      </c>
      <c r="BI31">
        <f t="shared" si="40"/>
        <v>1180.1831620376524</v>
      </c>
      <c r="BJ31">
        <f t="shared" si="41"/>
        <v>0.84298933254425357</v>
      </c>
      <c r="BK31">
        <f t="shared" si="42"/>
        <v>0.19597866508850717</v>
      </c>
      <c r="BL31">
        <v>6</v>
      </c>
      <c r="BM31">
        <v>0.5</v>
      </c>
      <c r="BN31" t="s">
        <v>290</v>
      </c>
      <c r="BO31">
        <v>2</v>
      </c>
      <c r="BP31">
        <v>1606247961</v>
      </c>
      <c r="BQ31">
        <v>1399.6132258064499</v>
      </c>
      <c r="BR31">
        <v>1458.1567741935501</v>
      </c>
      <c r="BS31">
        <v>36.324767741935503</v>
      </c>
      <c r="BT31">
        <v>28.9238741935484</v>
      </c>
      <c r="BU31">
        <v>1395.7248387096799</v>
      </c>
      <c r="BV31">
        <v>35.947464516129003</v>
      </c>
      <c r="BW31">
        <v>400.026677419355</v>
      </c>
      <c r="BX31">
        <v>101.90380645161299</v>
      </c>
      <c r="BY31">
        <v>4.0736954838709698E-2</v>
      </c>
      <c r="BZ31">
        <v>39.652609677419399</v>
      </c>
      <c r="CA31">
        <v>39.233296774193498</v>
      </c>
      <c r="CB31">
        <v>999.9</v>
      </c>
      <c r="CC31">
        <v>0</v>
      </c>
      <c r="CD31">
        <v>0</v>
      </c>
      <c r="CE31">
        <v>10003.995161290301</v>
      </c>
      <c r="CF31">
        <v>0</v>
      </c>
      <c r="CG31">
        <v>919.47887096774195</v>
      </c>
      <c r="CH31">
        <v>1399.99774193548</v>
      </c>
      <c r="CI31">
        <v>0.89999964516129005</v>
      </c>
      <c r="CJ31">
        <v>0.10000007419354801</v>
      </c>
      <c r="CK31">
        <v>0</v>
      </c>
      <c r="CL31">
        <v>946.43477419354895</v>
      </c>
      <c r="CM31">
        <v>4.9997499999999997</v>
      </c>
      <c r="CN31">
        <v>13189.1903225806</v>
      </c>
      <c r="CO31">
        <v>12178.0290322581</v>
      </c>
      <c r="CP31">
        <v>47.965516129032203</v>
      </c>
      <c r="CQ31">
        <v>49.899000000000001</v>
      </c>
      <c r="CR31">
        <v>48.616870967741903</v>
      </c>
      <c r="CS31">
        <v>49.620935483871001</v>
      </c>
      <c r="CT31">
        <v>50.120935483871001</v>
      </c>
      <c r="CU31">
        <v>1255.49580645161</v>
      </c>
      <c r="CV31">
        <v>139.50193548387099</v>
      </c>
      <c r="CW31">
        <v>0</v>
      </c>
      <c r="CX31">
        <v>119.59999990463299</v>
      </c>
      <c r="CY31">
        <v>0</v>
      </c>
      <c r="CZ31">
        <v>946.42011538461497</v>
      </c>
      <c r="DA31">
        <v>-3.8870085506773999</v>
      </c>
      <c r="DB31">
        <v>-52.7589743944527</v>
      </c>
      <c r="DC31">
        <v>13188.961538461501</v>
      </c>
      <c r="DD31">
        <v>15</v>
      </c>
      <c r="DE31">
        <v>1606245778.5999999</v>
      </c>
      <c r="DF31" t="s">
        <v>291</v>
      </c>
      <c r="DG31">
        <v>1606245778.5999999</v>
      </c>
      <c r="DH31">
        <v>1606245761.0999999</v>
      </c>
      <c r="DI31">
        <v>4</v>
      </c>
      <c r="DJ31">
        <v>7.2999999999999995E-2</v>
      </c>
      <c r="DK31">
        <v>3.2000000000000001E-2</v>
      </c>
      <c r="DL31">
        <v>3.8879999999999999</v>
      </c>
      <c r="DM31">
        <v>0.377</v>
      </c>
      <c r="DN31">
        <v>1402</v>
      </c>
      <c r="DO31">
        <v>27</v>
      </c>
      <c r="DP31">
        <v>0.01</v>
      </c>
      <c r="DQ31">
        <v>0.02</v>
      </c>
      <c r="DR31">
        <v>31.8552862103945</v>
      </c>
      <c r="DS31">
        <v>0.85577217141565298</v>
      </c>
      <c r="DT31">
        <v>0.13870227898911799</v>
      </c>
      <c r="DU31">
        <v>0</v>
      </c>
      <c r="DV31">
        <v>-58.555448387096803</v>
      </c>
      <c r="DW31">
        <v>0.62854838709691097</v>
      </c>
      <c r="DX31">
        <v>0.165808737212815</v>
      </c>
      <c r="DY31">
        <v>0</v>
      </c>
      <c r="DZ31">
        <v>7.4136832258064498</v>
      </c>
      <c r="EA31">
        <v>-1.68839661290322</v>
      </c>
      <c r="EB31">
        <v>0.12699866434113699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3.89</v>
      </c>
      <c r="EJ31">
        <v>0.37730000000000002</v>
      </c>
      <c r="EK31">
        <v>3.88809523809527</v>
      </c>
      <c r="EL31">
        <v>0</v>
      </c>
      <c r="EM31">
        <v>0</v>
      </c>
      <c r="EN31">
        <v>0</v>
      </c>
      <c r="EO31">
        <v>0.377305000000007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36.5</v>
      </c>
      <c r="EX31">
        <v>36.799999999999997</v>
      </c>
      <c r="EY31">
        <v>2</v>
      </c>
      <c r="EZ31">
        <v>394.03800000000001</v>
      </c>
      <c r="FA31">
        <v>632.29399999999998</v>
      </c>
      <c r="FB31">
        <v>38.574399999999997</v>
      </c>
      <c r="FC31">
        <v>35.254199999999997</v>
      </c>
      <c r="FD31">
        <v>29.999700000000001</v>
      </c>
      <c r="FE31">
        <v>34.921500000000002</v>
      </c>
      <c r="FF31">
        <v>34.831299999999999</v>
      </c>
      <c r="FG31">
        <v>59.482100000000003</v>
      </c>
      <c r="FH31">
        <v>0</v>
      </c>
      <c r="FI31">
        <v>100</v>
      </c>
      <c r="FJ31">
        <v>-999.9</v>
      </c>
      <c r="FK31">
        <v>1458.17</v>
      </c>
      <c r="FL31">
        <v>37.915700000000001</v>
      </c>
      <c r="FM31">
        <v>101.127</v>
      </c>
      <c r="FN31">
        <v>100.44199999999999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2020-11-24T12:04:47Z</dcterms:created>
  <dcterms:modified xsi:type="dcterms:W3CDTF">2021-05-04T23:09:31Z</dcterms:modified>
</cp:coreProperties>
</file>