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57204AFD-37D0-41E5-B15A-CF67396B43F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AH31" i="1" s="1"/>
  <c r="Y31" i="1"/>
  <c r="X31" i="1"/>
  <c r="W31" i="1"/>
  <c r="P31" i="1"/>
  <c r="N31" i="1"/>
  <c r="K31" i="1"/>
  <c r="J31" i="1"/>
  <c r="AV31" i="1" s="1"/>
  <c r="I31" i="1"/>
  <c r="AA31" i="1" s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 s="1"/>
  <c r="Y30" i="1"/>
  <c r="X30" i="1"/>
  <c r="W30" i="1" s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N29" i="1"/>
  <c r="AM29" i="1"/>
  <c r="AI29" i="1"/>
  <c r="AG29" i="1" s="1"/>
  <c r="Y29" i="1"/>
  <c r="X29" i="1"/>
  <c r="W29" i="1" s="1"/>
  <c r="P29" i="1"/>
  <c r="BK28" i="1"/>
  <c r="BJ28" i="1"/>
  <c r="BI28" i="1"/>
  <c r="AU28" i="1" s="1"/>
  <c r="AW28" i="1" s="1"/>
  <c r="BH28" i="1"/>
  <c r="BG28" i="1"/>
  <c r="BF28" i="1"/>
  <c r="BE28" i="1"/>
  <c r="BD28" i="1"/>
  <c r="BC28" i="1"/>
  <c r="AX28" i="1" s="1"/>
  <c r="AZ28" i="1"/>
  <c r="AS28" i="1"/>
  <c r="AN28" i="1"/>
  <c r="AM28" i="1"/>
  <c r="AI28" i="1"/>
  <c r="AG28" i="1" s="1"/>
  <c r="Y28" i="1"/>
  <c r="X28" i="1"/>
  <c r="W28" i="1" s="1"/>
  <c r="S28" i="1"/>
  <c r="P28" i="1"/>
  <c r="BK27" i="1"/>
  <c r="BJ27" i="1"/>
  <c r="BI27" i="1"/>
  <c r="AU27" i="1" s="1"/>
  <c r="BH27" i="1"/>
  <c r="BG27" i="1"/>
  <c r="BF27" i="1"/>
  <c r="BE27" i="1"/>
  <c r="BD27" i="1"/>
  <c r="BC27" i="1"/>
  <c r="AX27" i="1" s="1"/>
  <c r="AZ27" i="1"/>
  <c r="AS27" i="1"/>
  <c r="AW27" i="1" s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W26" i="1" s="1"/>
  <c r="X26" i="1"/>
  <c r="P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/>
  <c r="K25" i="1" s="1"/>
  <c r="Y25" i="1"/>
  <c r="X25" i="1"/>
  <c r="W25" i="1"/>
  <c r="P25" i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/>
  <c r="AH24" i="1" s="1"/>
  <c r="Y24" i="1"/>
  <c r="X24" i="1"/>
  <c r="W24" i="1"/>
  <c r="P24" i="1"/>
  <c r="J24" i="1"/>
  <c r="AV24" i="1" s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J23" i="1"/>
  <c r="AV23" i="1" s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H22" i="1"/>
  <c r="AG22" i="1"/>
  <c r="N22" i="1" s="1"/>
  <c r="Y22" i="1"/>
  <c r="X22" i="1"/>
  <c r="W22" i="1" s="1"/>
  <c r="P22" i="1"/>
  <c r="K22" i="1"/>
  <c r="J22" i="1"/>
  <c r="AV22" i="1" s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N21" i="1"/>
  <c r="AM21" i="1"/>
  <c r="AI21" i="1"/>
  <c r="AH21" i="1"/>
  <c r="AG21" i="1"/>
  <c r="I21" i="1" s="1"/>
  <c r="Y21" i="1"/>
  <c r="X21" i="1"/>
  <c r="W21" i="1" s="1"/>
  <c r="P21" i="1"/>
  <c r="N21" i="1"/>
  <c r="K21" i="1"/>
  <c r="J21" i="1"/>
  <c r="AV21" i="1" s="1"/>
  <c r="BK20" i="1"/>
  <c r="BJ20" i="1"/>
  <c r="BH20" i="1"/>
  <c r="BI20" i="1" s="1"/>
  <c r="BG20" i="1"/>
  <c r="BF20" i="1"/>
  <c r="BE20" i="1"/>
  <c r="BD20" i="1"/>
  <c r="BC20" i="1"/>
  <c r="AX20" i="1" s="1"/>
  <c r="AZ20" i="1"/>
  <c r="AS20" i="1"/>
  <c r="AN20" i="1"/>
  <c r="AM20" i="1"/>
  <c r="AI20" i="1"/>
  <c r="AG20" i="1" s="1"/>
  <c r="Y20" i="1"/>
  <c r="X20" i="1"/>
  <c r="W20" i="1" s="1"/>
  <c r="P20" i="1"/>
  <c r="BK19" i="1"/>
  <c r="BJ19" i="1"/>
  <c r="BI19" i="1"/>
  <c r="AU19" i="1" s="1"/>
  <c r="BH19" i="1"/>
  <c r="BG19" i="1"/>
  <c r="BF19" i="1"/>
  <c r="BE19" i="1"/>
  <c r="BD19" i="1"/>
  <c r="BC19" i="1"/>
  <c r="AX19" i="1" s="1"/>
  <c r="AZ19" i="1"/>
  <c r="AS19" i="1"/>
  <c r="AW19" i="1" s="1"/>
  <c r="AN19" i="1"/>
  <c r="AM19" i="1"/>
  <c r="AI19" i="1"/>
  <c r="AG19" i="1" s="1"/>
  <c r="Y19" i="1"/>
  <c r="X19" i="1"/>
  <c r="W19" i="1" s="1"/>
  <c r="P19" i="1"/>
  <c r="BK18" i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 s="1"/>
  <c r="Y18" i="1"/>
  <c r="W18" i="1" s="1"/>
  <c r="X18" i="1"/>
  <c r="P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N17" i="1"/>
  <c r="AM17" i="1"/>
  <c r="AI17" i="1"/>
  <c r="AG17" i="1"/>
  <c r="K17" i="1" s="1"/>
  <c r="Y17" i="1"/>
  <c r="X17" i="1"/>
  <c r="W17" i="1"/>
  <c r="P17" i="1"/>
  <c r="AW18" i="1" l="1"/>
  <c r="AU24" i="1"/>
  <c r="AW24" i="1" s="1"/>
  <c r="S24" i="1"/>
  <c r="K20" i="1"/>
  <c r="J20" i="1"/>
  <c r="AV20" i="1" s="1"/>
  <c r="AY20" i="1" s="1"/>
  <c r="I20" i="1"/>
  <c r="AH20" i="1"/>
  <c r="N20" i="1"/>
  <c r="AU30" i="1"/>
  <c r="AW30" i="1" s="1"/>
  <c r="S30" i="1"/>
  <c r="S20" i="1"/>
  <c r="AU20" i="1"/>
  <c r="AW20" i="1" s="1"/>
  <c r="N27" i="1"/>
  <c r="I27" i="1"/>
  <c r="K27" i="1"/>
  <c r="J27" i="1"/>
  <c r="AV27" i="1" s="1"/>
  <c r="AY27" i="1" s="1"/>
  <c r="AH27" i="1"/>
  <c r="AA21" i="1"/>
  <c r="AU22" i="1"/>
  <c r="AW22" i="1" s="1"/>
  <c r="S22" i="1"/>
  <c r="K28" i="1"/>
  <c r="J28" i="1"/>
  <c r="AV28" i="1" s="1"/>
  <c r="AY28" i="1" s="1"/>
  <c r="I28" i="1"/>
  <c r="AH28" i="1"/>
  <c r="N28" i="1"/>
  <c r="AY31" i="1"/>
  <c r="AY21" i="1"/>
  <c r="I29" i="1"/>
  <c r="AH29" i="1"/>
  <c r="N29" i="1"/>
  <c r="K29" i="1"/>
  <c r="J29" i="1"/>
  <c r="AV29" i="1" s="1"/>
  <c r="N30" i="1"/>
  <c r="K30" i="1"/>
  <c r="J30" i="1"/>
  <c r="AV30" i="1" s="1"/>
  <c r="I30" i="1"/>
  <c r="AH30" i="1"/>
  <c r="S31" i="1"/>
  <c r="AU31" i="1"/>
  <c r="AY24" i="1"/>
  <c r="J18" i="1"/>
  <c r="AV18" i="1" s="1"/>
  <c r="AY18" i="1" s="1"/>
  <c r="I18" i="1"/>
  <c r="AH18" i="1"/>
  <c r="N18" i="1"/>
  <c r="K18" i="1"/>
  <c r="AY23" i="1"/>
  <c r="S23" i="1"/>
  <c r="AU23" i="1"/>
  <c r="AW23" i="1" s="1"/>
  <c r="AW31" i="1"/>
  <c r="J26" i="1"/>
  <c r="AV26" i="1" s="1"/>
  <c r="AY26" i="1" s="1"/>
  <c r="I26" i="1"/>
  <c r="AH26" i="1"/>
  <c r="N26" i="1"/>
  <c r="K26" i="1"/>
  <c r="I19" i="1"/>
  <c r="N19" i="1"/>
  <c r="K19" i="1"/>
  <c r="J19" i="1"/>
  <c r="AV19" i="1" s="1"/>
  <c r="AY19" i="1" s="1"/>
  <c r="AH19" i="1"/>
  <c r="S21" i="1"/>
  <c r="AU21" i="1"/>
  <c r="AW21" i="1" s="1"/>
  <c r="AU29" i="1"/>
  <c r="AW29" i="1" s="1"/>
  <c r="S29" i="1"/>
  <c r="N17" i="1"/>
  <c r="S18" i="1"/>
  <c r="I24" i="1"/>
  <c r="N25" i="1"/>
  <c r="S26" i="1"/>
  <c r="AH17" i="1"/>
  <c r="I22" i="1"/>
  <c r="N23" i="1"/>
  <c r="K24" i="1"/>
  <c r="AH25" i="1"/>
  <c r="I17" i="1"/>
  <c r="S19" i="1"/>
  <c r="I25" i="1"/>
  <c r="S27" i="1"/>
  <c r="J17" i="1"/>
  <c r="AV17" i="1" s="1"/>
  <c r="AY17" i="1" s="1"/>
  <c r="AH23" i="1"/>
  <c r="J25" i="1"/>
  <c r="AV25" i="1" s="1"/>
  <c r="AY25" i="1" s="1"/>
  <c r="S17" i="1"/>
  <c r="I23" i="1"/>
  <c r="N24" i="1"/>
  <c r="S25" i="1"/>
  <c r="AA26" i="1" l="1"/>
  <c r="AY30" i="1"/>
  <c r="T20" i="1"/>
  <c r="U20" i="1" s="1"/>
  <c r="AA20" i="1"/>
  <c r="Q20" i="1"/>
  <c r="O20" i="1" s="1"/>
  <c r="R20" i="1" s="1"/>
  <c r="L20" i="1" s="1"/>
  <c r="M20" i="1" s="1"/>
  <c r="T27" i="1"/>
  <c r="U27" i="1" s="1"/>
  <c r="AY29" i="1"/>
  <c r="AA18" i="1"/>
  <c r="T25" i="1"/>
  <c r="U25" i="1" s="1"/>
  <c r="Q25" i="1" s="1"/>
  <c r="O25" i="1" s="1"/>
  <c r="R25" i="1" s="1"/>
  <c r="L25" i="1" s="1"/>
  <c r="M25" i="1" s="1"/>
  <c r="AA25" i="1"/>
  <c r="T26" i="1"/>
  <c r="U26" i="1" s="1"/>
  <c r="AA19" i="1"/>
  <c r="T23" i="1"/>
  <c r="U23" i="1" s="1"/>
  <c r="Q27" i="1"/>
  <c r="O27" i="1" s="1"/>
  <c r="R27" i="1" s="1"/>
  <c r="L27" i="1" s="1"/>
  <c r="M27" i="1" s="1"/>
  <c r="AA27" i="1"/>
  <c r="T29" i="1"/>
  <c r="U29" i="1" s="1"/>
  <c r="T19" i="1"/>
  <c r="U19" i="1" s="1"/>
  <c r="T31" i="1"/>
  <c r="U31" i="1" s="1"/>
  <c r="AA28" i="1"/>
  <c r="T24" i="1"/>
  <c r="U24" i="1" s="1"/>
  <c r="T30" i="1"/>
  <c r="U30" i="1" s="1"/>
  <c r="Q30" i="1" s="1"/>
  <c r="O30" i="1" s="1"/>
  <c r="R30" i="1" s="1"/>
  <c r="L30" i="1" s="1"/>
  <c r="M30" i="1" s="1"/>
  <c r="AA23" i="1"/>
  <c r="Q23" i="1"/>
  <c r="O23" i="1" s="1"/>
  <c r="R23" i="1" s="1"/>
  <c r="L23" i="1" s="1"/>
  <c r="M23" i="1" s="1"/>
  <c r="AA17" i="1"/>
  <c r="AA24" i="1"/>
  <c r="Q24" i="1"/>
  <c r="O24" i="1" s="1"/>
  <c r="R24" i="1" s="1"/>
  <c r="L24" i="1" s="1"/>
  <c r="M24" i="1" s="1"/>
  <c r="T28" i="1"/>
  <c r="U28" i="1" s="1"/>
  <c r="Q28" i="1" s="1"/>
  <c r="O28" i="1" s="1"/>
  <c r="R28" i="1" s="1"/>
  <c r="L28" i="1" s="1"/>
  <c r="M28" i="1" s="1"/>
  <c r="AY22" i="1"/>
  <c r="AA22" i="1"/>
  <c r="Q22" i="1"/>
  <c r="O22" i="1" s="1"/>
  <c r="R22" i="1" s="1"/>
  <c r="L22" i="1" s="1"/>
  <c r="M22" i="1" s="1"/>
  <c r="T22" i="1"/>
  <c r="U22" i="1" s="1"/>
  <c r="T17" i="1"/>
  <c r="U17" i="1" s="1"/>
  <c r="Q17" i="1" s="1"/>
  <c r="O17" i="1" s="1"/>
  <c r="R17" i="1" s="1"/>
  <c r="L17" i="1" s="1"/>
  <c r="M17" i="1" s="1"/>
  <c r="T18" i="1"/>
  <c r="U18" i="1" s="1"/>
  <c r="T21" i="1"/>
  <c r="U21" i="1" s="1"/>
  <c r="AA30" i="1"/>
  <c r="Q29" i="1"/>
  <c r="O29" i="1" s="1"/>
  <c r="R29" i="1" s="1"/>
  <c r="L29" i="1" s="1"/>
  <c r="M29" i="1" s="1"/>
  <c r="AA29" i="1"/>
  <c r="V22" i="1" l="1"/>
  <c r="Z22" i="1" s="1"/>
  <c r="AC22" i="1"/>
  <c r="AD22" i="1" s="1"/>
  <c r="AB22" i="1"/>
  <c r="AC31" i="1"/>
  <c r="V31" i="1"/>
  <c r="Z31" i="1" s="1"/>
  <c r="AB31" i="1"/>
  <c r="Q31" i="1"/>
  <c r="O31" i="1" s="1"/>
  <c r="R31" i="1" s="1"/>
  <c r="L31" i="1" s="1"/>
  <c r="M31" i="1" s="1"/>
  <c r="V23" i="1"/>
  <c r="Z23" i="1" s="1"/>
  <c r="AC23" i="1"/>
  <c r="AD23" i="1" s="1"/>
  <c r="AB23" i="1"/>
  <c r="AC25" i="1"/>
  <c r="AB25" i="1"/>
  <c r="V25" i="1"/>
  <c r="Z25" i="1" s="1"/>
  <c r="V18" i="1"/>
  <c r="Z18" i="1" s="1"/>
  <c r="AC18" i="1"/>
  <c r="AD18" i="1" s="1"/>
  <c r="AB18" i="1"/>
  <c r="V19" i="1"/>
  <c r="Z19" i="1" s="1"/>
  <c r="AC19" i="1"/>
  <c r="AD19" i="1" s="1"/>
  <c r="AB19" i="1"/>
  <c r="Q19" i="1"/>
  <c r="O19" i="1" s="1"/>
  <c r="R19" i="1" s="1"/>
  <c r="L19" i="1" s="1"/>
  <c r="M19" i="1" s="1"/>
  <c r="V20" i="1"/>
  <c r="Z20" i="1" s="1"/>
  <c r="AC20" i="1"/>
  <c r="AB20" i="1"/>
  <c r="V21" i="1"/>
  <c r="Z21" i="1" s="1"/>
  <c r="AC21" i="1"/>
  <c r="AD21" i="1" s="1"/>
  <c r="AB21" i="1"/>
  <c r="Q21" i="1"/>
  <c r="O21" i="1" s="1"/>
  <c r="R21" i="1" s="1"/>
  <c r="L21" i="1" s="1"/>
  <c r="M21" i="1" s="1"/>
  <c r="V30" i="1"/>
  <c r="Z30" i="1" s="1"/>
  <c r="AC30" i="1"/>
  <c r="AB30" i="1"/>
  <c r="V28" i="1"/>
  <c r="Z28" i="1" s="1"/>
  <c r="AC28" i="1"/>
  <c r="AD28" i="1" s="1"/>
  <c r="AB28" i="1"/>
  <c r="Q18" i="1"/>
  <c r="O18" i="1" s="1"/>
  <c r="R18" i="1" s="1"/>
  <c r="L18" i="1" s="1"/>
  <c r="M18" i="1" s="1"/>
  <c r="V24" i="1"/>
  <c r="Z24" i="1" s="1"/>
  <c r="AC24" i="1"/>
  <c r="AD24" i="1" s="1"/>
  <c r="AB24" i="1"/>
  <c r="V29" i="1"/>
  <c r="Z29" i="1" s="1"/>
  <c r="AC29" i="1"/>
  <c r="AD29" i="1" s="1"/>
  <c r="AB29" i="1"/>
  <c r="V26" i="1"/>
  <c r="Z26" i="1" s="1"/>
  <c r="AB26" i="1"/>
  <c r="AC26" i="1"/>
  <c r="AD26" i="1" s="1"/>
  <c r="AC17" i="1"/>
  <c r="AD17" i="1" s="1"/>
  <c r="AB17" i="1"/>
  <c r="V17" i="1"/>
  <c r="Z17" i="1" s="1"/>
  <c r="V27" i="1"/>
  <c r="Z27" i="1" s="1"/>
  <c r="AC27" i="1"/>
  <c r="AD27" i="1" s="1"/>
  <c r="AB27" i="1"/>
  <c r="Q26" i="1"/>
  <c r="O26" i="1" s="1"/>
  <c r="R26" i="1" s="1"/>
  <c r="L26" i="1" s="1"/>
  <c r="M26" i="1" s="1"/>
  <c r="AD20" i="1" l="1"/>
  <c r="AD30" i="1"/>
  <c r="AD31" i="1"/>
  <c r="AD25" i="1"/>
</calcChain>
</file>

<file path=xl/sharedStrings.xml><?xml version="1.0" encoding="utf-8"?>
<sst xmlns="http://schemas.openxmlformats.org/spreadsheetml/2006/main" count="693" uniqueCount="352">
  <si>
    <t>File opened</t>
  </si>
  <si>
    <t>2020-11-24 12:05:09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</si>
  <si>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</si>
  <si>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</si>
  <si>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</si>
  <si>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</si>
  <si>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</si>
  <si>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</si>
  <si>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</si>
  <si>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</si>
  <si>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</si>
  <si>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</si>
  <si>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</si>
  <si>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{"co2bspan2a": "0.310949", "tbzero": "0.134552", "oxygen": "21", "co2bspan2": "-0.0301809", "h2obzero": "1.1444", "co2aspan2a": "0.308883", "tazero": "0.0863571", "co2azero": "0.965182", "co2bspan1": "1.00108", "co2bspanconc2": "299.2", "co2aspanconc1": "2500", "ssa_ref": "35809.5", "h2oaspan2b": "0.070146", "h2oazero": "1.13424", "h2oaspanconc1": "12.28", "co2bspan2b": "0.308367", "h2obspan2": "0", "co2bzero": "0.964262", "co2aspanconc2": "299.2", "co2bspanconc1": "2500", "chamberpressurezero": "2.68126", "h2oaspan2a": "0.0696095", "h2obspanconc1": "12.28", "co2aspan2b": "0.306383", "flowmeterzero": "1.00299", "flowazero": "0.29042", "h2obspan2b": "0.0705964", "co2aspan2": "-0.0279682", "h2obspan1": "0.99587", "h2oaspanconc2": "0", "h2obspanconc2": "0", "h2oaspan1": "1.00771", "h2oaspan2": "0", "ssb_ref": "37377.7", "flowbzero": "0.29097", "co2aspan1": "1.00054",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</si>
  <si>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</si>
  <si>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</si>
  <si>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</si>
  <si>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</si>
  <si>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</si>
  <si>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</si>
  <si>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</si>
  <si>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</si>
  <si>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</si>
  <si>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12:05:09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</si>
  <si>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</si>
  <si>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</si>
  <si>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</si>
  <si>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</si>
  <si>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</si>
  <si>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</si>
  <si>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</si>
  <si>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</si>
  <si>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</si>
  <si>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</si>
  <si>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</si>
  <si>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</si>
  <si>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</si>
  <si>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</si>
  <si>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</si>
  <si>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</si>
  <si>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</si>
  <si>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</si>
  <si>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</si>
  <si>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</si>
  <si>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</si>
  <si>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</si>
  <si>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</si>
  <si>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</si>
  <si>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</si>
  <si>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</si>
  <si>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</si>
  <si>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</si>
  <si>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</si>
  <si>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</si>
  <si>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</si>
  <si>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</si>
  <si>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</si>
  <si>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</si>
  <si>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</si>
  <si>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</si>
  <si>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</si>
  <si>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</si>
  <si>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</si>
  <si>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</si>
  <si>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</si>
  <si>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</si>
  <si>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</si>
  <si>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</si>
  <si>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</si>
  <si>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</si>
  <si>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</si>
  <si>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</si>
  <si>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</si>
  <si>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</si>
  <si>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</si>
  <si>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</si>
  <si>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</si>
  <si>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0.89407 66.1779 367.556 621.167 883.059 1117.92 1288.5 1479.11</t>
  </si>
  <si>
    <t>Fs_true</t>
  </si>
  <si>
    <t>0.0815883 100.725 403.704 601.077 801.078 1001.14 1202.5 1401.77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</si>
  <si>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</si>
  <si>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</si>
  <si>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</si>
  <si>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</si>
  <si>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</si>
  <si>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</si>
  <si>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</si>
  <si>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</si>
  <si>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</si>
  <si>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</si>
  <si>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</si>
  <si>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</si>
  <si>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</si>
  <si>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</si>
  <si>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</si>
  <si>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</si>
  <si>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</si>
  <si>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</si>
  <si>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</si>
  <si>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</si>
  <si>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</si>
  <si>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</si>
  <si>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</si>
  <si>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</si>
  <si>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</si>
  <si>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</si>
  <si>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</si>
  <si>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</si>
  <si>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</si>
  <si>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</si>
  <si>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</si>
  <si>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</si>
  <si>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</si>
  <si>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</si>
  <si>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</si>
  <si>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</si>
  <si>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</si>
  <si>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</si>
  <si>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</si>
  <si>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</si>
  <si>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</si>
  <si>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</si>
  <si>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</si>
  <si>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</si>
  <si>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</si>
  <si>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</si>
  <si>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</si>
  <si>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</si>
  <si>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</si>
  <si>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</si>
  <si>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</si>
  <si>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</si>
  <si>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</si>
  <si>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</si>
  <si>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</si>
  <si>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</si>
  <si>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</si>
  <si>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</si>
  <si>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</si>
  <si>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</si>
  <si>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</si>
  <si>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</si>
  <si>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</si>
  <si>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</si>
  <si>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</si>
  <si>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</si>
  <si>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</si>
  <si>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</si>
  <si>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</si>
  <si>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</si>
  <si>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</si>
  <si>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</si>
  <si>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</si>
  <si>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</si>
  <si>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</si>
  <si>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</si>
  <si>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</si>
  <si>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</si>
  <si>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</si>
  <si>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</si>
  <si>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</si>
  <si>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</si>
  <si>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</si>
  <si>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</si>
  <si>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</si>
  <si>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</si>
  <si>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</si>
  <si>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</si>
  <si>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</si>
  <si>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</si>
  <si>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</si>
  <si>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</si>
  <si>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</si>
  <si>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</si>
  <si>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</si>
  <si>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</si>
  <si>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</si>
  <si>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</si>
  <si>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</si>
  <si>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</si>
  <si>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</si>
  <si>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</si>
  <si>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</si>
  <si>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</si>
  <si>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</si>
  <si>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</si>
  <si>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</si>
  <si>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</si>
  <si>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</si>
  <si>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</si>
  <si>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</si>
  <si>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</si>
  <si>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</si>
  <si>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</si>
  <si>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</si>
  <si>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</si>
  <si>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</si>
  <si>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</si>
  <si>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</si>
  <si>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</si>
  <si>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</si>
  <si>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</si>
  <si>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</si>
  <si>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</si>
  <si>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</si>
  <si>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</si>
  <si>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</si>
  <si>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</si>
  <si>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</si>
  <si>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</si>
  <si>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</si>
  <si>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</si>
  <si>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</si>
  <si>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</si>
  <si>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</si>
  <si>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</si>
  <si>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</si>
  <si>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</si>
  <si>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</si>
  <si>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</si>
  <si>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</si>
  <si>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</si>
  <si>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</si>
  <si>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</si>
  <si>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</si>
  <si>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</si>
  <si>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</si>
  <si>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</si>
  <si>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</si>
  <si>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</si>
  <si>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</si>
  <si>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</si>
  <si>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</si>
  <si>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</si>
  <si>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</si>
  <si>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</si>
  <si>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</si>
  <si>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</si>
  <si>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</si>
  <si>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</si>
  <si>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</si>
  <si>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</si>
  <si>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</si>
  <si>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</si>
  <si>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</si>
  <si>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</si>
  <si>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</si>
  <si>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</si>
  <si>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</si>
  <si>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</si>
  <si>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</si>
  <si>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</si>
  <si>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</si>
  <si>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</si>
  <si>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</si>
  <si>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</si>
  <si>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</si>
  <si>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</si>
  <si>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</si>
  <si>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</si>
  <si>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</si>
  <si>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</si>
  <si>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</si>
  <si>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</si>
  <si>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</si>
  <si>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</si>
  <si>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</si>
  <si>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</si>
  <si>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</si>
  <si>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</si>
  <si>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</si>
  <si>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</si>
  <si>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</si>
  <si>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</si>
  <si>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</si>
  <si>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</si>
  <si>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</si>
  <si>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</si>
  <si>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</si>
  <si>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</si>
  <si>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</si>
  <si>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</si>
  <si>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</si>
  <si>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20201124 12:12:10</t>
  </si>
  <si>
    <t>12:12:10</t>
  </si>
  <si>
    <t>1149</t>
  </si>
  <si>
    <t>_1</t>
  </si>
  <si>
    <t>RECT-4143-20200907-06_33_50</t>
  </si>
  <si>
    <t>RECT-6009-20201124-12_12_17</t>
  </si>
  <si>
    <t>DARK-6010-20201124-12_12_20</t>
  </si>
  <si>
    <t>0: Broadleaf</t>
  </si>
  <si>
    <t>12:05:13</t>
  </si>
  <si>
    <t>3/3</t>
  </si>
  <si>
    <t>20201124 12:14:10</t>
  </si>
  <si>
    <t>12:14:10</t>
  </si>
  <si>
    <t>RECT-6011-20201124-12_14_18</t>
  </si>
  <si>
    <t>DARK-6012-20201124-12_14_20</t>
  </si>
  <si>
    <t>1/3</t>
  </si>
  <si>
    <t>20201124 12:16:11</t>
  </si>
  <si>
    <t>12:16:11</t>
  </si>
  <si>
    <t>RECT-6013-20201124-12_16_18</t>
  </si>
  <si>
    <t>DARK-6014-20201124-12_16_20</t>
  </si>
  <si>
    <t>0/3</t>
  </si>
  <si>
    <t>20201124 12:17:35</t>
  </si>
  <si>
    <t>12:17:35</t>
  </si>
  <si>
    <t>RECT-6015-20201124-12_17_42</t>
  </si>
  <si>
    <t>DARK-6016-20201124-12_17_44</t>
  </si>
  <si>
    <t>20201124 12:19:31</t>
  </si>
  <si>
    <t>12:19:31</t>
  </si>
  <si>
    <t>RECT-6017-20201124-12_19_38</t>
  </si>
  <si>
    <t>DARK-6018-20201124-12_19_40</t>
  </si>
  <si>
    <t>20201124 12:21:31</t>
  </si>
  <si>
    <t>12:21:31</t>
  </si>
  <si>
    <t>RECT-6019-20201124-12_21_39</t>
  </si>
  <si>
    <t>DARK-6020-20201124-12_21_41</t>
  </si>
  <si>
    <t>2/3</t>
  </si>
  <si>
    <t>20201124 12:23:32</t>
  </si>
  <si>
    <t>12:23:32</t>
  </si>
  <si>
    <t>RECT-6021-20201124-12_23_39</t>
  </si>
  <si>
    <t>DARK-6022-20201124-12_23_41</t>
  </si>
  <si>
    <t>20201124 12:25:32</t>
  </si>
  <si>
    <t>12:25:32</t>
  </si>
  <si>
    <t>RECT-6023-20201124-12_25_40</t>
  </si>
  <si>
    <t>DARK-6024-20201124-12_25_42</t>
  </si>
  <si>
    <t>20201124 12:27:26</t>
  </si>
  <si>
    <t>12:27:26</t>
  </si>
  <si>
    <t>RECT-6025-20201124-12_27_33</t>
  </si>
  <si>
    <t>DARK-6026-20201124-12_27_35</t>
  </si>
  <si>
    <t>20201124 12:29:05</t>
  </si>
  <si>
    <t>12:29:05</t>
  </si>
  <si>
    <t>RECT-6027-20201124-12_29_12</t>
  </si>
  <si>
    <t>DARK-6028-20201124-12_29_14</t>
  </si>
  <si>
    <t>20201124 12:31:05</t>
  </si>
  <si>
    <t>12:31:05</t>
  </si>
  <si>
    <t>RECT-6029-20201124-12_31_13</t>
  </si>
  <si>
    <t>DARK-6030-20201124-12_31_15</t>
  </si>
  <si>
    <t>20201124 12:32:45</t>
  </si>
  <si>
    <t>12:32:45</t>
  </si>
  <si>
    <t>RECT-6031-20201124-12_32_52</t>
  </si>
  <si>
    <t>DARK-6032-20201124-12_32_54</t>
  </si>
  <si>
    <t>20201124 12:34:45</t>
  </si>
  <si>
    <t>12:34:45</t>
  </si>
  <si>
    <t>RECT-6033-20201124-12_34_53</t>
  </si>
  <si>
    <t>DARK-6034-20201124-12_34_55</t>
  </si>
  <si>
    <t>20201124 12:36:46</t>
  </si>
  <si>
    <t>12:36:46</t>
  </si>
  <si>
    <t>RECT-6035-20201124-12_36_53</t>
  </si>
  <si>
    <t>DARK-6036-20201124-12_36_55</t>
  </si>
  <si>
    <t>20201124 12:38:47</t>
  </si>
  <si>
    <t>12:38:47</t>
  </si>
  <si>
    <t>RECT-6037-20201124-12_38_54</t>
  </si>
  <si>
    <t>DARK-6038-20201124-12_38_56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</si>
</sst>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1606248730.0999999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1606248722.0999999</v>
      </c>
      <c r="I17">
        <f t="shared" ref="I17:I31" si="0">BW17*AG17*(BS17-BT17)/(100*BL17*(1000-AG17*BS17))</f>
        <v>3.881744010363456E-4</v>
      </c>
      <c r="J17">
        <f t="shared" ref="J17:J31" si="1">BW17*AG17*(BR17-BQ17*(1000-AG17*BT17)/(1000-AG17*BS17))/(100*BL17)</f>
        <v>-7.1813703338727947E-4</v>
      </c>
      <c r="K17">
        <f t="shared" ref="K17:K31" si="2">BQ17 - IF(AG17&gt;1, J17*BL17*100/(AI17*CE17), 0)</f>
        <v>400.08712903225802</v>
      </c>
      <c r="L17">
        <f t="shared" ref="L17:L31" si="3">((R17-I17/2)*K17-J17)/(R17+I17/2)</f>
        <v>368.26498362673408</v>
      </c>
      <c r="M17">
        <f t="shared" ref="M17:M31" si="4">L17*(BX17+BY17)/1000</f>
        <v>37.537834161768423</v>
      </c>
      <c r="N17">
        <f t="shared" ref="N17:N31" si="5">(BQ17 - IF(AG17&gt;1, J17*BL17*100/(AI17*CE17), 0))*(BX17+BY17)/1000</f>
        <v>40.781515939873593</v>
      </c>
      <c r="O17">
        <f t="shared" ref="O17:O31" si="6">2/((1/Q17-1/P17)+SIGN(Q17)*SQRT((1/Q17-1/P17)*(1/Q17-1/P17) + 4*BM17/((BM17+1)*(BM17+1))*(2*1/Q17*1/P17-1/P17*1/P17)))</f>
        <v>7.4708823663854843E-3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2.9624934962957097</v>
      </c>
      <c r="Q17">
        <f t="shared" ref="Q17:Q31" si="8">I17*(1000-(1000*0.61365*EXP(17.502*U17/(240.97+U17))/(BX17+BY17)+BS17)/2)/(1000*0.61365*EXP(17.502*U17/(240.97+U17))/(BX17+BY17)-BS17)</f>
        <v>7.4604313794878188E-3</v>
      </c>
      <c r="R17">
        <f t="shared" ref="R17:R31" si="9">1/((BM17+1)/(O17/1.6)+1/(P17/1.37)) + BM17/((BM17+1)/(O17/1.6) + BM17/(P17/1.37))</f>
        <v>4.6637073532778996E-3</v>
      </c>
      <c r="S17">
        <f t="shared" ref="S17:S31" si="10">(BI17*BK17)</f>
        <v>231.29425336180961</v>
      </c>
      <c r="T17">
        <f t="shared" ref="T17:T31" si="11">(BZ17+(S17+2*0.95*0.0000000567*(((BZ17+$B$7)+273)^4-(BZ17+273)^4)-44100*I17)/(1.84*29.3*P17+8*0.95*0.0000000567*(BZ17+273)^3))</f>
        <v>41.379840606925939</v>
      </c>
      <c r="U17">
        <f t="shared" ref="U17:U31" si="12">($C$7*CA17+$D$7*CB17+$E$7*T17)</f>
        <v>41.359658064516097</v>
      </c>
      <c r="V17">
        <f t="shared" ref="V17:V31" si="13">0.61365*EXP(17.502*U17/(240.97+U17))</f>
        <v>7.9694141563846932</v>
      </c>
      <c r="W17">
        <f t="shared" ref="W17:W31" si="14">(X17/Y17*100)</f>
        <v>39.490360712703485</v>
      </c>
      <c r="X17">
        <f t="shared" ref="X17:X31" si="15">BS17*(BX17+BY17)/1000</f>
        <v>2.9498734896551215</v>
      </c>
      <c r="Y17">
        <f t="shared" ref="Y17:Y31" si="16">0.61365*EXP(17.502*BZ17/(240.97+BZ17))</f>
        <v>7.46985703958432</v>
      </c>
      <c r="Z17">
        <f t="shared" ref="Z17:Z31" si="17">(V17-BS17*(BX17+BY17)/1000)</f>
        <v>5.0195406667295721</v>
      </c>
      <c r="AA17">
        <f t="shared" ref="AA17:AA31" si="18">(-I17*44100)</f>
        <v>-17.118491085702839</v>
      </c>
      <c r="AB17">
        <f t="shared" ref="AB17:AB31" si="19">2*29.3*P17*0.92*(BZ17-U17)</f>
        <v>-194.56610915676114</v>
      </c>
      <c r="AC17">
        <f t="shared" ref="AC17:AC31" si="20">2*0.95*0.0000000567*(((BZ17+$B$7)+273)^4-(U17+273)^4)</f>
        <v>-16.213475536397031</v>
      </c>
      <c r="AD17">
        <f t="shared" ref="AD17:AD31" si="21">S17+AC17+AA17+AB17</f>
        <v>3.3961775829486101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51615.630218147373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879.30484615384603</v>
      </c>
      <c r="AR17">
        <v>1007.65</v>
      </c>
      <c r="AS17">
        <f t="shared" ref="AS17:AS31" si="27">1-AQ17/AR17</f>
        <v>0.12737076747497045</v>
      </c>
      <c r="AT17">
        <v>0.5</v>
      </c>
      <c r="AU17">
        <f t="shared" ref="AU17:AU31" si="28">BI17</f>
        <v>1180.2003868798024</v>
      </c>
      <c r="AV17">
        <f t="shared" ref="AV17:AV31" si="29">J17</f>
        <v>-7.1813703338727947E-4</v>
      </c>
      <c r="AW17">
        <f t="shared" ref="AW17:AW31" si="30">AS17*AT17*AU17</f>
        <v>75.161514525568734</v>
      </c>
      <c r="AX17">
        <f t="shared" ref="AX17:AX31" si="31">BC17/AR17</f>
        <v>0.34128913809358408</v>
      </c>
      <c r="AY17">
        <f t="shared" ref="AY17:AY31" si="32">(AV17-AO17)/AU17</f>
        <v>4.8892488868638485E-4</v>
      </c>
      <c r="AZ17">
        <f t="shared" ref="AZ17:AZ31" si="33">(AL17-AR17)/AR17</f>
        <v>2.2373145437403861</v>
      </c>
      <c r="BA17" t="s">
        <v>289</v>
      </c>
      <c r="BB17">
        <v>663.75</v>
      </c>
      <c r="BC17">
        <f t="shared" ref="BC17:BC31" si="34">AR17-BB17</f>
        <v>343.9</v>
      </c>
      <c r="BD17">
        <f t="shared" ref="BD17:BD31" si="35">(AR17-AQ17)/(AR17-BB17)</f>
        <v>0.37320486724674018</v>
      </c>
      <c r="BE17">
        <f t="shared" ref="BE17:BE31" si="36">(AL17-AR17)/(AL17-BB17)</f>
        <v>0.86764575708243363</v>
      </c>
      <c r="BF17">
        <f t="shared" ref="BF17:BF31" si="37">(AR17-AQ17)/(AR17-AK17)</f>
        <v>0.43927782531428966</v>
      </c>
      <c r="BG17">
        <f t="shared" ref="BG17:BG31" si="38">(AL17-AR17)/(AL17-AK17)</f>
        <v>0.88526948719621668</v>
      </c>
      <c r="BH17">
        <f t="shared" ref="BH17:BH31" si="39">$B$11*CF17+$C$11*CG17+$F$11*CH17*(1-CK17)</f>
        <v>1400.0180645161299</v>
      </c>
      <c r="BI17">
        <f t="shared" ref="BI17:BI31" si="40">BH17*BJ17</f>
        <v>1180.2003868798024</v>
      </c>
      <c r="BJ17">
        <f t="shared" ref="BJ17:BJ31" si="41">($B$11*$D$9+$C$11*$D$9+$F$11*((CU17+CM17)/MAX(CU17+CM17+CV17, 0.1)*$I$9+CV17/MAX(CU17+CM17+CV17, 0.1)*$J$9))/($B$11+$C$11+$F$11)</f>
        <v>0.84298939906014692</v>
      </c>
      <c r="BK17">
        <f t="shared" ref="BK17:BK31" si="42">($B$11*$K$9+$C$11*$K$9+$F$11*((CU17+CM17)/MAX(CU17+CM17+CV17, 0.1)*$P$9+CV17/MAX(CU17+CM17+CV17, 0.1)*$Q$9))/($B$11+$C$11+$F$11)</f>
        <v>0.19597879812029395</v>
      </c>
      <c r="BL17">
        <v>6</v>
      </c>
      <c r="BM17">
        <v>0.5</v>
      </c>
      <c r="BN17" t="s">
        <v>290</v>
      </c>
      <c r="BO17">
        <v>2</v>
      </c>
      <c r="BP17">
        <v>1606248722.0999999</v>
      </c>
      <c r="BQ17">
        <v>400.08712903225802</v>
      </c>
      <c r="BR17">
        <v>400.31900000000002</v>
      </c>
      <c r="BS17">
        <v>28.9397387096774</v>
      </c>
      <c r="BT17">
        <v>28.3743451612903</v>
      </c>
      <c r="BU17">
        <v>397.895806451613</v>
      </c>
      <c r="BV17">
        <v>28.5439774193548</v>
      </c>
      <c r="BW17">
        <v>400.01241935483898</v>
      </c>
      <c r="BX17">
        <v>101.89135483871</v>
      </c>
      <c r="BY17">
        <v>4.0232009677419397E-2</v>
      </c>
      <c r="BZ17">
        <v>40.141441935483897</v>
      </c>
      <c r="CA17">
        <v>41.359658064516097</v>
      </c>
      <c r="CB17">
        <v>999.9</v>
      </c>
      <c r="CC17">
        <v>0</v>
      </c>
      <c r="CD17">
        <v>0</v>
      </c>
      <c r="CE17">
        <v>9999.8793548387093</v>
      </c>
      <c r="CF17">
        <v>0</v>
      </c>
      <c r="CG17">
        <v>871.93864516128997</v>
      </c>
      <c r="CH17">
        <v>1400.0180645161299</v>
      </c>
      <c r="CI17">
        <v>0.89999606451612901</v>
      </c>
      <c r="CJ17">
        <v>0.100004025806452</v>
      </c>
      <c r="CK17">
        <v>0</v>
      </c>
      <c r="CL17">
        <v>879.30458064516097</v>
      </c>
      <c r="CM17">
        <v>4.9997499999999997</v>
      </c>
      <c r="CN17">
        <v>12156.722580645201</v>
      </c>
      <c r="CO17">
        <v>12178.2</v>
      </c>
      <c r="CP17">
        <v>47.808</v>
      </c>
      <c r="CQ17">
        <v>49.737806451612897</v>
      </c>
      <c r="CR17">
        <v>48.436999999999998</v>
      </c>
      <c r="CS17">
        <v>49.436999999999998</v>
      </c>
      <c r="CT17">
        <v>50</v>
      </c>
      <c r="CU17">
        <v>1255.51129032258</v>
      </c>
      <c r="CV17">
        <v>139.507096774194</v>
      </c>
      <c r="CW17">
        <v>0</v>
      </c>
      <c r="CX17">
        <v>760.29999995231606</v>
      </c>
      <c r="CY17">
        <v>0</v>
      </c>
      <c r="CZ17">
        <v>879.30484615384603</v>
      </c>
      <c r="DA17">
        <v>1.04663249057668</v>
      </c>
      <c r="DB17">
        <v>-1.0735042575156399</v>
      </c>
      <c r="DC17">
        <v>12156.930769230799</v>
      </c>
      <c r="DD17">
        <v>15</v>
      </c>
      <c r="DE17">
        <v>1606248313</v>
      </c>
      <c r="DF17" t="s">
        <v>291</v>
      </c>
      <c r="DG17">
        <v>1606248310.5</v>
      </c>
      <c r="DH17">
        <v>1606248313</v>
      </c>
      <c r="DI17">
        <v>6</v>
      </c>
      <c r="DJ17">
        <v>-1.7769999999999999</v>
      </c>
      <c r="DK17">
        <v>-4.8000000000000001E-2</v>
      </c>
      <c r="DL17">
        <v>2.1909999999999998</v>
      </c>
      <c r="DM17">
        <v>0.39600000000000002</v>
      </c>
      <c r="DN17">
        <v>401</v>
      </c>
      <c r="DO17">
        <v>28</v>
      </c>
      <c r="DP17">
        <v>0.01</v>
      </c>
      <c r="DQ17">
        <v>0.01</v>
      </c>
      <c r="DR17">
        <v>4.8492451037445298E-3</v>
      </c>
      <c r="DS17">
        <v>-0.15088017573776399</v>
      </c>
      <c r="DT17">
        <v>2.1445158969565201E-2</v>
      </c>
      <c r="DU17">
        <v>1</v>
      </c>
      <c r="DV17">
        <v>-0.23429359999999999</v>
      </c>
      <c r="DW17">
        <v>0.17593777975528499</v>
      </c>
      <c r="DX17">
        <v>2.86361879395053E-2</v>
      </c>
      <c r="DY17">
        <v>1</v>
      </c>
      <c r="DZ17">
        <v>0.56512533333333304</v>
      </c>
      <c r="EA17">
        <v>6.63442224694092E-2</v>
      </c>
      <c r="EB17">
        <v>4.8143742434043797E-3</v>
      </c>
      <c r="EC17">
        <v>1</v>
      </c>
      <c r="ED17">
        <v>3</v>
      </c>
      <c r="EE17">
        <v>3</v>
      </c>
      <c r="EF17" t="s">
        <v>292</v>
      </c>
      <c r="EG17">
        <v>100</v>
      </c>
      <c r="EH17">
        <v>100</v>
      </c>
      <c r="EI17">
        <v>2.1920000000000002</v>
      </c>
      <c r="EJ17">
        <v>0.39579999999999999</v>
      </c>
      <c r="EK17">
        <v>2.1912999999999601</v>
      </c>
      <c r="EL17">
        <v>0</v>
      </c>
      <c r="EM17">
        <v>0</v>
      </c>
      <c r="EN17">
        <v>0</v>
      </c>
      <c r="EO17">
        <v>0.39577142857143199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7</v>
      </c>
      <c r="EX17">
        <v>7</v>
      </c>
      <c r="EY17">
        <v>2</v>
      </c>
      <c r="EZ17">
        <v>387.3</v>
      </c>
      <c r="FA17">
        <v>631.28899999999999</v>
      </c>
      <c r="FB17">
        <v>38.834099999999999</v>
      </c>
      <c r="FC17">
        <v>35.106699999999996</v>
      </c>
      <c r="FD17">
        <v>29.9998</v>
      </c>
      <c r="FE17">
        <v>34.760100000000001</v>
      </c>
      <c r="FF17">
        <v>34.668700000000001</v>
      </c>
      <c r="FG17">
        <v>20.604199999999999</v>
      </c>
      <c r="FH17">
        <v>0</v>
      </c>
      <c r="FI17">
        <v>100</v>
      </c>
      <c r="FJ17">
        <v>-999.9</v>
      </c>
      <c r="FK17">
        <v>400.32100000000003</v>
      </c>
      <c r="FL17">
        <v>35.885100000000001</v>
      </c>
      <c r="FM17">
        <v>101.19799999999999</v>
      </c>
      <c r="FN17">
        <v>100.48699999999999</v>
      </c>
    </row>
    <row r="18" spans="1:170" x14ac:dyDescent="0.25">
      <c r="A18">
        <v>2</v>
      </c>
      <c r="B18">
        <v>1606248850.5999999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1606248842.8499999</v>
      </c>
      <c r="I18">
        <f t="shared" si="0"/>
        <v>-1.5329411161929584E-4</v>
      </c>
      <c r="J18">
        <f t="shared" si="1"/>
        <v>-1.2074583183597938</v>
      </c>
      <c r="K18">
        <f t="shared" si="2"/>
        <v>49.076616666666702</v>
      </c>
      <c r="L18">
        <f t="shared" si="3"/>
        <v>-590.63099766994685</v>
      </c>
      <c r="M18">
        <f t="shared" si="4"/>
        <v>-60.19763312469513</v>
      </c>
      <c r="N18">
        <f t="shared" si="5"/>
        <v>5.0019321314933833</v>
      </c>
      <c r="O18">
        <f t="shared" si="6"/>
        <v>-2.9148415663569514E-3</v>
      </c>
      <c r="P18">
        <f t="shared" si="7"/>
        <v>2.9621177987662</v>
      </c>
      <c r="Q18">
        <f t="shared" si="8"/>
        <v>-2.9164360188293154E-3</v>
      </c>
      <c r="R18">
        <f t="shared" si="9"/>
        <v>-1.8226291877175534E-3</v>
      </c>
      <c r="S18">
        <f t="shared" si="10"/>
        <v>231.29187011831465</v>
      </c>
      <c r="T18">
        <f t="shared" si="11"/>
        <v>41.601499310354214</v>
      </c>
      <c r="U18">
        <f t="shared" si="12"/>
        <v>41.476199999999999</v>
      </c>
      <c r="V18">
        <f t="shared" si="13"/>
        <v>8.0186868332965222</v>
      </c>
      <c r="W18">
        <f t="shared" si="14"/>
        <v>39.313391155849338</v>
      </c>
      <c r="X18">
        <f t="shared" si="15"/>
        <v>2.9497700899459605</v>
      </c>
      <c r="Y18">
        <f t="shared" si="16"/>
        <v>7.5032196491323848</v>
      </c>
      <c r="Z18">
        <f t="shared" si="17"/>
        <v>5.0689167433505613</v>
      </c>
      <c r="AA18">
        <f t="shared" si="18"/>
        <v>6.7602703224109462</v>
      </c>
      <c r="AB18">
        <f t="shared" si="19"/>
        <v>-199.8140740157277</v>
      </c>
      <c r="AC18">
        <f t="shared" si="20"/>
        <v>-16.668844801177393</v>
      </c>
      <c r="AD18">
        <f t="shared" si="21"/>
        <v>21.569221623820511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51591.113999000678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877.86765384615398</v>
      </c>
      <c r="AR18">
        <v>993.55</v>
      </c>
      <c r="AS18">
        <f t="shared" si="27"/>
        <v>0.11643334120461579</v>
      </c>
      <c r="AT18">
        <v>0.5</v>
      </c>
      <c r="AU18">
        <f t="shared" si="28"/>
        <v>1180.1915197509061</v>
      </c>
      <c r="AV18">
        <f t="shared" si="29"/>
        <v>-1.2074583183597938</v>
      </c>
      <c r="AW18">
        <f t="shared" si="30"/>
        <v>68.706820952975647</v>
      </c>
      <c r="AX18">
        <f t="shared" si="31"/>
        <v>0.32937446530119269</v>
      </c>
      <c r="AY18">
        <f t="shared" si="32"/>
        <v>-5.3356665253490303E-4</v>
      </c>
      <c r="AZ18">
        <f t="shared" si="33"/>
        <v>2.2832570076996626</v>
      </c>
      <c r="BA18" t="s">
        <v>296</v>
      </c>
      <c r="BB18">
        <v>666.3</v>
      </c>
      <c r="BC18">
        <f t="shared" si="34"/>
        <v>327.25</v>
      </c>
      <c r="BD18">
        <f t="shared" si="35"/>
        <v>0.35349838396897165</v>
      </c>
      <c r="BE18">
        <f t="shared" si="36"/>
        <v>0.87392999406729388</v>
      </c>
      <c r="BF18">
        <f t="shared" si="37"/>
        <v>0.41601419106764886</v>
      </c>
      <c r="BG18">
        <f t="shared" si="38"/>
        <v>0.89080627466332207</v>
      </c>
      <c r="BH18">
        <f t="shared" si="39"/>
        <v>1400.008</v>
      </c>
      <c r="BI18">
        <f t="shared" si="40"/>
        <v>1180.1915197509061</v>
      </c>
      <c r="BJ18">
        <f t="shared" si="41"/>
        <v>0.84298912559850092</v>
      </c>
      <c r="BK18">
        <f t="shared" si="42"/>
        <v>0.19597825119700202</v>
      </c>
      <c r="BL18">
        <v>6</v>
      </c>
      <c r="BM18">
        <v>0.5</v>
      </c>
      <c r="BN18" t="s">
        <v>290</v>
      </c>
      <c r="BO18">
        <v>2</v>
      </c>
      <c r="BP18">
        <v>1606248842.8499999</v>
      </c>
      <c r="BQ18">
        <v>49.076616666666702</v>
      </c>
      <c r="BR18">
        <v>47.254249999999999</v>
      </c>
      <c r="BS18">
        <v>28.941763333333299</v>
      </c>
      <c r="BT18">
        <v>29.165036666666701</v>
      </c>
      <c r="BU18">
        <v>46.88532</v>
      </c>
      <c r="BV18">
        <v>28.54599</v>
      </c>
      <c r="BW18">
        <v>400.02316666666701</v>
      </c>
      <c r="BX18">
        <v>101.881</v>
      </c>
      <c r="BY18">
        <v>3.9883533333333297E-2</v>
      </c>
      <c r="BZ18">
        <v>40.224966666666703</v>
      </c>
      <c r="CA18">
        <v>41.476199999999999</v>
      </c>
      <c r="CB18">
        <v>999.9</v>
      </c>
      <c r="CC18">
        <v>0</v>
      </c>
      <c r="CD18">
        <v>0</v>
      </c>
      <c r="CE18">
        <v>9998.7663333333294</v>
      </c>
      <c r="CF18">
        <v>0</v>
      </c>
      <c r="CG18">
        <v>695.80636666666703</v>
      </c>
      <c r="CH18">
        <v>1400.008</v>
      </c>
      <c r="CI18">
        <v>0.90000559999999996</v>
      </c>
      <c r="CJ18">
        <v>9.9994550000000001E-2</v>
      </c>
      <c r="CK18">
        <v>0</v>
      </c>
      <c r="CL18">
        <v>877.88406666666697</v>
      </c>
      <c r="CM18">
        <v>4.9997499999999997</v>
      </c>
      <c r="CN18">
        <v>12128.496666666701</v>
      </c>
      <c r="CO18">
        <v>12178.13</v>
      </c>
      <c r="CP18">
        <v>47.875</v>
      </c>
      <c r="CQ18">
        <v>49.735300000000002</v>
      </c>
      <c r="CR18">
        <v>48.491599999999998</v>
      </c>
      <c r="CS18">
        <v>49.5</v>
      </c>
      <c r="CT18">
        <v>50.061999999999998</v>
      </c>
      <c r="CU18">
        <v>1255.5150000000001</v>
      </c>
      <c r="CV18">
        <v>139.493333333333</v>
      </c>
      <c r="CW18">
        <v>0</v>
      </c>
      <c r="CX18">
        <v>119.69999980926499</v>
      </c>
      <c r="CY18">
        <v>0</v>
      </c>
      <c r="CZ18">
        <v>877.86765384615398</v>
      </c>
      <c r="DA18">
        <v>1.54758975377816</v>
      </c>
      <c r="DB18">
        <v>9.3470085230984896</v>
      </c>
      <c r="DC18">
        <v>12128.5</v>
      </c>
      <c r="DD18">
        <v>15</v>
      </c>
      <c r="DE18">
        <v>1606248313</v>
      </c>
      <c r="DF18" t="s">
        <v>291</v>
      </c>
      <c r="DG18">
        <v>1606248310.5</v>
      </c>
      <c r="DH18">
        <v>1606248313</v>
      </c>
      <c r="DI18">
        <v>6</v>
      </c>
      <c r="DJ18">
        <v>-1.7769999999999999</v>
      </c>
      <c r="DK18">
        <v>-4.8000000000000001E-2</v>
      </c>
      <c r="DL18">
        <v>2.1909999999999998</v>
      </c>
      <c r="DM18">
        <v>0.39600000000000002</v>
      </c>
      <c r="DN18">
        <v>401</v>
      </c>
      <c r="DO18">
        <v>28</v>
      </c>
      <c r="DP18">
        <v>0.01</v>
      </c>
      <c r="DQ18">
        <v>0.01</v>
      </c>
      <c r="DR18">
        <v>-1.2111287130127399</v>
      </c>
      <c r="DS18">
        <v>0.40106842258057801</v>
      </c>
      <c r="DT18">
        <v>3.02414595281317E-2</v>
      </c>
      <c r="DU18">
        <v>1</v>
      </c>
      <c r="DV18">
        <v>1.82236166666667</v>
      </c>
      <c r="DW18">
        <v>-0.58736863181312204</v>
      </c>
      <c r="DX18">
        <v>4.45144652956267E-2</v>
      </c>
      <c r="DY18">
        <v>0</v>
      </c>
      <c r="DZ18">
        <v>-0.223277166666667</v>
      </c>
      <c r="EA18">
        <v>-0.80587063848720797</v>
      </c>
      <c r="EB18">
        <v>5.81646326714573E-2</v>
      </c>
      <c r="EC18">
        <v>0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2.1909999999999998</v>
      </c>
      <c r="EJ18">
        <v>0.3957</v>
      </c>
      <c r="EK18">
        <v>2.1912999999999601</v>
      </c>
      <c r="EL18">
        <v>0</v>
      </c>
      <c r="EM18">
        <v>0</v>
      </c>
      <c r="EN18">
        <v>0</v>
      </c>
      <c r="EO18">
        <v>0.39577142857143199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9</v>
      </c>
      <c r="EX18">
        <v>9</v>
      </c>
      <c r="EY18">
        <v>2</v>
      </c>
      <c r="EZ18">
        <v>386.92399999999998</v>
      </c>
      <c r="FA18">
        <v>633.01400000000001</v>
      </c>
      <c r="FB18">
        <v>38.872300000000003</v>
      </c>
      <c r="FC18">
        <v>34.997300000000003</v>
      </c>
      <c r="FD18">
        <v>29.9999</v>
      </c>
      <c r="FE18">
        <v>34.673900000000003</v>
      </c>
      <c r="FF18">
        <v>34.590400000000002</v>
      </c>
      <c r="FG18">
        <v>3.7820299999999998</v>
      </c>
      <c r="FH18">
        <v>0</v>
      </c>
      <c r="FI18">
        <v>100</v>
      </c>
      <c r="FJ18">
        <v>-999.9</v>
      </c>
      <c r="FK18">
        <v>55.999299999999998</v>
      </c>
      <c r="FL18">
        <v>45.454700000000003</v>
      </c>
      <c r="FM18">
        <v>101.21899999999999</v>
      </c>
      <c r="FN18">
        <v>100.512</v>
      </c>
    </row>
    <row r="19" spans="1:170" x14ac:dyDescent="0.25">
      <c r="A19">
        <v>3</v>
      </c>
      <c r="B19">
        <v>1606248971.0999999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1606248963.0999999</v>
      </c>
      <c r="I19">
        <f t="shared" si="0"/>
        <v>1.8102140209596851E-4</v>
      </c>
      <c r="J19">
        <f t="shared" si="1"/>
        <v>-0.91886114999405022</v>
      </c>
      <c r="K19">
        <f t="shared" si="2"/>
        <v>79.489590322580597</v>
      </c>
      <c r="L19">
        <f t="shared" si="3"/>
        <v>461.86073106480291</v>
      </c>
      <c r="M19">
        <f t="shared" si="4"/>
        <v>47.070923867396395</v>
      </c>
      <c r="N19">
        <f t="shared" si="5"/>
        <v>8.1012482825688341</v>
      </c>
      <c r="O19">
        <f t="shared" si="6"/>
        <v>3.6419983518368136E-3</v>
      </c>
      <c r="P19">
        <f t="shared" si="7"/>
        <v>2.9619893306502627</v>
      </c>
      <c r="Q19">
        <f t="shared" si="8"/>
        <v>3.6395123398106966E-3</v>
      </c>
      <c r="R19">
        <f t="shared" si="9"/>
        <v>2.2749184240322936E-3</v>
      </c>
      <c r="S19">
        <f t="shared" si="10"/>
        <v>231.29345591533649</v>
      </c>
      <c r="T19">
        <f t="shared" si="11"/>
        <v>41.648073663241078</v>
      </c>
      <c r="U19">
        <f t="shared" si="12"/>
        <v>41.663516129032303</v>
      </c>
      <c r="V19">
        <f t="shared" si="13"/>
        <v>8.0984349399754976</v>
      </c>
      <c r="W19">
        <f t="shared" si="14"/>
        <v>43.847078044463579</v>
      </c>
      <c r="X19">
        <f t="shared" si="15"/>
        <v>3.3131573501617821</v>
      </c>
      <c r="Y19">
        <f t="shared" si="16"/>
        <v>7.5561645106705653</v>
      </c>
      <c r="Z19">
        <f t="shared" si="17"/>
        <v>4.785277589813715</v>
      </c>
      <c r="AA19">
        <f t="shared" si="18"/>
        <v>-7.9830438324322115</v>
      </c>
      <c r="AB19">
        <f t="shared" si="19"/>
        <v>-208.65600424123602</v>
      </c>
      <c r="AC19">
        <f t="shared" si="20"/>
        <v>-17.433785463744961</v>
      </c>
      <c r="AD19">
        <f t="shared" si="21"/>
        <v>-2.7793776220766802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51565.695031131196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876.91280769230798</v>
      </c>
      <c r="AR19">
        <v>987.41</v>
      </c>
      <c r="AS19">
        <f t="shared" si="27"/>
        <v>0.11190608998054707</v>
      </c>
      <c r="AT19">
        <v>0.5</v>
      </c>
      <c r="AU19">
        <f t="shared" si="28"/>
        <v>1180.1982578475529</v>
      </c>
      <c r="AV19">
        <f t="shared" si="29"/>
        <v>-0.91886114999405022</v>
      </c>
      <c r="AW19">
        <f t="shared" si="30"/>
        <v>66.03568621878658</v>
      </c>
      <c r="AX19">
        <f t="shared" si="31"/>
        <v>0.32241925846406255</v>
      </c>
      <c r="AY19">
        <f t="shared" si="32"/>
        <v>-2.890308199572763E-4</v>
      </c>
      <c r="AZ19">
        <f t="shared" si="33"/>
        <v>2.303673246169271</v>
      </c>
      <c r="BA19" t="s">
        <v>301</v>
      </c>
      <c r="BB19">
        <v>669.05</v>
      </c>
      <c r="BC19">
        <f t="shared" si="34"/>
        <v>318.36</v>
      </c>
      <c r="BD19">
        <f t="shared" si="35"/>
        <v>0.34708252389650707</v>
      </c>
      <c r="BE19">
        <f t="shared" si="36"/>
        <v>0.87722471394469026</v>
      </c>
      <c r="BF19">
        <f t="shared" si="37"/>
        <v>0.40633965370438863</v>
      </c>
      <c r="BG19">
        <f t="shared" si="38"/>
        <v>0.89321732963126743</v>
      </c>
      <c r="BH19">
        <f t="shared" si="39"/>
        <v>1400.0158064516099</v>
      </c>
      <c r="BI19">
        <f t="shared" si="40"/>
        <v>1180.1982578475529</v>
      </c>
      <c r="BJ19">
        <f t="shared" si="41"/>
        <v>0.84298923798496783</v>
      </c>
      <c r="BK19">
        <f t="shared" si="42"/>
        <v>0.19597847596993559</v>
      </c>
      <c r="BL19">
        <v>6</v>
      </c>
      <c r="BM19">
        <v>0.5</v>
      </c>
      <c r="BN19" t="s">
        <v>290</v>
      </c>
      <c r="BO19">
        <v>2</v>
      </c>
      <c r="BP19">
        <v>1606248963.0999999</v>
      </c>
      <c r="BQ19">
        <v>79.489590322580597</v>
      </c>
      <c r="BR19">
        <v>78.1328580645161</v>
      </c>
      <c r="BS19">
        <v>32.508758064516101</v>
      </c>
      <c r="BT19">
        <v>32.246048387096799</v>
      </c>
      <c r="BU19">
        <v>77.298290322580598</v>
      </c>
      <c r="BV19">
        <v>32.1129903225806</v>
      </c>
      <c r="BW19">
        <v>399.99277419354797</v>
      </c>
      <c r="BX19">
        <v>101.876032258065</v>
      </c>
      <c r="BY19">
        <v>3.9806654838709703E-2</v>
      </c>
      <c r="BZ19">
        <v>40.356858064516103</v>
      </c>
      <c r="CA19">
        <v>41.663516129032303</v>
      </c>
      <c r="CB19">
        <v>999.9</v>
      </c>
      <c r="CC19">
        <v>0</v>
      </c>
      <c r="CD19">
        <v>0</v>
      </c>
      <c r="CE19">
        <v>9998.5258064516092</v>
      </c>
      <c r="CF19">
        <v>0</v>
      </c>
      <c r="CG19">
        <v>505.46135483871001</v>
      </c>
      <c r="CH19">
        <v>1400.0158064516099</v>
      </c>
      <c r="CI19">
        <v>0.90000100000000005</v>
      </c>
      <c r="CJ19">
        <v>9.9999112903225801E-2</v>
      </c>
      <c r="CK19">
        <v>0</v>
      </c>
      <c r="CL19">
        <v>876.88645161290299</v>
      </c>
      <c r="CM19">
        <v>4.9997499999999997</v>
      </c>
      <c r="CN19">
        <v>12107.564516128999</v>
      </c>
      <c r="CO19">
        <v>12178.177419354801</v>
      </c>
      <c r="CP19">
        <v>48.125</v>
      </c>
      <c r="CQ19">
        <v>49.811999999999998</v>
      </c>
      <c r="CR19">
        <v>48.670999999999999</v>
      </c>
      <c r="CS19">
        <v>49.75</v>
      </c>
      <c r="CT19">
        <v>50.262</v>
      </c>
      <c r="CU19">
        <v>1255.51677419355</v>
      </c>
      <c r="CV19">
        <v>139.49935483870999</v>
      </c>
      <c r="CW19">
        <v>0</v>
      </c>
      <c r="CX19">
        <v>119.700000047684</v>
      </c>
      <c r="CY19">
        <v>0</v>
      </c>
      <c r="CZ19">
        <v>876.91280769230798</v>
      </c>
      <c r="DA19">
        <v>1.6933675246000801</v>
      </c>
      <c r="DB19">
        <v>-7.2786325318452896</v>
      </c>
      <c r="DC19">
        <v>12107.5961538462</v>
      </c>
      <c r="DD19">
        <v>15</v>
      </c>
      <c r="DE19">
        <v>1606248313</v>
      </c>
      <c r="DF19" t="s">
        <v>291</v>
      </c>
      <c r="DG19">
        <v>1606248310.5</v>
      </c>
      <c r="DH19">
        <v>1606248313</v>
      </c>
      <c r="DI19">
        <v>6</v>
      </c>
      <c r="DJ19">
        <v>-1.7769999999999999</v>
      </c>
      <c r="DK19">
        <v>-4.8000000000000001E-2</v>
      </c>
      <c r="DL19">
        <v>2.1909999999999998</v>
      </c>
      <c r="DM19">
        <v>0.39600000000000002</v>
      </c>
      <c r="DN19">
        <v>401</v>
      </c>
      <c r="DO19">
        <v>28</v>
      </c>
      <c r="DP19">
        <v>0.01</v>
      </c>
      <c r="DQ19">
        <v>0.01</v>
      </c>
      <c r="DR19">
        <v>-0.933268969131129</v>
      </c>
      <c r="DS19">
        <v>1.0391011650231701</v>
      </c>
      <c r="DT19">
        <v>8.39507343186979E-2</v>
      </c>
      <c r="DU19">
        <v>0</v>
      </c>
      <c r="DV19">
        <v>1.3589043333333299</v>
      </c>
      <c r="DW19">
        <v>-1.4246920578420501</v>
      </c>
      <c r="DX19">
        <v>0.114519890810384</v>
      </c>
      <c r="DY19">
        <v>0</v>
      </c>
      <c r="DZ19">
        <v>0.25934196666666698</v>
      </c>
      <c r="EA19">
        <v>0.96275177753058905</v>
      </c>
      <c r="EB19">
        <v>7.0911991621767007E-2</v>
      </c>
      <c r="EC19">
        <v>0</v>
      </c>
      <c r="ED19">
        <v>0</v>
      </c>
      <c r="EE19">
        <v>3</v>
      </c>
      <c r="EF19" t="s">
        <v>302</v>
      </c>
      <c r="EG19">
        <v>100</v>
      </c>
      <c r="EH19">
        <v>100</v>
      </c>
      <c r="EI19">
        <v>2.1909999999999998</v>
      </c>
      <c r="EJ19">
        <v>0.39579999999999999</v>
      </c>
      <c r="EK19">
        <v>2.1912999999999601</v>
      </c>
      <c r="EL19">
        <v>0</v>
      </c>
      <c r="EM19">
        <v>0</v>
      </c>
      <c r="EN19">
        <v>0</v>
      </c>
      <c r="EO19">
        <v>0.39577142857143199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</v>
      </c>
      <c r="EX19">
        <v>11</v>
      </c>
      <c r="EY19">
        <v>2</v>
      </c>
      <c r="EZ19">
        <v>388.59100000000001</v>
      </c>
      <c r="FA19">
        <v>635.56399999999996</v>
      </c>
      <c r="FB19">
        <v>38.983899999999998</v>
      </c>
      <c r="FC19">
        <v>35.029800000000002</v>
      </c>
      <c r="FD19">
        <v>30.000399999999999</v>
      </c>
      <c r="FE19">
        <v>34.682099999999998</v>
      </c>
      <c r="FF19">
        <v>34.593499999999999</v>
      </c>
      <c r="FG19">
        <v>6.3886500000000002</v>
      </c>
      <c r="FH19">
        <v>0</v>
      </c>
      <c r="FI19">
        <v>100</v>
      </c>
      <c r="FJ19">
        <v>-999.9</v>
      </c>
      <c r="FK19">
        <v>78.178799999999995</v>
      </c>
      <c r="FL19">
        <v>45.121699999999997</v>
      </c>
      <c r="FM19">
        <v>101.203</v>
      </c>
      <c r="FN19">
        <v>100.499</v>
      </c>
    </row>
    <row r="20" spans="1:170" x14ac:dyDescent="0.25">
      <c r="A20">
        <v>4</v>
      </c>
      <c r="B20">
        <v>1606249055.0999999</v>
      </c>
      <c r="C20">
        <v>325</v>
      </c>
      <c r="D20" t="s">
        <v>303</v>
      </c>
      <c r="E20" t="s">
        <v>304</v>
      </c>
      <c r="F20" t="s">
        <v>285</v>
      </c>
      <c r="G20" t="s">
        <v>286</v>
      </c>
      <c r="H20">
        <v>1606249047.3499999</v>
      </c>
      <c r="I20">
        <f t="shared" si="0"/>
        <v>3.6473082881030594E-4</v>
      </c>
      <c r="J20">
        <f t="shared" si="1"/>
        <v>-0.91824844750177737</v>
      </c>
      <c r="K20">
        <f t="shared" si="2"/>
        <v>99.637960000000007</v>
      </c>
      <c r="L20">
        <f t="shared" si="3"/>
        <v>289.20310635337893</v>
      </c>
      <c r="M20">
        <f t="shared" si="4"/>
        <v>29.474738783278365</v>
      </c>
      <c r="N20">
        <f t="shared" si="5"/>
        <v>10.154810855697527</v>
      </c>
      <c r="O20">
        <f t="shared" si="6"/>
        <v>7.1600636293193323E-3</v>
      </c>
      <c r="P20">
        <f t="shared" si="7"/>
        <v>2.9619388816080234</v>
      </c>
      <c r="Q20">
        <f t="shared" si="8"/>
        <v>7.1504617606812709E-3</v>
      </c>
      <c r="R20">
        <f t="shared" si="9"/>
        <v>4.4699001984200891E-3</v>
      </c>
      <c r="S20">
        <f t="shared" si="10"/>
        <v>231.28939993300307</v>
      </c>
      <c r="T20">
        <f t="shared" si="11"/>
        <v>41.640148164835935</v>
      </c>
      <c r="U20">
        <f t="shared" si="12"/>
        <v>41.666866666666699</v>
      </c>
      <c r="V20">
        <f t="shared" si="13"/>
        <v>8.0998676298663312</v>
      </c>
      <c r="W20">
        <f t="shared" si="14"/>
        <v>42.119026808742227</v>
      </c>
      <c r="X20">
        <f t="shared" si="15"/>
        <v>3.1891960095781515</v>
      </c>
      <c r="Y20">
        <f t="shared" si="16"/>
        <v>7.571865380603243</v>
      </c>
      <c r="Z20">
        <f t="shared" si="17"/>
        <v>4.9106716202881797</v>
      </c>
      <c r="AA20">
        <f t="shared" si="18"/>
        <v>-16.084629550534491</v>
      </c>
      <c r="AB20">
        <f t="shared" si="19"/>
        <v>-202.96641046270466</v>
      </c>
      <c r="AC20">
        <f t="shared" si="20"/>
        <v>-16.962116779386573</v>
      </c>
      <c r="AD20">
        <f t="shared" si="21"/>
        <v>-4.7237568596226538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51557.89895519425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875.72260000000006</v>
      </c>
      <c r="AR20">
        <v>982.2</v>
      </c>
      <c r="AS20">
        <f t="shared" si="27"/>
        <v>0.10840704540826718</v>
      </c>
      <c r="AT20">
        <v>0.5</v>
      </c>
      <c r="AU20">
        <f t="shared" si="28"/>
        <v>1180.1763617793242</v>
      </c>
      <c r="AV20">
        <f t="shared" si="29"/>
        <v>-0.91824844750177737</v>
      </c>
      <c r="AW20">
        <f t="shared" si="30"/>
        <v>63.969716220587379</v>
      </c>
      <c r="AX20">
        <f t="shared" si="31"/>
        <v>0.3173589900223987</v>
      </c>
      <c r="AY20">
        <f t="shared" si="32"/>
        <v>-2.8851702060206412E-4</v>
      </c>
      <c r="AZ20">
        <f t="shared" si="33"/>
        <v>2.3211973121563836</v>
      </c>
      <c r="BA20" t="s">
        <v>306</v>
      </c>
      <c r="BB20">
        <v>670.49</v>
      </c>
      <c r="BC20">
        <f t="shared" si="34"/>
        <v>311.71000000000004</v>
      </c>
      <c r="BD20">
        <f t="shared" si="35"/>
        <v>0.34159122261075991</v>
      </c>
      <c r="BE20">
        <f t="shared" si="36"/>
        <v>0.87972248696746014</v>
      </c>
      <c r="BF20">
        <f t="shared" si="37"/>
        <v>0.39920580261867655</v>
      </c>
      <c r="BG20">
        <f t="shared" si="38"/>
        <v>0.89526319223436113</v>
      </c>
      <c r="BH20">
        <f t="shared" si="39"/>
        <v>1399.98966666667</v>
      </c>
      <c r="BI20">
        <f t="shared" si="40"/>
        <v>1180.1763617793242</v>
      </c>
      <c r="BJ20">
        <f t="shared" si="41"/>
        <v>0.84298933762081685</v>
      </c>
      <c r="BK20">
        <f t="shared" si="42"/>
        <v>0.19597867524163376</v>
      </c>
      <c r="BL20">
        <v>6</v>
      </c>
      <c r="BM20">
        <v>0.5</v>
      </c>
      <c r="BN20" t="s">
        <v>290</v>
      </c>
      <c r="BO20">
        <v>2</v>
      </c>
      <c r="BP20">
        <v>1606249047.3499999</v>
      </c>
      <c r="BQ20">
        <v>99.637960000000007</v>
      </c>
      <c r="BR20">
        <v>98.31514</v>
      </c>
      <c r="BS20">
        <v>31.292063333333299</v>
      </c>
      <c r="BT20">
        <v>30.7621033333333</v>
      </c>
      <c r="BU20">
        <v>97.446659999999994</v>
      </c>
      <c r="BV20">
        <v>30.8962966666667</v>
      </c>
      <c r="BW20">
        <v>400.01243333333298</v>
      </c>
      <c r="BX20">
        <v>101.87739999999999</v>
      </c>
      <c r="BY20">
        <v>3.9689186666666702E-2</v>
      </c>
      <c r="BZ20">
        <v>40.395816666666697</v>
      </c>
      <c r="CA20">
        <v>41.666866666666699</v>
      </c>
      <c r="CB20">
        <v>999.9</v>
      </c>
      <c r="CC20">
        <v>0</v>
      </c>
      <c r="CD20">
        <v>0</v>
      </c>
      <c r="CE20">
        <v>9998.10566666667</v>
      </c>
      <c r="CF20">
        <v>0</v>
      </c>
      <c r="CG20">
        <v>503.09210000000002</v>
      </c>
      <c r="CH20">
        <v>1399.98966666667</v>
      </c>
      <c r="CI20">
        <v>0.90000009999999997</v>
      </c>
      <c r="CJ20">
        <v>9.9999966666666704E-2</v>
      </c>
      <c r="CK20">
        <v>0</v>
      </c>
      <c r="CL20">
        <v>875.72063333333301</v>
      </c>
      <c r="CM20">
        <v>4.9997499999999997</v>
      </c>
      <c r="CN20">
        <v>12085.35</v>
      </c>
      <c r="CO20">
        <v>12177.96</v>
      </c>
      <c r="CP20">
        <v>48.186999999999998</v>
      </c>
      <c r="CQ20">
        <v>49.811999999999998</v>
      </c>
      <c r="CR20">
        <v>48.75</v>
      </c>
      <c r="CS20">
        <v>49.75</v>
      </c>
      <c r="CT20">
        <v>50.375</v>
      </c>
      <c r="CU20">
        <v>1255.491</v>
      </c>
      <c r="CV20">
        <v>139.50166666666701</v>
      </c>
      <c r="CW20">
        <v>0</v>
      </c>
      <c r="CX20">
        <v>83</v>
      </c>
      <c r="CY20">
        <v>0</v>
      </c>
      <c r="CZ20">
        <v>875.72260000000006</v>
      </c>
      <c r="DA20">
        <v>-0.32369232628352201</v>
      </c>
      <c r="DB20">
        <v>9.4999998645836392</v>
      </c>
      <c r="DC20">
        <v>12085.528</v>
      </c>
      <c r="DD20">
        <v>15</v>
      </c>
      <c r="DE20">
        <v>1606248313</v>
      </c>
      <c r="DF20" t="s">
        <v>291</v>
      </c>
      <c r="DG20">
        <v>1606248310.5</v>
      </c>
      <c r="DH20">
        <v>1606248313</v>
      </c>
      <c r="DI20">
        <v>6</v>
      </c>
      <c r="DJ20">
        <v>-1.7769999999999999</v>
      </c>
      <c r="DK20">
        <v>-4.8000000000000001E-2</v>
      </c>
      <c r="DL20">
        <v>2.1909999999999998</v>
      </c>
      <c r="DM20">
        <v>0.39600000000000002</v>
      </c>
      <c r="DN20">
        <v>401</v>
      </c>
      <c r="DO20">
        <v>28</v>
      </c>
      <c r="DP20">
        <v>0.01</v>
      </c>
      <c r="DQ20">
        <v>0.01</v>
      </c>
      <c r="DR20">
        <v>-0.93153290274422496</v>
      </c>
      <c r="DS20">
        <v>0.30267808018356601</v>
      </c>
      <c r="DT20">
        <v>0.11804094496074399</v>
      </c>
      <c r="DU20">
        <v>1</v>
      </c>
      <c r="DV20">
        <v>1.3312999999999999</v>
      </c>
      <c r="DW20">
        <v>7.8812903225849006E-3</v>
      </c>
      <c r="DX20">
        <v>0.15789797465452199</v>
      </c>
      <c r="DY20">
        <v>1</v>
      </c>
      <c r="DZ20">
        <v>0.53104763333333305</v>
      </c>
      <c r="EA20">
        <v>-0.106552925472746</v>
      </c>
      <c r="EB20">
        <v>7.9628210096813097E-3</v>
      </c>
      <c r="EC20">
        <v>1</v>
      </c>
      <c r="ED20">
        <v>3</v>
      </c>
      <c r="EE20">
        <v>3</v>
      </c>
      <c r="EF20" t="s">
        <v>292</v>
      </c>
      <c r="EG20">
        <v>100</v>
      </c>
      <c r="EH20">
        <v>100</v>
      </c>
      <c r="EI20">
        <v>2.1909999999999998</v>
      </c>
      <c r="EJ20">
        <v>0.39579999999999999</v>
      </c>
      <c r="EK20">
        <v>2.1912999999999601</v>
      </c>
      <c r="EL20">
        <v>0</v>
      </c>
      <c r="EM20">
        <v>0</v>
      </c>
      <c r="EN20">
        <v>0</v>
      </c>
      <c r="EO20">
        <v>0.39577142857143199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12.4</v>
      </c>
      <c r="EX20">
        <v>12.4</v>
      </c>
      <c r="EY20">
        <v>2</v>
      </c>
      <c r="EZ20">
        <v>387.69299999999998</v>
      </c>
      <c r="FA20">
        <v>633.55399999999997</v>
      </c>
      <c r="FB20">
        <v>39.059600000000003</v>
      </c>
      <c r="FC20">
        <v>35.076599999999999</v>
      </c>
      <c r="FD20">
        <v>30</v>
      </c>
      <c r="FE20">
        <v>34.698999999999998</v>
      </c>
      <c r="FF20">
        <v>34.606000000000002</v>
      </c>
      <c r="FG20">
        <v>7.2673100000000002</v>
      </c>
      <c r="FH20">
        <v>0</v>
      </c>
      <c r="FI20">
        <v>100</v>
      </c>
      <c r="FJ20">
        <v>-999.9</v>
      </c>
      <c r="FK20">
        <v>98.602199999999996</v>
      </c>
      <c r="FL20">
        <v>45.934600000000003</v>
      </c>
      <c r="FM20">
        <v>101.206</v>
      </c>
      <c r="FN20">
        <v>100.496</v>
      </c>
    </row>
    <row r="21" spans="1:170" x14ac:dyDescent="0.25">
      <c r="A21">
        <v>5</v>
      </c>
      <c r="B21">
        <v>1606249171.0999999</v>
      </c>
      <c r="C21">
        <v>441</v>
      </c>
      <c r="D21" t="s">
        <v>307</v>
      </c>
      <c r="E21" t="s">
        <v>308</v>
      </c>
      <c r="F21" t="s">
        <v>285</v>
      </c>
      <c r="G21" t="s">
        <v>286</v>
      </c>
      <c r="H21">
        <v>1606249163.3499999</v>
      </c>
      <c r="I21">
        <f t="shared" si="0"/>
        <v>3.5724763698420555E-4</v>
      </c>
      <c r="J21">
        <f t="shared" si="1"/>
        <v>-0.73704375126607569</v>
      </c>
      <c r="K21">
        <f t="shared" si="2"/>
        <v>149.85396666666699</v>
      </c>
      <c r="L21">
        <f t="shared" si="3"/>
        <v>299.76691889681172</v>
      </c>
      <c r="M21">
        <f t="shared" si="4"/>
        <v>30.550165321511702</v>
      </c>
      <c r="N21">
        <f t="shared" si="5"/>
        <v>15.272076960990082</v>
      </c>
      <c r="O21">
        <f t="shared" si="6"/>
        <v>7.0170919356894101E-3</v>
      </c>
      <c r="P21">
        <f t="shared" si="7"/>
        <v>2.9627014081105574</v>
      </c>
      <c r="Q21">
        <f t="shared" si="8"/>
        <v>7.0078718012119004E-3</v>
      </c>
      <c r="R21">
        <f t="shared" si="9"/>
        <v>4.380747240603472E-3</v>
      </c>
      <c r="S21">
        <f t="shared" si="10"/>
        <v>231.29164366237163</v>
      </c>
      <c r="T21">
        <f t="shared" si="11"/>
        <v>41.594896018886232</v>
      </c>
      <c r="U21">
        <f t="shared" si="12"/>
        <v>41.569746666666703</v>
      </c>
      <c r="V21">
        <f t="shared" si="13"/>
        <v>8.0584280281914751</v>
      </c>
      <c r="W21">
        <f t="shared" si="14"/>
        <v>41.689076492795266</v>
      </c>
      <c r="X21">
        <f t="shared" si="15"/>
        <v>3.1487590336287501</v>
      </c>
      <c r="Y21">
        <f t="shared" si="16"/>
        <v>7.5529594285278083</v>
      </c>
      <c r="Z21">
        <f t="shared" si="17"/>
        <v>4.9096689945627254</v>
      </c>
      <c r="AA21">
        <f t="shared" si="18"/>
        <v>-15.754620791003465</v>
      </c>
      <c r="AB21">
        <f t="shared" si="19"/>
        <v>-195.00045952771666</v>
      </c>
      <c r="AC21">
        <f t="shared" si="20"/>
        <v>-16.280987643707526</v>
      </c>
      <c r="AD21">
        <f t="shared" si="21"/>
        <v>4.2555756999439609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51586.918497845647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875.68335999999999</v>
      </c>
      <c r="AR21">
        <v>979.33</v>
      </c>
      <c r="AS21">
        <f t="shared" si="27"/>
        <v>0.10583423360869171</v>
      </c>
      <c r="AT21">
        <v>0.5</v>
      </c>
      <c r="AU21">
        <f t="shared" si="28"/>
        <v>1180.1901407472833</v>
      </c>
      <c r="AV21">
        <f t="shared" si="29"/>
        <v>-0.73704375126607569</v>
      </c>
      <c r="AW21">
        <f t="shared" si="30"/>
        <v>62.452259529261362</v>
      </c>
      <c r="AX21">
        <f t="shared" si="31"/>
        <v>0.31639998774672479</v>
      </c>
      <c r="AY21">
        <f t="shared" si="32"/>
        <v>-1.3497509083492941E-4</v>
      </c>
      <c r="AZ21">
        <f t="shared" si="33"/>
        <v>2.3309303299194348</v>
      </c>
      <c r="BA21" t="s">
        <v>310</v>
      </c>
      <c r="BB21">
        <v>669.47</v>
      </c>
      <c r="BC21">
        <f t="shared" si="34"/>
        <v>309.86</v>
      </c>
      <c r="BD21">
        <f t="shared" si="35"/>
        <v>0.33449506228619391</v>
      </c>
      <c r="BE21">
        <f t="shared" si="36"/>
        <v>0.88048337389734677</v>
      </c>
      <c r="BF21">
        <f t="shared" si="37"/>
        <v>0.39281952368596734</v>
      </c>
      <c r="BG21">
        <f t="shared" si="38"/>
        <v>0.89639018372589241</v>
      </c>
      <c r="BH21">
        <f t="shared" si="39"/>
        <v>1400.0063333333301</v>
      </c>
      <c r="BI21">
        <f t="shared" si="40"/>
        <v>1180.1901407472833</v>
      </c>
      <c r="BJ21">
        <f t="shared" si="41"/>
        <v>0.84298914415431414</v>
      </c>
      <c r="BK21">
        <f t="shared" si="42"/>
        <v>0.19597828830862823</v>
      </c>
      <c r="BL21">
        <v>6</v>
      </c>
      <c r="BM21">
        <v>0.5</v>
      </c>
      <c r="BN21" t="s">
        <v>290</v>
      </c>
      <c r="BO21">
        <v>2</v>
      </c>
      <c r="BP21">
        <v>1606249163.3499999</v>
      </c>
      <c r="BQ21">
        <v>149.85396666666699</v>
      </c>
      <c r="BR21">
        <v>148.8287</v>
      </c>
      <c r="BS21">
        <v>30.896519999999999</v>
      </c>
      <c r="BT21">
        <v>30.377203333333298</v>
      </c>
      <c r="BU21">
        <v>147.66263333333299</v>
      </c>
      <c r="BV21">
        <v>30.50076</v>
      </c>
      <c r="BW21">
        <v>399.99863333333298</v>
      </c>
      <c r="BX21">
        <v>101.873533333333</v>
      </c>
      <c r="BY21">
        <v>3.9531103333333303E-2</v>
      </c>
      <c r="BZ21">
        <v>40.348896666666697</v>
      </c>
      <c r="CA21">
        <v>41.569746666666703</v>
      </c>
      <c r="CB21">
        <v>999.9</v>
      </c>
      <c r="CC21">
        <v>0</v>
      </c>
      <c r="CD21">
        <v>0</v>
      </c>
      <c r="CE21">
        <v>10002.8073333333</v>
      </c>
      <c r="CF21">
        <v>0</v>
      </c>
      <c r="CG21">
        <v>691.56906666666703</v>
      </c>
      <c r="CH21">
        <v>1400.0063333333301</v>
      </c>
      <c r="CI21">
        <v>0.9000049</v>
      </c>
      <c r="CJ21">
        <v>9.9995246666666704E-2</v>
      </c>
      <c r="CK21">
        <v>0</v>
      </c>
      <c r="CL21">
        <v>875.67470000000003</v>
      </c>
      <c r="CM21">
        <v>4.9997499999999997</v>
      </c>
      <c r="CN21">
        <v>12066.55</v>
      </c>
      <c r="CO21">
        <v>12178.12</v>
      </c>
      <c r="CP21">
        <v>48.045466666666698</v>
      </c>
      <c r="CQ21">
        <v>49.6291333333333</v>
      </c>
      <c r="CR21">
        <v>48.6374</v>
      </c>
      <c r="CS21">
        <v>49.566200000000002</v>
      </c>
      <c r="CT21">
        <v>50.25</v>
      </c>
      <c r="CU21">
        <v>1255.5123333333299</v>
      </c>
      <c r="CV21">
        <v>139.494</v>
      </c>
      <c r="CW21">
        <v>0</v>
      </c>
      <c r="CX21">
        <v>115.40000009536701</v>
      </c>
      <c r="CY21">
        <v>0</v>
      </c>
      <c r="CZ21">
        <v>875.68335999999999</v>
      </c>
      <c r="DA21">
        <v>1.43776923439376</v>
      </c>
      <c r="DB21">
        <v>-5.9000000709485496</v>
      </c>
      <c r="DC21">
        <v>12066.556</v>
      </c>
      <c r="DD21">
        <v>15</v>
      </c>
      <c r="DE21">
        <v>1606248313</v>
      </c>
      <c r="DF21" t="s">
        <v>291</v>
      </c>
      <c r="DG21">
        <v>1606248310.5</v>
      </c>
      <c r="DH21">
        <v>1606248313</v>
      </c>
      <c r="DI21">
        <v>6</v>
      </c>
      <c r="DJ21">
        <v>-1.7769999999999999</v>
      </c>
      <c r="DK21">
        <v>-4.8000000000000001E-2</v>
      </c>
      <c r="DL21">
        <v>2.1909999999999998</v>
      </c>
      <c r="DM21">
        <v>0.39600000000000002</v>
      </c>
      <c r="DN21">
        <v>401</v>
      </c>
      <c r="DO21">
        <v>28</v>
      </c>
      <c r="DP21">
        <v>0.01</v>
      </c>
      <c r="DQ21">
        <v>0.01</v>
      </c>
      <c r="DR21">
        <v>-0.73498091871291704</v>
      </c>
      <c r="DS21">
        <v>-3.02540303536229E-2</v>
      </c>
      <c r="DT21">
        <v>8.3862427776288297E-3</v>
      </c>
      <c r="DU21">
        <v>1</v>
      </c>
      <c r="DV21">
        <v>1.0243724999999999</v>
      </c>
      <c r="DW21">
        <v>1.6246825361512E-2</v>
      </c>
      <c r="DX21">
        <v>1.19812484957398E-2</v>
      </c>
      <c r="DY21">
        <v>1</v>
      </c>
      <c r="DZ21">
        <v>0.51638879999999998</v>
      </c>
      <c r="EA21">
        <v>9.4645428253616298E-2</v>
      </c>
      <c r="EB21">
        <v>3.3743341227961798E-2</v>
      </c>
      <c r="EC21">
        <v>1</v>
      </c>
      <c r="ED21">
        <v>3</v>
      </c>
      <c r="EE21">
        <v>3</v>
      </c>
      <c r="EF21" t="s">
        <v>292</v>
      </c>
      <c r="EG21">
        <v>100</v>
      </c>
      <c r="EH21">
        <v>100</v>
      </c>
      <c r="EI21">
        <v>2.1920000000000002</v>
      </c>
      <c r="EJ21">
        <v>0.3957</v>
      </c>
      <c r="EK21">
        <v>2.1912999999999601</v>
      </c>
      <c r="EL21">
        <v>0</v>
      </c>
      <c r="EM21">
        <v>0</v>
      </c>
      <c r="EN21">
        <v>0</v>
      </c>
      <c r="EO21">
        <v>0.39577142857143199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14.3</v>
      </c>
      <c r="EX21">
        <v>14.3</v>
      </c>
      <c r="EY21">
        <v>2</v>
      </c>
      <c r="EZ21">
        <v>387.55599999999998</v>
      </c>
      <c r="FA21">
        <v>632.88300000000004</v>
      </c>
      <c r="FB21">
        <v>39.108499999999999</v>
      </c>
      <c r="FC21">
        <v>35.060600000000001</v>
      </c>
      <c r="FD21">
        <v>29.9998</v>
      </c>
      <c r="FE21">
        <v>34.680500000000002</v>
      </c>
      <c r="FF21">
        <v>34.584099999999999</v>
      </c>
      <c r="FG21">
        <v>9.5899699999999992</v>
      </c>
      <c r="FH21">
        <v>0</v>
      </c>
      <c r="FI21">
        <v>100</v>
      </c>
      <c r="FJ21">
        <v>-999.9</v>
      </c>
      <c r="FK21">
        <v>148.858</v>
      </c>
      <c r="FL21">
        <v>45.934600000000003</v>
      </c>
      <c r="FM21">
        <v>101.214</v>
      </c>
      <c r="FN21">
        <v>100.51</v>
      </c>
    </row>
    <row r="22" spans="1:170" x14ac:dyDescent="0.25">
      <c r="A22">
        <v>6</v>
      </c>
      <c r="B22">
        <v>1606249291.5999999</v>
      </c>
      <c r="C22">
        <v>561.5</v>
      </c>
      <c r="D22" t="s">
        <v>311</v>
      </c>
      <c r="E22" t="s">
        <v>312</v>
      </c>
      <c r="F22" t="s">
        <v>285</v>
      </c>
      <c r="G22" t="s">
        <v>286</v>
      </c>
      <c r="H22">
        <v>1606249283.8499999</v>
      </c>
      <c r="I22">
        <f t="shared" si="0"/>
        <v>-1.5256470060582539E-3</v>
      </c>
      <c r="J22">
        <f t="shared" si="1"/>
        <v>-0.47315445137198492</v>
      </c>
      <c r="K22">
        <f t="shared" si="2"/>
        <v>199.98673333333301</v>
      </c>
      <c r="L22">
        <f t="shared" si="3"/>
        <v>162.73966796783111</v>
      </c>
      <c r="M22">
        <f t="shared" si="4"/>
        <v>16.585275193692201</v>
      </c>
      <c r="N22">
        <f t="shared" si="5"/>
        <v>20.381232485226079</v>
      </c>
      <c r="O22">
        <f t="shared" si="6"/>
        <v>-3.2045088520368789E-2</v>
      </c>
      <c r="P22">
        <f t="shared" si="7"/>
        <v>2.9626917063766647</v>
      </c>
      <c r="Q22">
        <f t="shared" si="8"/>
        <v>-3.2238905818139922E-2</v>
      </c>
      <c r="R22">
        <f t="shared" si="9"/>
        <v>-2.0131805501869063E-2</v>
      </c>
      <c r="S22">
        <f t="shared" si="10"/>
        <v>231.29015671500827</v>
      </c>
      <c r="T22">
        <f t="shared" si="11"/>
        <v>42.038929612188362</v>
      </c>
      <c r="U22">
        <f t="shared" si="12"/>
        <v>41.534813333333297</v>
      </c>
      <c r="V22">
        <f t="shared" si="13"/>
        <v>8.0435674788489369</v>
      </c>
      <c r="W22">
        <f t="shared" si="14"/>
        <v>46.345164252091031</v>
      </c>
      <c r="X22">
        <f t="shared" si="15"/>
        <v>3.4937159679849845</v>
      </c>
      <c r="Y22">
        <f t="shared" si="16"/>
        <v>7.5384692758475937</v>
      </c>
      <c r="Z22">
        <f t="shared" si="17"/>
        <v>4.5498515108639523</v>
      </c>
      <c r="AA22">
        <f t="shared" si="18"/>
        <v>67.281032967168997</v>
      </c>
      <c r="AB22">
        <f t="shared" si="19"/>
        <v>-195.17498565782063</v>
      </c>
      <c r="AC22">
        <f t="shared" si="20"/>
        <v>-16.29008842216561</v>
      </c>
      <c r="AD22">
        <f t="shared" si="21"/>
        <v>87.106115602191039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51592.578764899052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875.47492</v>
      </c>
      <c r="AR22">
        <v>976.35</v>
      </c>
      <c r="AS22">
        <f t="shared" si="27"/>
        <v>0.10331856403953499</v>
      </c>
      <c r="AT22">
        <v>0.5</v>
      </c>
      <c r="AU22">
        <f t="shared" si="28"/>
        <v>1180.1873367621934</v>
      </c>
      <c r="AV22">
        <f t="shared" si="29"/>
        <v>-0.47315445137198492</v>
      </c>
      <c r="AW22">
        <f t="shared" si="30"/>
        <v>60.967630465956461</v>
      </c>
      <c r="AX22">
        <f t="shared" si="31"/>
        <v>0.3141086700466022</v>
      </c>
      <c r="AY22">
        <f t="shared" si="32"/>
        <v>8.8624089740859055E-5</v>
      </c>
      <c r="AZ22">
        <f t="shared" si="33"/>
        <v>2.3410969426947301</v>
      </c>
      <c r="BA22" t="s">
        <v>314</v>
      </c>
      <c r="BB22">
        <v>669.67</v>
      </c>
      <c r="BC22">
        <f t="shared" si="34"/>
        <v>306.68000000000006</v>
      </c>
      <c r="BD22">
        <f t="shared" si="35"/>
        <v>0.32892617712273381</v>
      </c>
      <c r="BE22">
        <f t="shared" si="36"/>
        <v>0.88170081121427557</v>
      </c>
      <c r="BF22">
        <f t="shared" si="37"/>
        <v>0.38668260132395643</v>
      </c>
      <c r="BG22">
        <f t="shared" si="38"/>
        <v>0.8975603700132665</v>
      </c>
      <c r="BH22">
        <f t="shared" si="39"/>
        <v>1400.0036666666699</v>
      </c>
      <c r="BI22">
        <f t="shared" si="40"/>
        <v>1180.1873367621934</v>
      </c>
      <c r="BJ22">
        <f t="shared" si="41"/>
        <v>0.84298874700246551</v>
      </c>
      <c r="BK22">
        <f t="shared" si="42"/>
        <v>0.19597749400493103</v>
      </c>
      <c r="BL22">
        <v>6</v>
      </c>
      <c r="BM22">
        <v>0.5</v>
      </c>
      <c r="BN22" t="s">
        <v>290</v>
      </c>
      <c r="BO22">
        <v>2</v>
      </c>
      <c r="BP22">
        <v>1606249283.8499999</v>
      </c>
      <c r="BQ22">
        <v>199.98673333333301</v>
      </c>
      <c r="BR22">
        <v>198.81973333333301</v>
      </c>
      <c r="BS22">
        <v>34.281383333333302</v>
      </c>
      <c r="BT22">
        <v>36.490653333333299</v>
      </c>
      <c r="BU22">
        <v>197.79546666666701</v>
      </c>
      <c r="BV22">
        <v>33.885616666666699</v>
      </c>
      <c r="BW22">
        <v>400.135533333333</v>
      </c>
      <c r="BX22">
        <v>101.873533333333</v>
      </c>
      <c r="BY22">
        <v>3.9389316666666702E-2</v>
      </c>
      <c r="BZ22">
        <v>40.3128666666667</v>
      </c>
      <c r="CA22">
        <v>41.534813333333297</v>
      </c>
      <c r="CB22">
        <v>999.9</v>
      </c>
      <c r="CC22">
        <v>0</v>
      </c>
      <c r="CD22">
        <v>0</v>
      </c>
      <c r="CE22">
        <v>10002.752333333299</v>
      </c>
      <c r="CF22">
        <v>0</v>
      </c>
      <c r="CG22">
        <v>750.07826666666699</v>
      </c>
      <c r="CH22">
        <v>1400.0036666666699</v>
      </c>
      <c r="CI22">
        <v>0.90001679999999995</v>
      </c>
      <c r="CJ22">
        <v>9.9983559999999999E-2</v>
      </c>
      <c r="CK22">
        <v>0</v>
      </c>
      <c r="CL22">
        <v>875.47686666666596</v>
      </c>
      <c r="CM22">
        <v>4.9997499999999997</v>
      </c>
      <c r="CN22">
        <v>12052.5333333333</v>
      </c>
      <c r="CO22">
        <v>12178.143333333301</v>
      </c>
      <c r="CP22">
        <v>47.936999999999998</v>
      </c>
      <c r="CQ22">
        <v>49.449599999999997</v>
      </c>
      <c r="CR22">
        <v>48.5</v>
      </c>
      <c r="CS22">
        <v>49.3832666666667</v>
      </c>
      <c r="CT22">
        <v>50.070399999999999</v>
      </c>
      <c r="CU22">
        <v>1255.52966666667</v>
      </c>
      <c r="CV22">
        <v>139.475333333333</v>
      </c>
      <c r="CW22">
        <v>0</v>
      </c>
      <c r="CX22">
        <v>119.5</v>
      </c>
      <c r="CY22">
        <v>0</v>
      </c>
      <c r="CZ22">
        <v>875.47492</v>
      </c>
      <c r="DA22">
        <v>0.48792307186136502</v>
      </c>
      <c r="DB22">
        <v>6.2999999954367301</v>
      </c>
      <c r="DC22">
        <v>12052.572</v>
      </c>
      <c r="DD22">
        <v>15</v>
      </c>
      <c r="DE22">
        <v>1606248313</v>
      </c>
      <c r="DF22" t="s">
        <v>291</v>
      </c>
      <c r="DG22">
        <v>1606248310.5</v>
      </c>
      <c r="DH22">
        <v>1606248313</v>
      </c>
      <c r="DI22">
        <v>6</v>
      </c>
      <c r="DJ22">
        <v>-1.7769999999999999</v>
      </c>
      <c r="DK22">
        <v>-4.8000000000000001E-2</v>
      </c>
      <c r="DL22">
        <v>2.1909999999999998</v>
      </c>
      <c r="DM22">
        <v>0.39600000000000002</v>
      </c>
      <c r="DN22">
        <v>401</v>
      </c>
      <c r="DO22">
        <v>28</v>
      </c>
      <c r="DP22">
        <v>0.01</v>
      </c>
      <c r="DQ22">
        <v>0.01</v>
      </c>
      <c r="DR22">
        <v>-0.469223245297267</v>
      </c>
      <c r="DS22">
        <v>-0.39863536026290702</v>
      </c>
      <c r="DT22">
        <v>5.5041512188184198E-2</v>
      </c>
      <c r="DU22">
        <v>1</v>
      </c>
      <c r="DV22">
        <v>1.16710933333333</v>
      </c>
      <c r="DW22">
        <v>-0.196932947719691</v>
      </c>
      <c r="DX22">
        <v>7.4541520820427504E-2</v>
      </c>
      <c r="DY22">
        <v>1</v>
      </c>
      <c r="DZ22">
        <v>-2.2092679999999998</v>
      </c>
      <c r="EA22">
        <v>4.4117499443826498</v>
      </c>
      <c r="EB22">
        <v>0.39660054331278999</v>
      </c>
      <c r="EC22">
        <v>0</v>
      </c>
      <c r="ED22">
        <v>2</v>
      </c>
      <c r="EE22">
        <v>3</v>
      </c>
      <c r="EF22" t="s">
        <v>315</v>
      </c>
      <c r="EG22">
        <v>100</v>
      </c>
      <c r="EH22">
        <v>100</v>
      </c>
      <c r="EI22">
        <v>2.1920000000000002</v>
      </c>
      <c r="EJ22">
        <v>0.39579999999999999</v>
      </c>
      <c r="EK22">
        <v>2.1912999999999601</v>
      </c>
      <c r="EL22">
        <v>0</v>
      </c>
      <c r="EM22">
        <v>0</v>
      </c>
      <c r="EN22">
        <v>0</v>
      </c>
      <c r="EO22">
        <v>0.39577142857143199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16.399999999999999</v>
      </c>
      <c r="EX22">
        <v>16.3</v>
      </c>
      <c r="EY22">
        <v>2</v>
      </c>
      <c r="EZ22">
        <v>387.99400000000003</v>
      </c>
      <c r="FA22">
        <v>642.79300000000001</v>
      </c>
      <c r="FB22">
        <v>39.098700000000001</v>
      </c>
      <c r="FC22">
        <v>35.012500000000003</v>
      </c>
      <c r="FD22">
        <v>30.000299999999999</v>
      </c>
      <c r="FE22">
        <v>34.661299999999997</v>
      </c>
      <c r="FF22">
        <v>34.569899999999997</v>
      </c>
      <c r="FG22">
        <v>11.9054</v>
      </c>
      <c r="FH22">
        <v>0</v>
      </c>
      <c r="FI22">
        <v>100</v>
      </c>
      <c r="FJ22">
        <v>-999.9</v>
      </c>
      <c r="FK22">
        <v>198.779</v>
      </c>
      <c r="FL22">
        <v>45.934600000000003</v>
      </c>
      <c r="FM22">
        <v>101.22199999999999</v>
      </c>
      <c r="FN22">
        <v>100.511</v>
      </c>
    </row>
    <row r="23" spans="1:170" x14ac:dyDescent="0.25">
      <c r="A23">
        <v>7</v>
      </c>
      <c r="B23">
        <v>1606249412.0999999</v>
      </c>
      <c r="C23">
        <v>682</v>
      </c>
      <c r="D23" t="s">
        <v>316</v>
      </c>
      <c r="E23" t="s">
        <v>317</v>
      </c>
      <c r="F23" t="s">
        <v>285</v>
      </c>
      <c r="G23" t="s">
        <v>286</v>
      </c>
      <c r="H23">
        <v>1606249404.3499999</v>
      </c>
      <c r="I23">
        <f t="shared" si="0"/>
        <v>-8.0368528163016537E-5</v>
      </c>
      <c r="J23">
        <f t="shared" si="1"/>
        <v>-0.50561771383653664</v>
      </c>
      <c r="K23">
        <f t="shared" si="2"/>
        <v>249.85806666666701</v>
      </c>
      <c r="L23">
        <f t="shared" si="3"/>
        <v>-201.53086163090865</v>
      </c>
      <c r="M23">
        <f t="shared" si="4"/>
        <v>-20.540075277500847</v>
      </c>
      <c r="N23">
        <f t="shared" si="5"/>
        <v>25.465595971218033</v>
      </c>
      <c r="O23">
        <f t="shared" si="6"/>
        <v>-1.7985841904655003E-3</v>
      </c>
      <c r="P23">
        <f t="shared" si="7"/>
        <v>2.9624920523456608</v>
      </c>
      <c r="Q23">
        <f t="shared" si="8"/>
        <v>-1.7991910526511904E-3</v>
      </c>
      <c r="R23">
        <f t="shared" si="9"/>
        <v>-1.1244398681205775E-3</v>
      </c>
      <c r="S23">
        <f t="shared" si="10"/>
        <v>231.28681571269703</v>
      </c>
      <c r="T23">
        <f t="shared" si="11"/>
        <v>41.669045705352104</v>
      </c>
      <c r="U23">
        <f t="shared" si="12"/>
        <v>41.566416666666697</v>
      </c>
      <c r="V23">
        <f t="shared" si="13"/>
        <v>8.0570104303748238</v>
      </c>
      <c r="W23">
        <f t="shared" si="14"/>
        <v>49.993217799138378</v>
      </c>
      <c r="X23">
        <f t="shared" si="15"/>
        <v>3.7684253871442519</v>
      </c>
      <c r="Y23">
        <f t="shared" si="16"/>
        <v>7.5378732416963965</v>
      </c>
      <c r="Z23">
        <f t="shared" si="17"/>
        <v>4.2885850432305723</v>
      </c>
      <c r="AA23">
        <f t="shared" si="18"/>
        <v>3.5442520919890295</v>
      </c>
      <c r="AB23">
        <f t="shared" si="19"/>
        <v>-200.44623256093161</v>
      </c>
      <c r="AC23">
        <f t="shared" si="20"/>
        <v>-16.733586913160167</v>
      </c>
      <c r="AD23">
        <f t="shared" si="21"/>
        <v>17.651248330594285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51587.369189150049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873.72288461538506</v>
      </c>
      <c r="AR23">
        <v>971.93</v>
      </c>
      <c r="AS23">
        <f t="shared" si="27"/>
        <v>0.10104340372723852</v>
      </c>
      <c r="AT23">
        <v>0.5</v>
      </c>
      <c r="AU23">
        <f t="shared" si="28"/>
        <v>1180.1644157652534</v>
      </c>
      <c r="AV23">
        <f t="shared" si="29"/>
        <v>-0.50561771383653664</v>
      </c>
      <c r="AW23">
        <f t="shared" si="30"/>
        <v>59.623914763344537</v>
      </c>
      <c r="AX23">
        <f t="shared" si="31"/>
        <v>0.31642196454477173</v>
      </c>
      <c r="AY23">
        <f t="shared" si="32"/>
        <v>6.1118404364798E-5</v>
      </c>
      <c r="AZ23">
        <f t="shared" si="33"/>
        <v>2.3562910909221859</v>
      </c>
      <c r="BA23" t="s">
        <v>319</v>
      </c>
      <c r="BB23">
        <v>664.39</v>
      </c>
      <c r="BC23">
        <f t="shared" si="34"/>
        <v>307.53999999999996</v>
      </c>
      <c r="BD23">
        <f t="shared" si="35"/>
        <v>0.31933119394099924</v>
      </c>
      <c r="BE23">
        <f t="shared" si="36"/>
        <v>0.88161019983138866</v>
      </c>
      <c r="BF23">
        <f t="shared" si="37"/>
        <v>0.38294379838566756</v>
      </c>
      <c r="BG23">
        <f t="shared" si="38"/>
        <v>0.8992960154462174</v>
      </c>
      <c r="BH23">
        <f t="shared" si="39"/>
        <v>1399.9756666666699</v>
      </c>
      <c r="BI23">
        <f t="shared" si="40"/>
        <v>1180.1644157652534</v>
      </c>
      <c r="BJ23">
        <f t="shared" si="41"/>
        <v>0.84298923464520981</v>
      </c>
      <c r="BK23">
        <f t="shared" si="42"/>
        <v>0.1959784692904199</v>
      </c>
      <c r="BL23">
        <v>6</v>
      </c>
      <c r="BM23">
        <v>0.5</v>
      </c>
      <c r="BN23" t="s">
        <v>290</v>
      </c>
      <c r="BO23">
        <v>2</v>
      </c>
      <c r="BP23">
        <v>1606249404.3499999</v>
      </c>
      <c r="BQ23">
        <v>249.85806666666701</v>
      </c>
      <c r="BR23">
        <v>249.069533333333</v>
      </c>
      <c r="BS23">
        <v>36.974256666666697</v>
      </c>
      <c r="BT23">
        <v>37.090350000000001</v>
      </c>
      <c r="BU23">
        <v>247.6669</v>
      </c>
      <c r="BV23">
        <v>36.578483333333303</v>
      </c>
      <c r="BW23">
        <v>400.00726666666702</v>
      </c>
      <c r="BX23">
        <v>101.88053333333301</v>
      </c>
      <c r="BY23">
        <v>3.9714073333333301E-2</v>
      </c>
      <c r="BZ23">
        <v>40.311383333333303</v>
      </c>
      <c r="CA23">
        <v>41.566416666666697</v>
      </c>
      <c r="CB23">
        <v>999.9</v>
      </c>
      <c r="CC23">
        <v>0</v>
      </c>
      <c r="CD23">
        <v>0</v>
      </c>
      <c r="CE23">
        <v>10000.9333333333</v>
      </c>
      <c r="CF23">
        <v>0</v>
      </c>
      <c r="CG23">
        <v>705.43349999999998</v>
      </c>
      <c r="CH23">
        <v>1399.9756666666699</v>
      </c>
      <c r="CI23">
        <v>0.90000089999999999</v>
      </c>
      <c r="CJ23">
        <v>9.9999183333333394E-2</v>
      </c>
      <c r="CK23">
        <v>0</v>
      </c>
      <c r="CL23">
        <v>873.7133</v>
      </c>
      <c r="CM23">
        <v>4.9997499999999997</v>
      </c>
      <c r="CN23">
        <v>12033.3266666667</v>
      </c>
      <c r="CO23">
        <v>12177.8533333333</v>
      </c>
      <c r="CP23">
        <v>48.061999999999998</v>
      </c>
      <c r="CQ23">
        <v>49.676666666666598</v>
      </c>
      <c r="CR23">
        <v>48.625</v>
      </c>
      <c r="CS23">
        <v>49.5041333333333</v>
      </c>
      <c r="CT23">
        <v>50.186999999999998</v>
      </c>
      <c r="CU23">
        <v>1255.482</v>
      </c>
      <c r="CV23">
        <v>139.49533333333301</v>
      </c>
      <c r="CW23">
        <v>0</v>
      </c>
      <c r="CX23">
        <v>119.700000047684</v>
      </c>
      <c r="CY23">
        <v>0</v>
      </c>
      <c r="CZ23">
        <v>873.72288461538506</v>
      </c>
      <c r="DA23">
        <v>-0.49199999482405199</v>
      </c>
      <c r="DB23">
        <v>-2.39316227554968E-2</v>
      </c>
      <c r="DC23">
        <v>12033.4346153846</v>
      </c>
      <c r="DD23">
        <v>15</v>
      </c>
      <c r="DE23">
        <v>1606248313</v>
      </c>
      <c r="DF23" t="s">
        <v>291</v>
      </c>
      <c r="DG23">
        <v>1606248310.5</v>
      </c>
      <c r="DH23">
        <v>1606248313</v>
      </c>
      <c r="DI23">
        <v>6</v>
      </c>
      <c r="DJ23">
        <v>-1.7769999999999999</v>
      </c>
      <c r="DK23">
        <v>-4.8000000000000001E-2</v>
      </c>
      <c r="DL23">
        <v>2.1909999999999998</v>
      </c>
      <c r="DM23">
        <v>0.39600000000000002</v>
      </c>
      <c r="DN23">
        <v>401</v>
      </c>
      <c r="DO23">
        <v>28</v>
      </c>
      <c r="DP23">
        <v>0.01</v>
      </c>
      <c r="DQ23">
        <v>0.01</v>
      </c>
      <c r="DR23">
        <v>-0.52068592463673602</v>
      </c>
      <c r="DS23">
        <v>0.68098048873797101</v>
      </c>
      <c r="DT23">
        <v>5.6013938492845701E-2</v>
      </c>
      <c r="DU23">
        <v>0</v>
      </c>
      <c r="DV23">
        <v>0.797078966666667</v>
      </c>
      <c r="DW23">
        <v>-0.97770962402669304</v>
      </c>
      <c r="DX23">
        <v>7.8178812875562498E-2</v>
      </c>
      <c r="DY23">
        <v>0</v>
      </c>
      <c r="DZ23">
        <v>-0.11846785999999999</v>
      </c>
      <c r="EA23">
        <v>0.47565370945495</v>
      </c>
      <c r="EB23">
        <v>3.6406806649138201E-2</v>
      </c>
      <c r="EC23">
        <v>0</v>
      </c>
      <c r="ED23">
        <v>0</v>
      </c>
      <c r="EE23">
        <v>3</v>
      </c>
      <c r="EF23" t="s">
        <v>302</v>
      </c>
      <c r="EG23">
        <v>100</v>
      </c>
      <c r="EH23">
        <v>100</v>
      </c>
      <c r="EI23">
        <v>2.1909999999999998</v>
      </c>
      <c r="EJ23">
        <v>0.39579999999999999</v>
      </c>
      <c r="EK23">
        <v>2.1912999999999601</v>
      </c>
      <c r="EL23">
        <v>0</v>
      </c>
      <c r="EM23">
        <v>0</v>
      </c>
      <c r="EN23">
        <v>0</v>
      </c>
      <c r="EO23">
        <v>0.39577142857143199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18.399999999999999</v>
      </c>
      <c r="EX23">
        <v>18.3</v>
      </c>
      <c r="EY23">
        <v>2</v>
      </c>
      <c r="EZ23">
        <v>389.33300000000003</v>
      </c>
      <c r="FA23">
        <v>641.58900000000006</v>
      </c>
      <c r="FB23">
        <v>39.109900000000003</v>
      </c>
      <c r="FC23">
        <v>35.1614</v>
      </c>
      <c r="FD23">
        <v>30.001000000000001</v>
      </c>
      <c r="FE23">
        <v>34.780200000000001</v>
      </c>
      <c r="FF23">
        <v>34.6935</v>
      </c>
      <c r="FG23">
        <v>14.1279</v>
      </c>
      <c r="FH23">
        <v>0</v>
      </c>
      <c r="FI23">
        <v>100</v>
      </c>
      <c r="FJ23">
        <v>-999.9</v>
      </c>
      <c r="FK23">
        <v>249.16</v>
      </c>
      <c r="FL23">
        <v>46.49</v>
      </c>
      <c r="FM23">
        <v>101.17700000000001</v>
      </c>
      <c r="FN23">
        <v>100.468</v>
      </c>
    </row>
    <row r="24" spans="1:170" x14ac:dyDescent="0.25">
      <c r="A24">
        <v>8</v>
      </c>
      <c r="B24">
        <v>1606249532.5999999</v>
      </c>
      <c r="C24">
        <v>802.5</v>
      </c>
      <c r="D24" t="s">
        <v>320</v>
      </c>
      <c r="E24" t="s">
        <v>321</v>
      </c>
      <c r="F24" t="s">
        <v>285</v>
      </c>
      <c r="G24" t="s">
        <v>286</v>
      </c>
      <c r="H24">
        <v>1606249524.5999999</v>
      </c>
      <c r="I24">
        <f t="shared" si="0"/>
        <v>5.9078961931803358E-4</v>
      </c>
      <c r="J24">
        <f t="shared" si="1"/>
        <v>4.5609104228557032E-2</v>
      </c>
      <c r="K24">
        <f t="shared" si="2"/>
        <v>399.80061290322601</v>
      </c>
      <c r="L24">
        <f t="shared" si="3"/>
        <v>364.5222165748707</v>
      </c>
      <c r="M24">
        <f t="shared" si="4"/>
        <v>37.15072119608152</v>
      </c>
      <c r="N24">
        <f t="shared" si="5"/>
        <v>40.746161492024093</v>
      </c>
      <c r="O24">
        <f t="shared" si="6"/>
        <v>1.2332694244740941E-2</v>
      </c>
      <c r="P24">
        <f t="shared" si="7"/>
        <v>2.9618972166254989</v>
      </c>
      <c r="Q24">
        <f t="shared" si="8"/>
        <v>1.2304237190472408E-2</v>
      </c>
      <c r="R24">
        <f t="shared" si="9"/>
        <v>7.6926994763124104E-3</v>
      </c>
      <c r="S24">
        <f t="shared" si="10"/>
        <v>231.28963887213442</v>
      </c>
      <c r="T24">
        <f t="shared" si="11"/>
        <v>41.311757687212136</v>
      </c>
      <c r="U24">
        <f t="shared" si="12"/>
        <v>41.281548387096798</v>
      </c>
      <c r="V24">
        <f t="shared" si="13"/>
        <v>7.9365371927114055</v>
      </c>
      <c r="W24">
        <f t="shared" si="14"/>
        <v>44.392204674573335</v>
      </c>
      <c r="X24">
        <f t="shared" si="15"/>
        <v>3.3130930002376813</v>
      </c>
      <c r="Y24">
        <f t="shared" si="16"/>
        <v>7.4632314941891869</v>
      </c>
      <c r="Z24">
        <f t="shared" si="17"/>
        <v>4.6234441924737242</v>
      </c>
      <c r="AA24">
        <f t="shared" si="18"/>
        <v>-26.053822211925279</v>
      </c>
      <c r="AB24">
        <f t="shared" si="19"/>
        <v>-184.70909225838972</v>
      </c>
      <c r="AC24">
        <f t="shared" si="20"/>
        <v>-15.388197344803036</v>
      </c>
      <c r="AD24">
        <f t="shared" si="21"/>
        <v>5.1385270570163755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51601.328304066461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872.82315384615401</v>
      </c>
      <c r="AR24">
        <v>966.56</v>
      </c>
      <c r="AS24">
        <f t="shared" si="27"/>
        <v>9.6979852418728196E-2</v>
      </c>
      <c r="AT24">
        <v>0.5</v>
      </c>
      <c r="AU24">
        <f t="shared" si="28"/>
        <v>1180.1789330053739</v>
      </c>
      <c r="AV24">
        <f t="shared" si="29"/>
        <v>4.5609104228557032E-2</v>
      </c>
      <c r="AW24">
        <f t="shared" si="30"/>
        <v>57.226789375276638</v>
      </c>
      <c r="AX24">
        <f t="shared" si="31"/>
        <v>0.31529341168680686</v>
      </c>
      <c r="AY24">
        <f t="shared" si="32"/>
        <v>5.2818819808736711E-4</v>
      </c>
      <c r="AZ24">
        <f t="shared" si="33"/>
        <v>2.3749379241847377</v>
      </c>
      <c r="BA24" t="s">
        <v>323</v>
      </c>
      <c r="BB24">
        <v>661.81</v>
      </c>
      <c r="BC24">
        <f t="shared" si="34"/>
        <v>304.75</v>
      </c>
      <c r="BD24">
        <f t="shared" si="35"/>
        <v>0.30758604152205393</v>
      </c>
      <c r="BE24">
        <f t="shared" si="36"/>
        <v>0.88280063224203642</v>
      </c>
      <c r="BF24">
        <f t="shared" si="37"/>
        <v>0.37333000416656359</v>
      </c>
      <c r="BG24">
        <f t="shared" si="38"/>
        <v>0.9014047068432639</v>
      </c>
      <c r="BH24">
        <f t="shared" si="39"/>
        <v>1399.9929032258101</v>
      </c>
      <c r="BI24">
        <f t="shared" si="40"/>
        <v>1180.1789330053739</v>
      </c>
      <c r="BJ24">
        <f t="shared" si="41"/>
        <v>0.84298922536396492</v>
      </c>
      <c r="BK24">
        <f t="shared" si="42"/>
        <v>0.1959784507279298</v>
      </c>
      <c r="BL24">
        <v>6</v>
      </c>
      <c r="BM24">
        <v>0.5</v>
      </c>
      <c r="BN24" t="s">
        <v>290</v>
      </c>
      <c r="BO24">
        <v>2</v>
      </c>
      <c r="BP24">
        <v>1606249524.5999999</v>
      </c>
      <c r="BQ24">
        <v>399.80061290322601</v>
      </c>
      <c r="BR24">
        <v>400.223322580645</v>
      </c>
      <c r="BS24">
        <v>32.508009677419402</v>
      </c>
      <c r="BT24">
        <v>31.650635483871</v>
      </c>
      <c r="BU24">
        <v>397.60932258064503</v>
      </c>
      <c r="BV24">
        <v>32.112238709677399</v>
      </c>
      <c r="BW24">
        <v>400.00099999999998</v>
      </c>
      <c r="BX24">
        <v>101.87625806451599</v>
      </c>
      <c r="BY24">
        <v>3.9947606451612903E-2</v>
      </c>
      <c r="BZ24">
        <v>40.124816129032297</v>
      </c>
      <c r="CA24">
        <v>41.281548387096798</v>
      </c>
      <c r="CB24">
        <v>999.9</v>
      </c>
      <c r="CC24">
        <v>0</v>
      </c>
      <c r="CD24">
        <v>0</v>
      </c>
      <c r="CE24">
        <v>9997.9816129032297</v>
      </c>
      <c r="CF24">
        <v>0</v>
      </c>
      <c r="CG24">
        <v>480.54383870967803</v>
      </c>
      <c r="CH24">
        <v>1399.9929032258101</v>
      </c>
      <c r="CI24">
        <v>0.90000090322580695</v>
      </c>
      <c r="CJ24">
        <v>9.9999138709677401E-2</v>
      </c>
      <c r="CK24">
        <v>0</v>
      </c>
      <c r="CL24">
        <v>872.82303225806504</v>
      </c>
      <c r="CM24">
        <v>4.9997499999999997</v>
      </c>
      <c r="CN24">
        <v>12024.487096774201</v>
      </c>
      <c r="CO24">
        <v>12177.9935483871</v>
      </c>
      <c r="CP24">
        <v>47.953258064516099</v>
      </c>
      <c r="CQ24">
        <v>49.75</v>
      </c>
      <c r="CR24">
        <v>48.566064516129003</v>
      </c>
      <c r="CS24">
        <v>49.445064516129001</v>
      </c>
      <c r="CT24">
        <v>50.120935483871001</v>
      </c>
      <c r="CU24">
        <v>1255.4964516129</v>
      </c>
      <c r="CV24">
        <v>139.496451612903</v>
      </c>
      <c r="CW24">
        <v>0</v>
      </c>
      <c r="CX24">
        <v>119.60000014305101</v>
      </c>
      <c r="CY24">
        <v>0</v>
      </c>
      <c r="CZ24">
        <v>872.82315384615401</v>
      </c>
      <c r="DA24">
        <v>-0.45764104512833798</v>
      </c>
      <c r="DB24">
        <v>3.53504275689561</v>
      </c>
      <c r="DC24">
        <v>12024.438461538501</v>
      </c>
      <c r="DD24">
        <v>15</v>
      </c>
      <c r="DE24">
        <v>1606248313</v>
      </c>
      <c r="DF24" t="s">
        <v>291</v>
      </c>
      <c r="DG24">
        <v>1606248310.5</v>
      </c>
      <c r="DH24">
        <v>1606248313</v>
      </c>
      <c r="DI24">
        <v>6</v>
      </c>
      <c r="DJ24">
        <v>-1.7769999999999999</v>
      </c>
      <c r="DK24">
        <v>-4.8000000000000001E-2</v>
      </c>
      <c r="DL24">
        <v>2.1909999999999998</v>
      </c>
      <c r="DM24">
        <v>0.39600000000000002</v>
      </c>
      <c r="DN24">
        <v>401</v>
      </c>
      <c r="DO24">
        <v>28</v>
      </c>
      <c r="DP24">
        <v>0.01</v>
      </c>
      <c r="DQ24">
        <v>0.01</v>
      </c>
      <c r="DR24">
        <v>4.7236539402060698E-2</v>
      </c>
      <c r="DS24">
        <v>-1.0335994026523601</v>
      </c>
      <c r="DT24">
        <v>0.17846804769996699</v>
      </c>
      <c r="DU24">
        <v>0</v>
      </c>
      <c r="DV24">
        <v>-0.423292957333333</v>
      </c>
      <c r="DW24">
        <v>2.01058783822024</v>
      </c>
      <c r="DX24">
        <v>0.27873261819699402</v>
      </c>
      <c r="DY24">
        <v>0</v>
      </c>
      <c r="DZ24">
        <v>0.853649833333333</v>
      </c>
      <c r="EA24">
        <v>-0.83517936373748403</v>
      </c>
      <c r="EB24">
        <v>6.0388979458221997E-2</v>
      </c>
      <c r="EC24">
        <v>0</v>
      </c>
      <c r="ED24">
        <v>0</v>
      </c>
      <c r="EE24">
        <v>3</v>
      </c>
      <c r="EF24" t="s">
        <v>302</v>
      </c>
      <c r="EG24">
        <v>100</v>
      </c>
      <c r="EH24">
        <v>100</v>
      </c>
      <c r="EI24">
        <v>2.1920000000000002</v>
      </c>
      <c r="EJ24">
        <v>0.3957</v>
      </c>
      <c r="EK24">
        <v>2.1912999999999601</v>
      </c>
      <c r="EL24">
        <v>0</v>
      </c>
      <c r="EM24">
        <v>0</v>
      </c>
      <c r="EN24">
        <v>0</v>
      </c>
      <c r="EO24">
        <v>0.39577142857143199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20.399999999999999</v>
      </c>
      <c r="EX24">
        <v>20.3</v>
      </c>
      <c r="EY24">
        <v>2</v>
      </c>
      <c r="EZ24">
        <v>388.435</v>
      </c>
      <c r="FA24">
        <v>635.00699999999995</v>
      </c>
      <c r="FB24">
        <v>38.994999999999997</v>
      </c>
      <c r="FC24">
        <v>35.215000000000003</v>
      </c>
      <c r="FD24">
        <v>29.9999</v>
      </c>
      <c r="FE24">
        <v>34.822099999999999</v>
      </c>
      <c r="FF24">
        <v>34.725200000000001</v>
      </c>
      <c r="FG24">
        <v>20.6021</v>
      </c>
      <c r="FH24">
        <v>0</v>
      </c>
      <c r="FI24">
        <v>100</v>
      </c>
      <c r="FJ24">
        <v>-999.9</v>
      </c>
      <c r="FK24">
        <v>400.05599999999998</v>
      </c>
      <c r="FL24">
        <v>47.922699999999999</v>
      </c>
      <c r="FM24">
        <v>101.18600000000001</v>
      </c>
      <c r="FN24">
        <v>100.48099999999999</v>
      </c>
    </row>
    <row r="25" spans="1:170" x14ac:dyDescent="0.25">
      <c r="A25">
        <v>9</v>
      </c>
      <c r="B25">
        <v>1606249646.0999999</v>
      </c>
      <c r="C25">
        <v>916</v>
      </c>
      <c r="D25" t="s">
        <v>324</v>
      </c>
      <c r="E25" t="s">
        <v>325</v>
      </c>
      <c r="F25" t="s">
        <v>285</v>
      </c>
      <c r="G25" t="s">
        <v>286</v>
      </c>
      <c r="H25">
        <v>1606249638.0999999</v>
      </c>
      <c r="I25">
        <f t="shared" si="0"/>
        <v>-4.4549573955596602E-4</v>
      </c>
      <c r="J25">
        <f t="shared" si="1"/>
        <v>0.50997756022572527</v>
      </c>
      <c r="K25">
        <f t="shared" si="2"/>
        <v>499.688806451613</v>
      </c>
      <c r="L25">
        <f t="shared" si="3"/>
        <v>546.26814072856143</v>
      </c>
      <c r="M25">
        <f t="shared" si="4"/>
        <v>55.673975674929153</v>
      </c>
      <c r="N25">
        <f t="shared" si="5"/>
        <v>50.926752598674746</v>
      </c>
      <c r="O25">
        <f t="shared" si="6"/>
        <v>-9.5001862100146956E-3</v>
      </c>
      <c r="P25">
        <f t="shared" si="7"/>
        <v>2.9620377363107675</v>
      </c>
      <c r="Q25">
        <f t="shared" si="8"/>
        <v>-9.5171466759778733E-3</v>
      </c>
      <c r="R25">
        <f t="shared" si="9"/>
        <v>-5.9466903651935561E-3</v>
      </c>
      <c r="S25">
        <f t="shared" si="10"/>
        <v>231.2901543969142</v>
      </c>
      <c r="T25">
        <f t="shared" si="11"/>
        <v>41.596215647739825</v>
      </c>
      <c r="U25">
        <f t="shared" si="12"/>
        <v>41.336754838709702</v>
      </c>
      <c r="V25">
        <f t="shared" si="13"/>
        <v>7.9597618121650484</v>
      </c>
      <c r="W25">
        <f t="shared" si="14"/>
        <v>46.260239406292825</v>
      </c>
      <c r="X25">
        <f t="shared" si="15"/>
        <v>3.4562407009569465</v>
      </c>
      <c r="Y25">
        <f t="shared" si="16"/>
        <v>7.4712987769077364</v>
      </c>
      <c r="Z25">
        <f t="shared" si="17"/>
        <v>4.5035211112081015</v>
      </c>
      <c r="AA25">
        <f t="shared" si="18"/>
        <v>19.6463621144181</v>
      </c>
      <c r="AB25">
        <f t="shared" si="19"/>
        <v>-190.3013171599128</v>
      </c>
      <c r="AC25">
        <f t="shared" si="20"/>
        <v>-15.859059272281916</v>
      </c>
      <c r="AD25">
        <f t="shared" si="21"/>
        <v>44.776140079137605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51601.950192499433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871.66812000000004</v>
      </c>
      <c r="AR25">
        <v>965.19</v>
      </c>
      <c r="AS25">
        <f t="shared" si="27"/>
        <v>9.689478755478198E-2</v>
      </c>
      <c r="AT25">
        <v>0.5</v>
      </c>
      <c r="AU25">
        <f t="shared" si="28"/>
        <v>1180.1801813924988</v>
      </c>
      <c r="AV25">
        <f t="shared" si="29"/>
        <v>0.50997756022572527</v>
      </c>
      <c r="AW25">
        <f t="shared" si="30"/>
        <v>57.176653976195112</v>
      </c>
      <c r="AX25">
        <f t="shared" si="31"/>
        <v>0.31827930252074726</v>
      </c>
      <c r="AY25">
        <f t="shared" si="32"/>
        <v>9.2166014748573189E-4</v>
      </c>
      <c r="AZ25">
        <f t="shared" si="33"/>
        <v>2.3797283436421841</v>
      </c>
      <c r="BA25" t="s">
        <v>327</v>
      </c>
      <c r="BB25">
        <v>657.99</v>
      </c>
      <c r="BC25">
        <f t="shared" si="34"/>
        <v>307.20000000000005</v>
      </c>
      <c r="BD25">
        <f t="shared" si="35"/>
        <v>0.304433203125</v>
      </c>
      <c r="BE25">
        <f t="shared" si="36"/>
        <v>0.8820317270140432</v>
      </c>
      <c r="BF25">
        <f t="shared" si="37"/>
        <v>0.37451735068247538</v>
      </c>
      <c r="BG25">
        <f t="shared" si="38"/>
        <v>0.90194267839148612</v>
      </c>
      <c r="BH25">
        <f t="shared" si="39"/>
        <v>1399.9941935483901</v>
      </c>
      <c r="BI25">
        <f t="shared" si="40"/>
        <v>1180.1801813924988</v>
      </c>
      <c r="BJ25">
        <f t="shared" si="41"/>
        <v>0.84298934012093563</v>
      </c>
      <c r="BK25">
        <f t="shared" si="42"/>
        <v>0.19597868024187132</v>
      </c>
      <c r="BL25">
        <v>6</v>
      </c>
      <c r="BM25">
        <v>0.5</v>
      </c>
      <c r="BN25" t="s">
        <v>290</v>
      </c>
      <c r="BO25">
        <v>2</v>
      </c>
      <c r="BP25">
        <v>1606249638.0999999</v>
      </c>
      <c r="BQ25">
        <v>499.688806451613</v>
      </c>
      <c r="BR25">
        <v>500.11983870967703</v>
      </c>
      <c r="BS25">
        <v>33.9123290322581</v>
      </c>
      <c r="BT25">
        <v>34.557880645161298</v>
      </c>
      <c r="BU25">
        <v>497.49754838709703</v>
      </c>
      <c r="BV25">
        <v>33.516564516129002</v>
      </c>
      <c r="BW25">
        <v>400.01877419354798</v>
      </c>
      <c r="BX25">
        <v>101.877</v>
      </c>
      <c r="BY25">
        <v>3.9936983870967703E-2</v>
      </c>
      <c r="BZ25">
        <v>40.1450580645161</v>
      </c>
      <c r="CA25">
        <v>41.336754838709702</v>
      </c>
      <c r="CB25">
        <v>999.9</v>
      </c>
      <c r="CC25">
        <v>0</v>
      </c>
      <c r="CD25">
        <v>0</v>
      </c>
      <c r="CE25">
        <v>9998.7051612903197</v>
      </c>
      <c r="CF25">
        <v>0</v>
      </c>
      <c r="CG25">
        <v>683.42290322580595</v>
      </c>
      <c r="CH25">
        <v>1399.9941935483901</v>
      </c>
      <c r="CI25">
        <v>0.89999922580645197</v>
      </c>
      <c r="CJ25">
        <v>0.10000082258064499</v>
      </c>
      <c r="CK25">
        <v>0</v>
      </c>
      <c r="CL25">
        <v>871.70809677419402</v>
      </c>
      <c r="CM25">
        <v>4.9997499999999997</v>
      </c>
      <c r="CN25">
        <v>12020.822580645199</v>
      </c>
      <c r="CO25">
        <v>12177.9967741935</v>
      </c>
      <c r="CP25">
        <v>48.066064516129003</v>
      </c>
      <c r="CQ25">
        <v>49.862806451612897</v>
      </c>
      <c r="CR25">
        <v>48.628999999999998</v>
      </c>
      <c r="CS25">
        <v>49.566064516129003</v>
      </c>
      <c r="CT25">
        <v>50.186999999999998</v>
      </c>
      <c r="CU25">
        <v>1255.49225806452</v>
      </c>
      <c r="CV25">
        <v>139.50193548387099</v>
      </c>
      <c r="CW25">
        <v>0</v>
      </c>
      <c r="CX25">
        <v>113</v>
      </c>
      <c r="CY25">
        <v>0</v>
      </c>
      <c r="CZ25">
        <v>871.66812000000004</v>
      </c>
      <c r="DA25">
        <v>-1.0320769307076101</v>
      </c>
      <c r="DB25">
        <v>-0.85384621086583801</v>
      </c>
      <c r="DC25">
        <v>12021.031999999999</v>
      </c>
      <c r="DD25">
        <v>15</v>
      </c>
      <c r="DE25">
        <v>1606248313</v>
      </c>
      <c r="DF25" t="s">
        <v>291</v>
      </c>
      <c r="DG25">
        <v>1606248310.5</v>
      </c>
      <c r="DH25">
        <v>1606248313</v>
      </c>
      <c r="DI25">
        <v>6</v>
      </c>
      <c r="DJ25">
        <v>-1.7769999999999999</v>
      </c>
      <c r="DK25">
        <v>-4.8000000000000001E-2</v>
      </c>
      <c r="DL25">
        <v>2.1909999999999998</v>
      </c>
      <c r="DM25">
        <v>0.39600000000000002</v>
      </c>
      <c r="DN25">
        <v>401</v>
      </c>
      <c r="DO25">
        <v>28</v>
      </c>
      <c r="DP25">
        <v>0.01</v>
      </c>
      <c r="DQ25">
        <v>0.01</v>
      </c>
      <c r="DR25">
        <v>0.50939811559904302</v>
      </c>
      <c r="DS25">
        <v>-0.19357050090560399</v>
      </c>
      <c r="DT25">
        <v>5.05481788681508E-2</v>
      </c>
      <c r="DU25">
        <v>1</v>
      </c>
      <c r="DV25">
        <v>-0.42687686666666702</v>
      </c>
      <c r="DW25">
        <v>5.85177130144603E-2</v>
      </c>
      <c r="DX25">
        <v>6.6361522005719195E-2</v>
      </c>
      <c r="DY25">
        <v>1</v>
      </c>
      <c r="DZ25">
        <v>-0.644031666666667</v>
      </c>
      <c r="EA25">
        <v>-8.1504747497219601E-2</v>
      </c>
      <c r="EB25">
        <v>1.67720970927576E-2</v>
      </c>
      <c r="EC25">
        <v>1</v>
      </c>
      <c r="ED25">
        <v>3</v>
      </c>
      <c r="EE25">
        <v>3</v>
      </c>
      <c r="EF25" t="s">
        <v>292</v>
      </c>
      <c r="EG25">
        <v>100</v>
      </c>
      <c r="EH25">
        <v>100</v>
      </c>
      <c r="EI25">
        <v>2.1920000000000002</v>
      </c>
      <c r="EJ25">
        <v>0.39579999999999999</v>
      </c>
      <c r="EK25">
        <v>2.1912999999999601</v>
      </c>
      <c r="EL25">
        <v>0</v>
      </c>
      <c r="EM25">
        <v>0</v>
      </c>
      <c r="EN25">
        <v>0</v>
      </c>
      <c r="EO25">
        <v>0.39577142857143199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22.3</v>
      </c>
      <c r="EX25">
        <v>22.2</v>
      </c>
      <c r="EY25">
        <v>2</v>
      </c>
      <c r="EZ25">
        <v>388.62799999999999</v>
      </c>
      <c r="FA25">
        <v>639.88300000000004</v>
      </c>
      <c r="FB25">
        <v>38.8949</v>
      </c>
      <c r="FC25">
        <v>35.1892</v>
      </c>
      <c r="FD25">
        <v>30.000299999999999</v>
      </c>
      <c r="FE25">
        <v>34.841099999999997</v>
      </c>
      <c r="FF25">
        <v>34.753500000000003</v>
      </c>
      <c r="FG25">
        <v>24.759799999999998</v>
      </c>
      <c r="FH25">
        <v>0</v>
      </c>
      <c r="FI25">
        <v>100</v>
      </c>
      <c r="FJ25">
        <v>-999.9</v>
      </c>
      <c r="FK25">
        <v>500.43799999999999</v>
      </c>
      <c r="FL25">
        <v>47.922699999999999</v>
      </c>
      <c r="FM25">
        <v>101.18</v>
      </c>
      <c r="FN25">
        <v>100.467</v>
      </c>
    </row>
    <row r="26" spans="1:170" x14ac:dyDescent="0.25">
      <c r="A26">
        <v>10</v>
      </c>
      <c r="B26">
        <v>1606249745.0999999</v>
      </c>
      <c r="C26">
        <v>1015</v>
      </c>
      <c r="D26" t="s">
        <v>328</v>
      </c>
      <c r="E26" t="s">
        <v>329</v>
      </c>
      <c r="F26" t="s">
        <v>285</v>
      </c>
      <c r="G26" t="s">
        <v>286</v>
      </c>
      <c r="H26">
        <v>1606249737.3499999</v>
      </c>
      <c r="I26">
        <f t="shared" si="0"/>
        <v>7.5545859743568955E-4</v>
      </c>
      <c r="J26">
        <f t="shared" si="1"/>
        <v>0.63291339634641242</v>
      </c>
      <c r="K26">
        <f t="shared" si="2"/>
        <v>599.40923333333296</v>
      </c>
      <c r="L26">
        <f t="shared" si="3"/>
        <v>494.20043258686849</v>
      </c>
      <c r="M26">
        <f t="shared" si="4"/>
        <v>50.366555714962537</v>
      </c>
      <c r="N26">
        <f t="shared" si="5"/>
        <v>61.088935897359001</v>
      </c>
      <c r="O26">
        <f t="shared" si="6"/>
        <v>1.5948173331428558E-2</v>
      </c>
      <c r="P26">
        <f t="shared" si="7"/>
        <v>2.9622502559725161</v>
      </c>
      <c r="Q26">
        <f t="shared" si="8"/>
        <v>1.5900625881107598E-2</v>
      </c>
      <c r="R26">
        <f t="shared" si="9"/>
        <v>9.9421512373873908E-3</v>
      </c>
      <c r="S26">
        <f t="shared" si="10"/>
        <v>231.29107839854308</v>
      </c>
      <c r="T26">
        <f t="shared" si="11"/>
        <v>41.363713711154183</v>
      </c>
      <c r="U26">
        <f t="shared" si="12"/>
        <v>41.450343333333301</v>
      </c>
      <c r="V26">
        <f t="shared" si="13"/>
        <v>8.0077321983031524</v>
      </c>
      <c r="W26">
        <f t="shared" si="14"/>
        <v>45.828336953822081</v>
      </c>
      <c r="X26">
        <f t="shared" si="15"/>
        <v>3.437500490179024</v>
      </c>
      <c r="Y26">
        <f t="shared" si="16"/>
        <v>7.500818748109376</v>
      </c>
      <c r="Z26">
        <f t="shared" si="17"/>
        <v>4.5702317081241279</v>
      </c>
      <c r="AA26">
        <f t="shared" si="18"/>
        <v>-33.315724146913908</v>
      </c>
      <c r="AB26">
        <f t="shared" si="19"/>
        <v>-196.65188285126183</v>
      </c>
      <c r="AC26">
        <f t="shared" si="20"/>
        <v>-16.401816106063404</v>
      </c>
      <c r="AD26">
        <f t="shared" si="21"/>
        <v>-15.078344705696054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51595.697497820991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869.80200000000002</v>
      </c>
      <c r="AR26">
        <v>959.88</v>
      </c>
      <c r="AS26">
        <f t="shared" si="27"/>
        <v>9.3842980372546569E-2</v>
      </c>
      <c r="AT26">
        <v>0.5</v>
      </c>
      <c r="AU26">
        <f t="shared" si="28"/>
        <v>1180.1837987544009</v>
      </c>
      <c r="AV26">
        <f t="shared" si="29"/>
        <v>0.63291339634641242</v>
      </c>
      <c r="AW26">
        <f t="shared" si="30"/>
        <v>55.375982531253342</v>
      </c>
      <c r="AX26">
        <f t="shared" si="31"/>
        <v>0.31564362211943159</v>
      </c>
      <c r="AY26">
        <f t="shared" si="32"/>
        <v>1.0258240093114317E-3</v>
      </c>
      <c r="AZ26">
        <f t="shared" si="33"/>
        <v>2.3984248031003874</v>
      </c>
      <c r="BA26" t="s">
        <v>331</v>
      </c>
      <c r="BB26">
        <v>656.9</v>
      </c>
      <c r="BC26">
        <f t="shared" si="34"/>
        <v>302.98</v>
      </c>
      <c r="BD26">
        <f t="shared" si="35"/>
        <v>0.2973067529209848</v>
      </c>
      <c r="BE26">
        <f t="shared" si="36"/>
        <v>0.88370093429244811</v>
      </c>
      <c r="BF26">
        <f t="shared" si="37"/>
        <v>0.36856328133851995</v>
      </c>
      <c r="BG26">
        <f t="shared" si="38"/>
        <v>0.90402780899080037</v>
      </c>
      <c r="BH26">
        <f t="shared" si="39"/>
        <v>1399.99833333333</v>
      </c>
      <c r="BI26">
        <f t="shared" si="40"/>
        <v>1180.1837987544009</v>
      </c>
      <c r="BJ26">
        <f t="shared" si="41"/>
        <v>0.84298943124056358</v>
      </c>
      <c r="BK26">
        <f t="shared" si="42"/>
        <v>0.19597886248112725</v>
      </c>
      <c r="BL26">
        <v>6</v>
      </c>
      <c r="BM26">
        <v>0.5</v>
      </c>
      <c r="BN26" t="s">
        <v>290</v>
      </c>
      <c r="BO26">
        <v>2</v>
      </c>
      <c r="BP26">
        <v>1606249737.3499999</v>
      </c>
      <c r="BQ26">
        <v>599.40923333333296</v>
      </c>
      <c r="BR26">
        <v>601.03786666666701</v>
      </c>
      <c r="BS26">
        <v>33.729013333333299</v>
      </c>
      <c r="BT26">
        <v>32.634033333333299</v>
      </c>
      <c r="BU26">
        <v>597.21786666666696</v>
      </c>
      <c r="BV26">
        <v>33.33325</v>
      </c>
      <c r="BW26">
        <v>399.99509999999998</v>
      </c>
      <c r="BX26">
        <v>101.87520000000001</v>
      </c>
      <c r="BY26">
        <v>4.0040039999999999E-2</v>
      </c>
      <c r="BZ26">
        <v>40.218966666666702</v>
      </c>
      <c r="CA26">
        <v>41.450343333333301</v>
      </c>
      <c r="CB26">
        <v>999.9</v>
      </c>
      <c r="CC26">
        <v>0</v>
      </c>
      <c r="CD26">
        <v>0</v>
      </c>
      <c r="CE26">
        <v>10000.0863333333</v>
      </c>
      <c r="CF26">
        <v>0</v>
      </c>
      <c r="CG26">
        <v>761.99613333333298</v>
      </c>
      <c r="CH26">
        <v>1399.99833333333</v>
      </c>
      <c r="CI26">
        <v>0.89999676666666695</v>
      </c>
      <c r="CJ26">
        <v>0.10000323999999999</v>
      </c>
      <c r="CK26">
        <v>0</v>
      </c>
      <c r="CL26">
        <v>869.79463333333297</v>
      </c>
      <c r="CM26">
        <v>4.9997499999999997</v>
      </c>
      <c r="CN26">
        <v>11997.8866666667</v>
      </c>
      <c r="CO26">
        <v>12178.0333333333</v>
      </c>
      <c r="CP26">
        <v>48.311999999999998</v>
      </c>
      <c r="CQ26">
        <v>49.941200000000002</v>
      </c>
      <c r="CR26">
        <v>48.8645</v>
      </c>
      <c r="CS26">
        <v>49.862400000000001</v>
      </c>
      <c r="CT26">
        <v>50.420466666666698</v>
      </c>
      <c r="CU26">
        <v>1255.49233333333</v>
      </c>
      <c r="CV26">
        <v>139.506666666667</v>
      </c>
      <c r="CW26">
        <v>0</v>
      </c>
      <c r="CX26">
        <v>98.099999904632597</v>
      </c>
      <c r="CY26">
        <v>0</v>
      </c>
      <c r="CZ26">
        <v>869.80200000000002</v>
      </c>
      <c r="DA26">
        <v>-1.70304274942888</v>
      </c>
      <c r="DB26">
        <v>-28.1299143920148</v>
      </c>
      <c r="DC26">
        <v>11998.015384615401</v>
      </c>
      <c r="DD26">
        <v>15</v>
      </c>
      <c r="DE26">
        <v>1606248313</v>
      </c>
      <c r="DF26" t="s">
        <v>291</v>
      </c>
      <c r="DG26">
        <v>1606248310.5</v>
      </c>
      <c r="DH26">
        <v>1606248313</v>
      </c>
      <c r="DI26">
        <v>6</v>
      </c>
      <c r="DJ26">
        <v>-1.7769999999999999</v>
      </c>
      <c r="DK26">
        <v>-4.8000000000000001E-2</v>
      </c>
      <c r="DL26">
        <v>2.1909999999999998</v>
      </c>
      <c r="DM26">
        <v>0.39600000000000002</v>
      </c>
      <c r="DN26">
        <v>401</v>
      </c>
      <c r="DO26">
        <v>28</v>
      </c>
      <c r="DP26">
        <v>0.01</v>
      </c>
      <c r="DQ26">
        <v>0.01</v>
      </c>
      <c r="DR26">
        <v>0.64067236335900002</v>
      </c>
      <c r="DS26">
        <v>-0.150221006427533</v>
      </c>
      <c r="DT26">
        <v>3.3247487691845601E-2</v>
      </c>
      <c r="DU26">
        <v>1</v>
      </c>
      <c r="DV26">
        <v>-1.63390233333333</v>
      </c>
      <c r="DW26">
        <v>0.13975448275862201</v>
      </c>
      <c r="DX26">
        <v>4.8063041357737202E-2</v>
      </c>
      <c r="DY26">
        <v>1</v>
      </c>
      <c r="DZ26">
        <v>1.093621</v>
      </c>
      <c r="EA26">
        <v>0.156838531701888</v>
      </c>
      <c r="EB26">
        <v>1.31109336941857E-2</v>
      </c>
      <c r="EC26">
        <v>1</v>
      </c>
      <c r="ED26">
        <v>3</v>
      </c>
      <c r="EE26">
        <v>3</v>
      </c>
      <c r="EF26" t="s">
        <v>292</v>
      </c>
      <c r="EG26">
        <v>100</v>
      </c>
      <c r="EH26">
        <v>100</v>
      </c>
      <c r="EI26">
        <v>2.1909999999999998</v>
      </c>
      <c r="EJ26">
        <v>0.39579999999999999</v>
      </c>
      <c r="EK26">
        <v>2.1912999999999601</v>
      </c>
      <c r="EL26">
        <v>0</v>
      </c>
      <c r="EM26">
        <v>0</v>
      </c>
      <c r="EN26">
        <v>0</v>
      </c>
      <c r="EO26">
        <v>0.39577142857143199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23.9</v>
      </c>
      <c r="EX26">
        <v>23.9</v>
      </c>
      <c r="EY26">
        <v>2</v>
      </c>
      <c r="EZ26">
        <v>389.137</v>
      </c>
      <c r="FA26">
        <v>634.97799999999995</v>
      </c>
      <c r="FB26">
        <v>38.8782</v>
      </c>
      <c r="FC26">
        <v>35.256599999999999</v>
      </c>
      <c r="FD26">
        <v>30.000499999999999</v>
      </c>
      <c r="FE26">
        <v>34.906399999999998</v>
      </c>
      <c r="FF26">
        <v>34.819699999999997</v>
      </c>
      <c r="FG26">
        <v>28.738800000000001</v>
      </c>
      <c r="FH26">
        <v>0</v>
      </c>
      <c r="FI26">
        <v>100</v>
      </c>
      <c r="FJ26">
        <v>-999.9</v>
      </c>
      <c r="FK26">
        <v>601.25</v>
      </c>
      <c r="FL26">
        <v>46.809899999999999</v>
      </c>
      <c r="FM26">
        <v>101.161</v>
      </c>
      <c r="FN26">
        <v>100.44499999999999</v>
      </c>
    </row>
    <row r="27" spans="1:170" x14ac:dyDescent="0.25">
      <c r="A27">
        <v>11</v>
      </c>
      <c r="B27">
        <v>1606249865.5999999</v>
      </c>
      <c r="C27">
        <v>1135.5</v>
      </c>
      <c r="D27" t="s">
        <v>332</v>
      </c>
      <c r="E27" t="s">
        <v>333</v>
      </c>
      <c r="F27" t="s">
        <v>285</v>
      </c>
      <c r="G27" t="s">
        <v>286</v>
      </c>
      <c r="H27">
        <v>1606249857.5999999</v>
      </c>
      <c r="I27">
        <f t="shared" si="0"/>
        <v>2.9086059627000369E-4</v>
      </c>
      <c r="J27">
        <f t="shared" si="1"/>
        <v>0.85016576802670973</v>
      </c>
      <c r="K27">
        <f t="shared" si="2"/>
        <v>699.870580645161</v>
      </c>
      <c r="L27">
        <f t="shared" si="3"/>
        <v>417.99801364765898</v>
      </c>
      <c r="M27">
        <f t="shared" si="4"/>
        <v>42.599167979371479</v>
      </c>
      <c r="N27">
        <f t="shared" si="5"/>
        <v>71.325469153674874</v>
      </c>
      <c r="O27">
        <f t="shared" si="6"/>
        <v>5.7539391717174697E-3</v>
      </c>
      <c r="P27">
        <f t="shared" si="7"/>
        <v>2.9620216493263212</v>
      </c>
      <c r="Q27">
        <f t="shared" si="8"/>
        <v>5.7477367122595454E-3</v>
      </c>
      <c r="R27">
        <f t="shared" si="9"/>
        <v>3.5928921418572979E-3</v>
      </c>
      <c r="S27">
        <f t="shared" si="10"/>
        <v>231.29181083494709</v>
      </c>
      <c r="T27">
        <f t="shared" si="11"/>
        <v>41.446755548070406</v>
      </c>
      <c r="U27">
        <f t="shared" si="12"/>
        <v>41.390803225806501</v>
      </c>
      <c r="V27">
        <f t="shared" si="13"/>
        <v>7.9825562504697327</v>
      </c>
      <c r="W27">
        <f t="shared" si="14"/>
        <v>41.48619625600665</v>
      </c>
      <c r="X27">
        <f t="shared" si="15"/>
        <v>3.1059073413460427</v>
      </c>
      <c r="Y27">
        <f t="shared" si="16"/>
        <v>7.4866042723701103</v>
      </c>
      <c r="Z27">
        <f t="shared" si="17"/>
        <v>4.8766489091236895</v>
      </c>
      <c r="AA27">
        <f t="shared" si="18"/>
        <v>-12.826952295507162</v>
      </c>
      <c r="AB27">
        <f t="shared" si="19"/>
        <v>-192.80687812429133</v>
      </c>
      <c r="AC27">
        <f t="shared" si="20"/>
        <v>-16.075052234479504</v>
      </c>
      <c r="AD27">
        <f t="shared" si="21"/>
        <v>9.5829281806690858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51595.088484539068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868.59515384615395</v>
      </c>
      <c r="AR27">
        <v>958.44</v>
      </c>
      <c r="AS27">
        <f t="shared" si="27"/>
        <v>9.3740710064110555E-2</v>
      </c>
      <c r="AT27">
        <v>0.5</v>
      </c>
      <c r="AU27">
        <f t="shared" si="28"/>
        <v>1180.1888572161647</v>
      </c>
      <c r="AV27">
        <f t="shared" si="29"/>
        <v>0.85016576802670973</v>
      </c>
      <c r="AW27">
        <f t="shared" si="30"/>
        <v>55.315870742597234</v>
      </c>
      <c r="AX27">
        <f t="shared" si="31"/>
        <v>0.3181106798547641</v>
      </c>
      <c r="AY27">
        <f t="shared" si="32"/>
        <v>1.2099023297094174E-3</v>
      </c>
      <c r="AZ27">
        <f t="shared" si="33"/>
        <v>2.4035307374483534</v>
      </c>
      <c r="BA27" t="s">
        <v>335</v>
      </c>
      <c r="BB27">
        <v>653.54999999999995</v>
      </c>
      <c r="BC27">
        <f t="shared" si="34"/>
        <v>304.8900000000001</v>
      </c>
      <c r="BD27">
        <f t="shared" si="35"/>
        <v>0.29467954394649243</v>
      </c>
      <c r="BE27">
        <f t="shared" si="36"/>
        <v>0.88311807799795294</v>
      </c>
      <c r="BF27">
        <f t="shared" si="37"/>
        <v>0.36978806529640418</v>
      </c>
      <c r="BG27">
        <f t="shared" si="38"/>
        <v>0.90459326813637708</v>
      </c>
      <c r="BH27">
        <f t="shared" si="39"/>
        <v>1400.00451612903</v>
      </c>
      <c r="BI27">
        <f t="shared" si="40"/>
        <v>1180.1888572161647</v>
      </c>
      <c r="BJ27">
        <f t="shared" si="41"/>
        <v>0.84298932154829842</v>
      </c>
      <c r="BK27">
        <f t="shared" si="42"/>
        <v>0.19597864309659671</v>
      </c>
      <c r="BL27">
        <v>6</v>
      </c>
      <c r="BM27">
        <v>0.5</v>
      </c>
      <c r="BN27" t="s">
        <v>290</v>
      </c>
      <c r="BO27">
        <v>2</v>
      </c>
      <c r="BP27">
        <v>1606249857.5999999</v>
      </c>
      <c r="BQ27">
        <v>699.870580645161</v>
      </c>
      <c r="BR27">
        <v>701.45116129032294</v>
      </c>
      <c r="BS27">
        <v>30.4762548387097</v>
      </c>
      <c r="BT27">
        <v>30.053264516129001</v>
      </c>
      <c r="BU27">
        <v>697.67941935483896</v>
      </c>
      <c r="BV27">
        <v>30.0804935483871</v>
      </c>
      <c r="BW27">
        <v>400.00383870967698</v>
      </c>
      <c r="BX27">
        <v>101.87258064516099</v>
      </c>
      <c r="BY27">
        <v>3.9788764516128998E-2</v>
      </c>
      <c r="BZ27">
        <v>40.183409677419398</v>
      </c>
      <c r="CA27">
        <v>41.390803225806501</v>
      </c>
      <c r="CB27">
        <v>999.9</v>
      </c>
      <c r="CC27">
        <v>0</v>
      </c>
      <c r="CD27">
        <v>0</v>
      </c>
      <c r="CE27">
        <v>9999.0477419354793</v>
      </c>
      <c r="CF27">
        <v>0</v>
      </c>
      <c r="CG27">
        <v>450.56522580645202</v>
      </c>
      <c r="CH27">
        <v>1400.00451612903</v>
      </c>
      <c r="CI27">
        <v>0.89999774193548399</v>
      </c>
      <c r="CJ27">
        <v>0.100002274193548</v>
      </c>
      <c r="CK27">
        <v>0</v>
      </c>
      <c r="CL27">
        <v>868.56887096774199</v>
      </c>
      <c r="CM27">
        <v>4.9997499999999997</v>
      </c>
      <c r="CN27">
        <v>11957.722580645201</v>
      </c>
      <c r="CO27">
        <v>12178.080645161301</v>
      </c>
      <c r="CP27">
        <v>48.237870967741898</v>
      </c>
      <c r="CQ27">
        <v>49.848580645161299</v>
      </c>
      <c r="CR27">
        <v>48.814161290322602</v>
      </c>
      <c r="CS27">
        <v>49.755935483870999</v>
      </c>
      <c r="CT27">
        <v>50.390935483870997</v>
      </c>
      <c r="CU27">
        <v>1255.5038709677401</v>
      </c>
      <c r="CV27">
        <v>139.50225806451601</v>
      </c>
      <c r="CW27">
        <v>0</v>
      </c>
      <c r="CX27">
        <v>119.700000047684</v>
      </c>
      <c r="CY27">
        <v>0</v>
      </c>
      <c r="CZ27">
        <v>868.59515384615395</v>
      </c>
      <c r="DA27">
        <v>9.3264957100580095E-2</v>
      </c>
      <c r="DB27">
        <v>-6.3965811968878299</v>
      </c>
      <c r="DC27">
        <v>11957.626923076899</v>
      </c>
      <c r="DD27">
        <v>15</v>
      </c>
      <c r="DE27">
        <v>1606248313</v>
      </c>
      <c r="DF27" t="s">
        <v>291</v>
      </c>
      <c r="DG27">
        <v>1606248310.5</v>
      </c>
      <c r="DH27">
        <v>1606248313</v>
      </c>
      <c r="DI27">
        <v>6</v>
      </c>
      <c r="DJ27">
        <v>-1.7769999999999999</v>
      </c>
      <c r="DK27">
        <v>-4.8000000000000001E-2</v>
      </c>
      <c r="DL27">
        <v>2.1909999999999998</v>
      </c>
      <c r="DM27">
        <v>0.39600000000000002</v>
      </c>
      <c r="DN27">
        <v>401</v>
      </c>
      <c r="DO27">
        <v>28</v>
      </c>
      <c r="DP27">
        <v>0.01</v>
      </c>
      <c r="DQ27">
        <v>0.01</v>
      </c>
      <c r="DR27">
        <v>0.85194869035166998</v>
      </c>
      <c r="DS27">
        <v>-0.73913598442459205</v>
      </c>
      <c r="DT27">
        <v>6.7014297694197297E-2</v>
      </c>
      <c r="DU27">
        <v>0</v>
      </c>
      <c r="DV27">
        <v>-1.5768150000000001</v>
      </c>
      <c r="DW27">
        <v>1.2577716573971101</v>
      </c>
      <c r="DX27">
        <v>0.110024936802224</v>
      </c>
      <c r="DY27">
        <v>0</v>
      </c>
      <c r="DZ27">
        <v>0.42187566666666698</v>
      </c>
      <c r="EA27">
        <v>-0.21349914126807501</v>
      </c>
      <c r="EB27">
        <v>1.55757804776804E-2</v>
      </c>
      <c r="EC27">
        <v>0</v>
      </c>
      <c r="ED27">
        <v>0</v>
      </c>
      <c r="EE27">
        <v>3</v>
      </c>
      <c r="EF27" t="s">
        <v>302</v>
      </c>
      <c r="EG27">
        <v>100</v>
      </c>
      <c r="EH27">
        <v>100</v>
      </c>
      <c r="EI27">
        <v>2.1909999999999998</v>
      </c>
      <c r="EJ27">
        <v>0.39579999999999999</v>
      </c>
      <c r="EK27">
        <v>2.1912999999999601</v>
      </c>
      <c r="EL27">
        <v>0</v>
      </c>
      <c r="EM27">
        <v>0</v>
      </c>
      <c r="EN27">
        <v>0</v>
      </c>
      <c r="EO27">
        <v>0.39577142857143199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25.9</v>
      </c>
      <c r="EX27">
        <v>25.9</v>
      </c>
      <c r="EY27">
        <v>2</v>
      </c>
      <c r="EZ27">
        <v>388.39600000000002</v>
      </c>
      <c r="FA27">
        <v>631.476</v>
      </c>
      <c r="FB27">
        <v>38.8752</v>
      </c>
      <c r="FC27">
        <v>35.2821</v>
      </c>
      <c r="FD27">
        <v>29.9998</v>
      </c>
      <c r="FE27">
        <v>34.936199999999999</v>
      </c>
      <c r="FF27">
        <v>34.840400000000002</v>
      </c>
      <c r="FG27">
        <v>32.620399999999997</v>
      </c>
      <c r="FH27">
        <v>0</v>
      </c>
      <c r="FI27">
        <v>100</v>
      </c>
      <c r="FJ27">
        <v>-999.9</v>
      </c>
      <c r="FK27">
        <v>701.45299999999997</v>
      </c>
      <c r="FL27">
        <v>46.809899999999999</v>
      </c>
      <c r="FM27">
        <v>101.164</v>
      </c>
      <c r="FN27">
        <v>100.44799999999999</v>
      </c>
    </row>
    <row r="28" spans="1:170" x14ac:dyDescent="0.25">
      <c r="A28">
        <v>12</v>
      </c>
      <c r="B28">
        <v>1606249965.0999999</v>
      </c>
      <c r="C28">
        <v>1235</v>
      </c>
      <c r="D28" t="s">
        <v>336</v>
      </c>
      <c r="E28" t="s">
        <v>337</v>
      </c>
      <c r="F28" t="s">
        <v>285</v>
      </c>
      <c r="G28" t="s">
        <v>286</v>
      </c>
      <c r="H28">
        <v>1606249957.0999999</v>
      </c>
      <c r="I28">
        <f t="shared" si="0"/>
        <v>1.7723422848137227E-4</v>
      </c>
      <c r="J28">
        <f t="shared" si="1"/>
        <v>1.1591173655282818</v>
      </c>
      <c r="K28">
        <f t="shared" si="2"/>
        <v>799.51254838709701</v>
      </c>
      <c r="L28">
        <f t="shared" si="3"/>
        <v>228.70156444717895</v>
      </c>
      <c r="M28">
        <f t="shared" si="4"/>
        <v>23.306714734038184</v>
      </c>
      <c r="N28">
        <f t="shared" si="5"/>
        <v>81.47740893939401</v>
      </c>
      <c r="O28">
        <f t="shared" si="6"/>
        <v>3.5064177862807792E-3</v>
      </c>
      <c r="P28">
        <f t="shared" si="7"/>
        <v>2.9625307549403286</v>
      </c>
      <c r="Q28">
        <f t="shared" si="8"/>
        <v>3.5041137800290449E-3</v>
      </c>
      <c r="R28">
        <f t="shared" si="9"/>
        <v>2.1902779872939489E-3</v>
      </c>
      <c r="S28">
        <f t="shared" si="10"/>
        <v>231.28801851964184</v>
      </c>
      <c r="T28">
        <f t="shared" si="11"/>
        <v>41.351961683628858</v>
      </c>
      <c r="U28">
        <f t="shared" si="12"/>
        <v>41.225767741935499</v>
      </c>
      <c r="V28">
        <f t="shared" si="13"/>
        <v>7.9131306529924359</v>
      </c>
      <c r="W28">
        <f t="shared" si="14"/>
        <v>40.815335279552301</v>
      </c>
      <c r="X28">
        <f t="shared" si="15"/>
        <v>3.0355794670835525</v>
      </c>
      <c r="Y28">
        <f t="shared" si="16"/>
        <v>7.4373503152485911</v>
      </c>
      <c r="Z28">
        <f t="shared" si="17"/>
        <v>4.8775511859088834</v>
      </c>
      <c r="AA28">
        <f t="shared" si="18"/>
        <v>-7.8160294760285174</v>
      </c>
      <c r="AB28">
        <f t="shared" si="19"/>
        <v>-186.23189837496534</v>
      </c>
      <c r="AC28">
        <f t="shared" si="20"/>
        <v>-15.50278427790821</v>
      </c>
      <c r="AD28">
        <f t="shared" si="21"/>
        <v>21.737306390739775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51629.679750813302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868.75319999999999</v>
      </c>
      <c r="AR28">
        <v>954.35</v>
      </c>
      <c r="AS28">
        <f t="shared" si="27"/>
        <v>8.9691203436894296E-2</v>
      </c>
      <c r="AT28">
        <v>0.5</v>
      </c>
      <c r="AU28">
        <f t="shared" si="28"/>
        <v>1180.1710071989146</v>
      </c>
      <c r="AV28">
        <f t="shared" si="29"/>
        <v>1.1591173655282818</v>
      </c>
      <c r="AW28">
        <f t="shared" si="30"/>
        <v>52.925478948501144</v>
      </c>
      <c r="AX28">
        <f t="shared" si="31"/>
        <v>0.31389951275737416</v>
      </c>
      <c r="AY28">
        <f t="shared" si="32"/>
        <v>1.4717060788223219E-3</v>
      </c>
      <c r="AZ28">
        <f t="shared" si="33"/>
        <v>2.4181170430135692</v>
      </c>
      <c r="BA28" t="s">
        <v>339</v>
      </c>
      <c r="BB28">
        <v>654.78</v>
      </c>
      <c r="BC28">
        <f t="shared" si="34"/>
        <v>299.57000000000005</v>
      </c>
      <c r="BD28">
        <f t="shared" si="35"/>
        <v>0.28573221617651973</v>
      </c>
      <c r="BE28">
        <f t="shared" si="36"/>
        <v>0.88510336363287689</v>
      </c>
      <c r="BF28">
        <f t="shared" si="37"/>
        <v>0.35833590416539191</v>
      </c>
      <c r="BG28">
        <f t="shared" si="38"/>
        <v>0.90619932918179991</v>
      </c>
      <c r="BH28">
        <f t="shared" si="39"/>
        <v>1399.9835483871</v>
      </c>
      <c r="BI28">
        <f t="shared" si="40"/>
        <v>1180.1710071989146</v>
      </c>
      <c r="BJ28">
        <f t="shared" si="41"/>
        <v>0.84298919695061558</v>
      </c>
      <c r="BK28">
        <f t="shared" si="42"/>
        <v>0.19597839390123137</v>
      </c>
      <c r="BL28">
        <v>6</v>
      </c>
      <c r="BM28">
        <v>0.5</v>
      </c>
      <c r="BN28" t="s">
        <v>290</v>
      </c>
      <c r="BO28">
        <v>2</v>
      </c>
      <c r="BP28">
        <v>1606249957.0999999</v>
      </c>
      <c r="BQ28">
        <v>799.51254838709701</v>
      </c>
      <c r="BR28">
        <v>801.46367741935501</v>
      </c>
      <c r="BS28">
        <v>29.787199999999999</v>
      </c>
      <c r="BT28">
        <v>29.5292806451613</v>
      </c>
      <c r="BU28">
        <v>797.321129032258</v>
      </c>
      <c r="BV28">
        <v>29.391422580645202</v>
      </c>
      <c r="BW28">
        <v>400.020193548387</v>
      </c>
      <c r="BX28">
        <v>101.86890322580599</v>
      </c>
      <c r="BY28">
        <v>3.9952493548387098E-2</v>
      </c>
      <c r="BZ28">
        <v>40.059748387096803</v>
      </c>
      <c r="CA28">
        <v>41.225767741935499</v>
      </c>
      <c r="CB28">
        <v>999.9</v>
      </c>
      <c r="CC28">
        <v>0</v>
      </c>
      <c r="CD28">
        <v>0</v>
      </c>
      <c r="CE28">
        <v>10002.294516129001</v>
      </c>
      <c r="CF28">
        <v>0</v>
      </c>
      <c r="CG28">
        <v>762.11690322580603</v>
      </c>
      <c r="CH28">
        <v>1399.9835483871</v>
      </c>
      <c r="CI28">
        <v>0.90000196774193597</v>
      </c>
      <c r="CJ28">
        <v>9.9998135483871001E-2</v>
      </c>
      <c r="CK28">
        <v>0</v>
      </c>
      <c r="CL28">
        <v>868.773129032258</v>
      </c>
      <c r="CM28">
        <v>4.9997499999999997</v>
      </c>
      <c r="CN28">
        <v>11947.729032258099</v>
      </c>
      <c r="CO28">
        <v>12177.916129032301</v>
      </c>
      <c r="CP28">
        <v>48</v>
      </c>
      <c r="CQ28">
        <v>49.570129032258002</v>
      </c>
      <c r="CR28">
        <v>48.625</v>
      </c>
      <c r="CS28">
        <v>49.465451612903202</v>
      </c>
      <c r="CT28">
        <v>50.177</v>
      </c>
      <c r="CU28">
        <v>1255.4893548387099</v>
      </c>
      <c r="CV28">
        <v>139.49419354838699</v>
      </c>
      <c r="CW28">
        <v>0</v>
      </c>
      <c r="CX28">
        <v>98.700000047683702</v>
      </c>
      <c r="CY28">
        <v>0</v>
      </c>
      <c r="CZ28">
        <v>868.75319999999999</v>
      </c>
      <c r="DA28">
        <v>1.41153846269844</v>
      </c>
      <c r="DB28">
        <v>-6.4846154069375999</v>
      </c>
      <c r="DC28">
        <v>11947.92</v>
      </c>
      <c r="DD28">
        <v>15</v>
      </c>
      <c r="DE28">
        <v>1606248313</v>
      </c>
      <c r="DF28" t="s">
        <v>291</v>
      </c>
      <c r="DG28">
        <v>1606248310.5</v>
      </c>
      <c r="DH28">
        <v>1606248313</v>
      </c>
      <c r="DI28">
        <v>6</v>
      </c>
      <c r="DJ28">
        <v>-1.7769999999999999</v>
      </c>
      <c r="DK28">
        <v>-4.8000000000000001E-2</v>
      </c>
      <c r="DL28">
        <v>2.1909999999999998</v>
      </c>
      <c r="DM28">
        <v>0.39600000000000002</v>
      </c>
      <c r="DN28">
        <v>401</v>
      </c>
      <c r="DO28">
        <v>28</v>
      </c>
      <c r="DP28">
        <v>0.01</v>
      </c>
      <c r="DQ28">
        <v>0.01</v>
      </c>
      <c r="DR28">
        <v>1.1549626291772701</v>
      </c>
      <c r="DS28">
        <v>-8.63713179407153E-2</v>
      </c>
      <c r="DT28">
        <v>2.88427433924664E-2</v>
      </c>
      <c r="DU28">
        <v>1</v>
      </c>
      <c r="DV28">
        <v>-1.94509666666667</v>
      </c>
      <c r="DW28">
        <v>6.0270166852057903E-2</v>
      </c>
      <c r="DX28">
        <v>4.3237602025192001E-2</v>
      </c>
      <c r="DY28">
        <v>1</v>
      </c>
      <c r="DZ28">
        <v>0.25913246666666701</v>
      </c>
      <c r="EA28">
        <v>-0.19759010456062201</v>
      </c>
      <c r="EB28">
        <v>1.60219464188621E-2</v>
      </c>
      <c r="EC28">
        <v>1</v>
      </c>
      <c r="ED28">
        <v>3</v>
      </c>
      <c r="EE28">
        <v>3</v>
      </c>
      <c r="EF28" t="s">
        <v>292</v>
      </c>
      <c r="EG28">
        <v>100</v>
      </c>
      <c r="EH28">
        <v>100</v>
      </c>
      <c r="EI28">
        <v>2.1920000000000002</v>
      </c>
      <c r="EJ28">
        <v>0.3957</v>
      </c>
      <c r="EK28">
        <v>2.1912999999999601</v>
      </c>
      <c r="EL28">
        <v>0</v>
      </c>
      <c r="EM28">
        <v>0</v>
      </c>
      <c r="EN28">
        <v>0</v>
      </c>
      <c r="EO28">
        <v>0.39577142857143199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27.6</v>
      </c>
      <c r="EX28">
        <v>27.5</v>
      </c>
      <c r="EY28">
        <v>2</v>
      </c>
      <c r="EZ28">
        <v>387.601</v>
      </c>
      <c r="FA28">
        <v>631.83600000000001</v>
      </c>
      <c r="FB28">
        <v>38.818399999999997</v>
      </c>
      <c r="FC28">
        <v>35.186</v>
      </c>
      <c r="FD28">
        <v>29.999500000000001</v>
      </c>
      <c r="FE28">
        <v>34.858899999999998</v>
      </c>
      <c r="FF28">
        <v>34.765099999999997</v>
      </c>
      <c r="FG28">
        <v>36.363100000000003</v>
      </c>
      <c r="FH28">
        <v>0</v>
      </c>
      <c r="FI28">
        <v>100</v>
      </c>
      <c r="FJ28">
        <v>-999.9</v>
      </c>
      <c r="FK28">
        <v>801.43299999999999</v>
      </c>
      <c r="FL28">
        <v>30.359100000000002</v>
      </c>
      <c r="FM28">
        <v>101.184</v>
      </c>
      <c r="FN28">
        <v>100.476</v>
      </c>
    </row>
    <row r="29" spans="1:170" x14ac:dyDescent="0.25">
      <c r="A29">
        <v>13</v>
      </c>
      <c r="B29">
        <v>1606250085.5999999</v>
      </c>
      <c r="C29">
        <v>1355.5</v>
      </c>
      <c r="D29" t="s">
        <v>340</v>
      </c>
      <c r="E29" t="s">
        <v>341</v>
      </c>
      <c r="F29" t="s">
        <v>285</v>
      </c>
      <c r="G29" t="s">
        <v>286</v>
      </c>
      <c r="H29">
        <v>1606250077.5999999</v>
      </c>
      <c r="I29">
        <f t="shared" si="0"/>
        <v>-5.1121998642969469E-4</v>
      </c>
      <c r="J29">
        <f t="shared" si="1"/>
        <v>1.5713284434548334</v>
      </c>
      <c r="K29">
        <f t="shared" si="2"/>
        <v>899.85325806451601</v>
      </c>
      <c r="L29">
        <f t="shared" si="3"/>
        <v>1062.7848349278261</v>
      </c>
      <c r="M29">
        <f t="shared" si="4"/>
        <v>108.29647632976589</v>
      </c>
      <c r="N29">
        <f t="shared" si="5"/>
        <v>91.693947692492699</v>
      </c>
      <c r="O29">
        <f t="shared" si="6"/>
        <v>-1.0486431873990242E-2</v>
      </c>
      <c r="P29">
        <f t="shared" si="7"/>
        <v>2.9618910059936443</v>
      </c>
      <c r="Q29">
        <f t="shared" si="8"/>
        <v>-1.0507101734176733E-2</v>
      </c>
      <c r="R29">
        <f t="shared" si="9"/>
        <v>-6.5650781414779997E-3</v>
      </c>
      <c r="S29">
        <f t="shared" si="10"/>
        <v>231.28747437605762</v>
      </c>
      <c r="T29">
        <f t="shared" si="11"/>
        <v>41.357626452275014</v>
      </c>
      <c r="U29">
        <f t="shared" si="12"/>
        <v>41.045519354838703</v>
      </c>
      <c r="V29">
        <f t="shared" si="13"/>
        <v>7.8379035535520032</v>
      </c>
      <c r="W29">
        <f t="shared" si="14"/>
        <v>42.704323112838367</v>
      </c>
      <c r="X29">
        <f t="shared" si="15"/>
        <v>3.1472887286194124</v>
      </c>
      <c r="Y29">
        <f t="shared" si="16"/>
        <v>7.3699534361035939</v>
      </c>
      <c r="Z29">
        <f t="shared" si="17"/>
        <v>4.6906148249325907</v>
      </c>
      <c r="AA29">
        <f t="shared" si="18"/>
        <v>22.544801401549535</v>
      </c>
      <c r="AB29">
        <f t="shared" si="19"/>
        <v>-184.61392627479077</v>
      </c>
      <c r="AC29">
        <f t="shared" si="20"/>
        <v>-15.345654764717569</v>
      </c>
      <c r="AD29">
        <f t="shared" si="21"/>
        <v>53.872694738098801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51639.63101797078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868.92207692307704</v>
      </c>
      <c r="AR29">
        <v>953.77</v>
      </c>
      <c r="AS29">
        <f t="shared" si="27"/>
        <v>8.8960570239075443E-2</v>
      </c>
      <c r="AT29">
        <v>0.5</v>
      </c>
      <c r="AU29">
        <f t="shared" si="28"/>
        <v>1180.1663330053998</v>
      </c>
      <c r="AV29">
        <f t="shared" si="29"/>
        <v>1.5713284434548334</v>
      </c>
      <c r="AW29">
        <f t="shared" si="30"/>
        <v>52.494134980559487</v>
      </c>
      <c r="AX29">
        <f t="shared" si="31"/>
        <v>0.31224509053545396</v>
      </c>
      <c r="AY29">
        <f t="shared" si="32"/>
        <v>1.820994094788521E-3</v>
      </c>
      <c r="AZ29">
        <f t="shared" si="33"/>
        <v>2.4201956446522748</v>
      </c>
      <c r="BA29" t="s">
        <v>343</v>
      </c>
      <c r="BB29">
        <v>655.96</v>
      </c>
      <c r="BC29">
        <f t="shared" si="34"/>
        <v>297.80999999999995</v>
      </c>
      <c r="BD29">
        <f t="shared" si="35"/>
        <v>0.28490622570404939</v>
      </c>
      <c r="BE29">
        <f t="shared" si="36"/>
        <v>0.88572667413626394</v>
      </c>
      <c r="BF29">
        <f t="shared" si="37"/>
        <v>0.35606541395372787</v>
      </c>
      <c r="BG29">
        <f t="shared" si="38"/>
        <v>0.90642708355987944</v>
      </c>
      <c r="BH29">
        <f t="shared" si="39"/>
        <v>1399.97774193548</v>
      </c>
      <c r="BI29">
        <f t="shared" si="40"/>
        <v>1180.1663330053998</v>
      </c>
      <c r="BJ29">
        <f t="shared" si="41"/>
        <v>0.84298935451203016</v>
      </c>
      <c r="BK29">
        <f t="shared" si="42"/>
        <v>0.19597870902406039</v>
      </c>
      <c r="BL29">
        <v>6</v>
      </c>
      <c r="BM29">
        <v>0.5</v>
      </c>
      <c r="BN29" t="s">
        <v>290</v>
      </c>
      <c r="BO29">
        <v>2</v>
      </c>
      <c r="BP29">
        <v>1606250077.5999999</v>
      </c>
      <c r="BQ29">
        <v>899.85325806451601</v>
      </c>
      <c r="BR29">
        <v>901.52012903225796</v>
      </c>
      <c r="BS29">
        <v>30.886422580645199</v>
      </c>
      <c r="BT29">
        <v>31.629529032258102</v>
      </c>
      <c r="BU29">
        <v>897.66183870967802</v>
      </c>
      <c r="BV29">
        <v>30.4906419354839</v>
      </c>
      <c r="BW29">
        <v>400.02093548387103</v>
      </c>
      <c r="BX29">
        <v>101.859322580645</v>
      </c>
      <c r="BY29">
        <v>3.9455770967741902E-2</v>
      </c>
      <c r="BZ29">
        <v>39.889380645161303</v>
      </c>
      <c r="CA29">
        <v>41.045519354838703</v>
      </c>
      <c r="CB29">
        <v>999.9</v>
      </c>
      <c r="CC29">
        <v>0</v>
      </c>
      <c r="CD29">
        <v>0</v>
      </c>
      <c r="CE29">
        <v>9999.6087096774208</v>
      </c>
      <c r="CF29">
        <v>0</v>
      </c>
      <c r="CG29">
        <v>656.89658064516095</v>
      </c>
      <c r="CH29">
        <v>1399.97774193548</v>
      </c>
      <c r="CI29">
        <v>0.89999822580645195</v>
      </c>
      <c r="CJ29">
        <v>0.100001812903226</v>
      </c>
      <c r="CK29">
        <v>0</v>
      </c>
      <c r="CL29">
        <v>868.91864516128999</v>
      </c>
      <c r="CM29">
        <v>4.9997499999999997</v>
      </c>
      <c r="CN29">
        <v>11936.864516129001</v>
      </c>
      <c r="CO29">
        <v>12177.848387096799</v>
      </c>
      <c r="CP29">
        <v>47.784064516129</v>
      </c>
      <c r="CQ29">
        <v>49.311999999999998</v>
      </c>
      <c r="CR29">
        <v>48.436999999999998</v>
      </c>
      <c r="CS29">
        <v>49.149064516129002</v>
      </c>
      <c r="CT29">
        <v>49.901064516128997</v>
      </c>
      <c r="CU29">
        <v>1255.47677419355</v>
      </c>
      <c r="CV29">
        <v>139.500967741935</v>
      </c>
      <c r="CW29">
        <v>0</v>
      </c>
      <c r="CX29">
        <v>119.700000047684</v>
      </c>
      <c r="CY29">
        <v>0</v>
      </c>
      <c r="CZ29">
        <v>868.92207692307704</v>
      </c>
      <c r="DA29">
        <v>0.33258119913995299</v>
      </c>
      <c r="DB29">
        <v>-3.1282051160617899</v>
      </c>
      <c r="DC29">
        <v>11937.0346153846</v>
      </c>
      <c r="DD29">
        <v>15</v>
      </c>
      <c r="DE29">
        <v>1606248313</v>
      </c>
      <c r="DF29" t="s">
        <v>291</v>
      </c>
      <c r="DG29">
        <v>1606248310.5</v>
      </c>
      <c r="DH29">
        <v>1606248313</v>
      </c>
      <c r="DI29">
        <v>6</v>
      </c>
      <c r="DJ29">
        <v>-1.7769999999999999</v>
      </c>
      <c r="DK29">
        <v>-4.8000000000000001E-2</v>
      </c>
      <c r="DL29">
        <v>2.1909999999999998</v>
      </c>
      <c r="DM29">
        <v>0.39600000000000002</v>
      </c>
      <c r="DN29">
        <v>401</v>
      </c>
      <c r="DO29">
        <v>28</v>
      </c>
      <c r="DP29">
        <v>0.01</v>
      </c>
      <c r="DQ29">
        <v>0.01</v>
      </c>
      <c r="DR29">
        <v>1.57266464745511</v>
      </c>
      <c r="DS29">
        <v>0.66276989837209399</v>
      </c>
      <c r="DT29">
        <v>0.104113510943791</v>
      </c>
      <c r="DU29">
        <v>0</v>
      </c>
      <c r="DV29">
        <v>-1.673991</v>
      </c>
      <c r="DW29">
        <v>-0.168528854282532</v>
      </c>
      <c r="DX29">
        <v>0.13786656699746599</v>
      </c>
      <c r="DY29">
        <v>1</v>
      </c>
      <c r="DZ29">
        <v>-0.74567026666666703</v>
      </c>
      <c r="EA29">
        <v>-0.58407953726362805</v>
      </c>
      <c r="EB29">
        <v>4.2158186980256002E-2</v>
      </c>
      <c r="EC29">
        <v>0</v>
      </c>
      <c r="ED29">
        <v>1</v>
      </c>
      <c r="EE29">
        <v>3</v>
      </c>
      <c r="EF29" t="s">
        <v>297</v>
      </c>
      <c r="EG29">
        <v>100</v>
      </c>
      <c r="EH29">
        <v>100</v>
      </c>
      <c r="EI29">
        <v>2.1909999999999998</v>
      </c>
      <c r="EJ29">
        <v>0.3957</v>
      </c>
      <c r="EK29">
        <v>2.1912999999999601</v>
      </c>
      <c r="EL29">
        <v>0</v>
      </c>
      <c r="EM29">
        <v>0</v>
      </c>
      <c r="EN29">
        <v>0</v>
      </c>
      <c r="EO29">
        <v>0.39577142857143199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29.6</v>
      </c>
      <c r="EX29">
        <v>29.5</v>
      </c>
      <c r="EY29">
        <v>2</v>
      </c>
      <c r="EZ29">
        <v>387.803</v>
      </c>
      <c r="FA29">
        <v>636.72</v>
      </c>
      <c r="FB29">
        <v>38.710799999999999</v>
      </c>
      <c r="FC29">
        <v>35.058199999999999</v>
      </c>
      <c r="FD29">
        <v>29.9999</v>
      </c>
      <c r="FE29">
        <v>34.751800000000003</v>
      </c>
      <c r="FF29">
        <v>34.666499999999999</v>
      </c>
      <c r="FG29">
        <v>40.037599999999998</v>
      </c>
      <c r="FH29">
        <v>0</v>
      </c>
      <c r="FI29">
        <v>100</v>
      </c>
      <c r="FJ29">
        <v>-999.9</v>
      </c>
      <c r="FK29">
        <v>901.649</v>
      </c>
      <c r="FL29">
        <v>46.056600000000003</v>
      </c>
      <c r="FM29">
        <v>101.20399999999999</v>
      </c>
      <c r="FN29">
        <v>100.501</v>
      </c>
    </row>
    <row r="30" spans="1:170" x14ac:dyDescent="0.25">
      <c r="A30">
        <v>14</v>
      </c>
      <c r="B30">
        <v>1606250206.0999999</v>
      </c>
      <c r="C30">
        <v>1476</v>
      </c>
      <c r="D30" t="s">
        <v>344</v>
      </c>
      <c r="E30" t="s">
        <v>345</v>
      </c>
      <c r="F30" t="s">
        <v>285</v>
      </c>
      <c r="G30" t="s">
        <v>286</v>
      </c>
      <c r="H30">
        <v>1606250198.0999999</v>
      </c>
      <c r="I30">
        <f t="shared" si="0"/>
        <v>2.7007966902793933E-4</v>
      </c>
      <c r="J30">
        <f t="shared" si="1"/>
        <v>1.8419125756581427</v>
      </c>
      <c r="K30">
        <f t="shared" si="2"/>
        <v>1199.3125806451601</v>
      </c>
      <c r="L30">
        <f t="shared" si="3"/>
        <v>628.5148339284558</v>
      </c>
      <c r="M30">
        <f t="shared" si="4"/>
        <v>64.04404824461021</v>
      </c>
      <c r="N30">
        <f t="shared" si="5"/>
        <v>122.20687345614789</v>
      </c>
      <c r="O30">
        <f t="shared" si="6"/>
        <v>5.8604508127128394E-3</v>
      </c>
      <c r="P30">
        <f t="shared" si="7"/>
        <v>2.9623822337356809</v>
      </c>
      <c r="Q30">
        <f t="shared" si="8"/>
        <v>5.8540175203200375E-3</v>
      </c>
      <c r="R30">
        <f t="shared" si="9"/>
        <v>3.6593383545344225E-3</v>
      </c>
      <c r="S30">
        <f t="shared" si="10"/>
        <v>231.29061454048841</v>
      </c>
      <c r="T30">
        <f t="shared" si="11"/>
        <v>41.056792447957356</v>
      </c>
      <c r="U30">
        <f t="shared" si="12"/>
        <v>40.9702967741935</v>
      </c>
      <c r="V30">
        <f t="shared" si="13"/>
        <v>7.8066929247167769</v>
      </c>
      <c r="W30">
        <f t="shared" si="14"/>
        <v>45.882800759145766</v>
      </c>
      <c r="X30">
        <f t="shared" si="15"/>
        <v>3.3632421259707486</v>
      </c>
      <c r="Y30">
        <f t="shared" si="16"/>
        <v>7.3300715525748652</v>
      </c>
      <c r="Z30">
        <f t="shared" si="17"/>
        <v>4.4434507987460279</v>
      </c>
      <c r="AA30">
        <f t="shared" si="18"/>
        <v>-11.910513404132125</v>
      </c>
      <c r="AB30">
        <f t="shared" si="19"/>
        <v>-188.83352937545104</v>
      </c>
      <c r="AC30">
        <f t="shared" si="20"/>
        <v>-15.680536214211688</v>
      </c>
      <c r="AD30">
        <f t="shared" si="21"/>
        <v>14.866035546693553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51670.149686016564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868.19438461538505</v>
      </c>
      <c r="AR30">
        <v>953.43</v>
      </c>
      <c r="AS30">
        <f t="shared" si="27"/>
        <v>8.9398923239896955E-2</v>
      </c>
      <c r="AT30">
        <v>0.5</v>
      </c>
      <c r="AU30">
        <f t="shared" si="28"/>
        <v>1180.1828620376518</v>
      </c>
      <c r="AV30">
        <f t="shared" si="29"/>
        <v>1.8419125756581427</v>
      </c>
      <c r="AW30">
        <f t="shared" si="30"/>
        <v>52.753538546172969</v>
      </c>
      <c r="AX30">
        <f t="shared" si="31"/>
        <v>0.3148107359743243</v>
      </c>
      <c r="AY30">
        <f t="shared" si="32"/>
        <v>2.050241647550014E-3</v>
      </c>
      <c r="AZ30">
        <f t="shared" si="33"/>
        <v>2.4214153110348953</v>
      </c>
      <c r="BA30" t="s">
        <v>347</v>
      </c>
      <c r="BB30">
        <v>653.28</v>
      </c>
      <c r="BC30">
        <f t="shared" si="34"/>
        <v>300.14999999999998</v>
      </c>
      <c r="BD30">
        <f t="shared" si="35"/>
        <v>0.28397672958392439</v>
      </c>
      <c r="BE30">
        <f t="shared" si="36"/>
        <v>0.88494710211591532</v>
      </c>
      <c r="BF30">
        <f t="shared" si="37"/>
        <v>0.3582034596348968</v>
      </c>
      <c r="BG30">
        <f t="shared" si="38"/>
        <v>0.90656059474702955</v>
      </c>
      <c r="BH30">
        <f t="shared" si="39"/>
        <v>1399.9974193548401</v>
      </c>
      <c r="BI30">
        <f t="shared" si="40"/>
        <v>1180.1828620376518</v>
      </c>
      <c r="BJ30">
        <f t="shared" si="41"/>
        <v>0.84298931249567211</v>
      </c>
      <c r="BK30">
        <f t="shared" si="42"/>
        <v>0.1959786249913443</v>
      </c>
      <c r="BL30">
        <v>6</v>
      </c>
      <c r="BM30">
        <v>0.5</v>
      </c>
      <c r="BN30" t="s">
        <v>290</v>
      </c>
      <c r="BO30">
        <v>2</v>
      </c>
      <c r="BP30">
        <v>1606250198.0999999</v>
      </c>
      <c r="BQ30">
        <v>1199.3125806451601</v>
      </c>
      <c r="BR30">
        <v>1202.5612903225799</v>
      </c>
      <c r="BS30">
        <v>33.006151612903203</v>
      </c>
      <c r="BT30">
        <v>32.614406451612901</v>
      </c>
      <c r="BU30">
        <v>1197.1212903225801</v>
      </c>
      <c r="BV30">
        <v>32.6103806451613</v>
      </c>
      <c r="BW30">
        <v>400.002967741936</v>
      </c>
      <c r="BX30">
        <v>101.85803225806499</v>
      </c>
      <c r="BY30">
        <v>3.9400845161290297E-2</v>
      </c>
      <c r="BZ30">
        <v>39.787929032258099</v>
      </c>
      <c r="CA30">
        <v>40.9702967741935</v>
      </c>
      <c r="CB30">
        <v>999.9</v>
      </c>
      <c r="CC30">
        <v>0</v>
      </c>
      <c r="CD30">
        <v>0</v>
      </c>
      <c r="CE30">
        <v>10002.52</v>
      </c>
      <c r="CF30">
        <v>0</v>
      </c>
      <c r="CG30">
        <v>434.77245161290301</v>
      </c>
      <c r="CH30">
        <v>1399.9974193548401</v>
      </c>
      <c r="CI30">
        <v>0.89999748387096801</v>
      </c>
      <c r="CJ30">
        <v>0.100002541935484</v>
      </c>
      <c r="CK30">
        <v>0</v>
      </c>
      <c r="CL30">
        <v>868.16896774193594</v>
      </c>
      <c r="CM30">
        <v>4.9997499999999997</v>
      </c>
      <c r="CN30">
        <v>11925.0516129032</v>
      </c>
      <c r="CO30">
        <v>12178.0258064516</v>
      </c>
      <c r="CP30">
        <v>47.75</v>
      </c>
      <c r="CQ30">
        <v>49.25</v>
      </c>
      <c r="CR30">
        <v>48.344516129032201</v>
      </c>
      <c r="CS30">
        <v>49.061999999999998</v>
      </c>
      <c r="CT30">
        <v>49.832322580645098</v>
      </c>
      <c r="CU30">
        <v>1255.4964516129</v>
      </c>
      <c r="CV30">
        <v>139.500967741935</v>
      </c>
      <c r="CW30">
        <v>0</v>
      </c>
      <c r="CX30">
        <v>119.59999990463299</v>
      </c>
      <c r="CY30">
        <v>0</v>
      </c>
      <c r="CZ30">
        <v>868.19438461538505</v>
      </c>
      <c r="DA30">
        <v>0.611829064837494</v>
      </c>
      <c r="DB30">
        <v>-5.9931624190517603</v>
      </c>
      <c r="DC30">
        <v>11925.0423076923</v>
      </c>
      <c r="DD30">
        <v>15</v>
      </c>
      <c r="DE30">
        <v>1606248313</v>
      </c>
      <c r="DF30" t="s">
        <v>291</v>
      </c>
      <c r="DG30">
        <v>1606248310.5</v>
      </c>
      <c r="DH30">
        <v>1606248313</v>
      </c>
      <c r="DI30">
        <v>6</v>
      </c>
      <c r="DJ30">
        <v>-1.7769999999999999</v>
      </c>
      <c r="DK30">
        <v>-4.8000000000000001E-2</v>
      </c>
      <c r="DL30">
        <v>2.1909999999999998</v>
      </c>
      <c r="DM30">
        <v>0.39600000000000002</v>
      </c>
      <c r="DN30">
        <v>401</v>
      </c>
      <c r="DO30">
        <v>28</v>
      </c>
      <c r="DP30">
        <v>0.01</v>
      </c>
      <c r="DQ30">
        <v>0.01</v>
      </c>
      <c r="DR30">
        <v>1.85369595263322</v>
      </c>
      <c r="DS30">
        <v>-0.55895695494508302</v>
      </c>
      <c r="DT30">
        <v>6.1125801772667299E-2</v>
      </c>
      <c r="DU30">
        <v>0</v>
      </c>
      <c r="DV30">
        <v>-3.24748566666667</v>
      </c>
      <c r="DW30">
        <v>-0.162968542825354</v>
      </c>
      <c r="DX30">
        <v>6.6789939695702294E-2</v>
      </c>
      <c r="DY30">
        <v>1</v>
      </c>
      <c r="DZ30">
        <v>0.38911746666666702</v>
      </c>
      <c r="EA30">
        <v>0.68521436262513902</v>
      </c>
      <c r="EB30">
        <v>4.9474713764867402E-2</v>
      </c>
      <c r="EC30">
        <v>0</v>
      </c>
      <c r="ED30">
        <v>1</v>
      </c>
      <c r="EE30">
        <v>3</v>
      </c>
      <c r="EF30" t="s">
        <v>297</v>
      </c>
      <c r="EG30">
        <v>100</v>
      </c>
      <c r="EH30">
        <v>100</v>
      </c>
      <c r="EI30">
        <v>2.19</v>
      </c>
      <c r="EJ30">
        <v>0.3957</v>
      </c>
      <c r="EK30">
        <v>2.1912999999999601</v>
      </c>
      <c r="EL30">
        <v>0</v>
      </c>
      <c r="EM30">
        <v>0</v>
      </c>
      <c r="EN30">
        <v>0</v>
      </c>
      <c r="EO30">
        <v>0.39577142857143199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31.6</v>
      </c>
      <c r="EX30">
        <v>31.6</v>
      </c>
      <c r="EY30">
        <v>2</v>
      </c>
      <c r="EZ30">
        <v>388.66199999999998</v>
      </c>
      <c r="FA30">
        <v>637.50099999999998</v>
      </c>
      <c r="FB30">
        <v>38.599800000000002</v>
      </c>
      <c r="FC30">
        <v>35.025399999999998</v>
      </c>
      <c r="FD30">
        <v>30.0001</v>
      </c>
      <c r="FE30">
        <v>34.714799999999997</v>
      </c>
      <c r="FF30">
        <v>34.6342</v>
      </c>
      <c r="FG30">
        <v>50.6053</v>
      </c>
      <c r="FH30">
        <v>0</v>
      </c>
      <c r="FI30">
        <v>100</v>
      </c>
      <c r="FJ30">
        <v>-999.9</v>
      </c>
      <c r="FK30">
        <v>1202.6099999999999</v>
      </c>
      <c r="FL30">
        <v>45.740200000000002</v>
      </c>
      <c r="FM30">
        <v>101.20399999999999</v>
      </c>
      <c r="FN30">
        <v>100.49299999999999</v>
      </c>
    </row>
    <row r="31" spans="1:170" x14ac:dyDescent="0.25">
      <c r="A31">
        <v>15</v>
      </c>
      <c r="B31">
        <v>1606250327</v>
      </c>
      <c r="C31">
        <v>1596.9000000953699</v>
      </c>
      <c r="D31" t="s">
        <v>348</v>
      </c>
      <c r="E31" t="s">
        <v>349</v>
      </c>
      <c r="F31" t="s">
        <v>285</v>
      </c>
      <c r="G31" t="s">
        <v>286</v>
      </c>
      <c r="H31">
        <v>1606250319</v>
      </c>
      <c r="I31">
        <f t="shared" si="0"/>
        <v>1.0851670946875495E-4</v>
      </c>
      <c r="J31">
        <f t="shared" si="1"/>
        <v>2.0122060502879759</v>
      </c>
      <c r="K31">
        <f t="shared" si="2"/>
        <v>1399.66258064516</v>
      </c>
      <c r="L31">
        <f t="shared" si="3"/>
        <v>-74.232300105395112</v>
      </c>
      <c r="M31">
        <f t="shared" si="4"/>
        <v>-7.5637276080690778</v>
      </c>
      <c r="N31">
        <f t="shared" si="5"/>
        <v>142.6153640420147</v>
      </c>
      <c r="O31">
        <f t="shared" si="6"/>
        <v>2.2632597913259402E-3</v>
      </c>
      <c r="P31">
        <f t="shared" si="7"/>
        <v>2.9613671743896752</v>
      </c>
      <c r="Q31">
        <f t="shared" si="8"/>
        <v>2.2622992745511307E-3</v>
      </c>
      <c r="R31">
        <f t="shared" si="9"/>
        <v>1.4140233091547787E-3</v>
      </c>
      <c r="S31">
        <f t="shared" si="10"/>
        <v>231.29507176382151</v>
      </c>
      <c r="T31">
        <f t="shared" si="11"/>
        <v>40.937667826587685</v>
      </c>
      <c r="U31">
        <f t="shared" si="12"/>
        <v>40.7973741935484</v>
      </c>
      <c r="V31">
        <f t="shared" si="13"/>
        <v>7.7353534899748722</v>
      </c>
      <c r="W31">
        <f t="shared" si="14"/>
        <v>42.765949342250991</v>
      </c>
      <c r="X31">
        <f t="shared" si="15"/>
        <v>3.1078836907726233</v>
      </c>
      <c r="Y31">
        <f t="shared" si="16"/>
        <v>7.2671920969194117</v>
      </c>
      <c r="Z31">
        <f t="shared" si="17"/>
        <v>4.6274697992022489</v>
      </c>
      <c r="AA31">
        <f t="shared" si="18"/>
        <v>-4.7855868875720935</v>
      </c>
      <c r="AB31">
        <f t="shared" si="19"/>
        <v>-186.85401692122835</v>
      </c>
      <c r="AC31">
        <f t="shared" si="20"/>
        <v>-15.496686977870118</v>
      </c>
      <c r="AD31">
        <f t="shared" si="21"/>
        <v>24.15878097715094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51668.131604129623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867.79264000000001</v>
      </c>
      <c r="AR31">
        <v>953.02</v>
      </c>
      <c r="AS31">
        <f t="shared" si="27"/>
        <v>8.9428721327988847E-2</v>
      </c>
      <c r="AT31">
        <v>0.5</v>
      </c>
      <c r="AU31">
        <f t="shared" si="28"/>
        <v>1180.2066684892391</v>
      </c>
      <c r="AV31">
        <f t="shared" si="29"/>
        <v>2.0122060502879759</v>
      </c>
      <c r="AW31">
        <f t="shared" si="30"/>
        <v>52.772186632879141</v>
      </c>
      <c r="AX31">
        <f t="shared" si="31"/>
        <v>0.31431659356571734</v>
      </c>
      <c r="AY31">
        <f t="shared" si="32"/>
        <v>2.1944915236070911E-3</v>
      </c>
      <c r="AZ31">
        <f t="shared" si="33"/>
        <v>2.4228872426601749</v>
      </c>
      <c r="BA31" t="s">
        <v>351</v>
      </c>
      <c r="BB31">
        <v>653.47</v>
      </c>
      <c r="BC31">
        <f t="shared" si="34"/>
        <v>299.54999999999995</v>
      </c>
      <c r="BD31">
        <f t="shared" si="35"/>
        <v>0.28451797696544812</v>
      </c>
      <c r="BE31">
        <f t="shared" si="36"/>
        <v>0.88516872970662541</v>
      </c>
      <c r="BF31">
        <f t="shared" si="37"/>
        <v>0.35878696657448339</v>
      </c>
      <c r="BG31">
        <f t="shared" si="38"/>
        <v>0.90672159353153392</v>
      </c>
      <c r="BH31">
        <f t="shared" si="39"/>
        <v>1400.0258064516099</v>
      </c>
      <c r="BI31">
        <f t="shared" si="40"/>
        <v>1180.2066684892391</v>
      </c>
      <c r="BJ31">
        <f t="shared" si="41"/>
        <v>0.84298922423472578</v>
      </c>
      <c r="BK31">
        <f t="shared" si="42"/>
        <v>0.19597844846945162</v>
      </c>
      <c r="BL31">
        <v>6</v>
      </c>
      <c r="BM31">
        <v>0.5</v>
      </c>
      <c r="BN31" t="s">
        <v>290</v>
      </c>
      <c r="BO31">
        <v>2</v>
      </c>
      <c r="BP31">
        <v>1606250319</v>
      </c>
      <c r="BQ31">
        <v>1399.66258064516</v>
      </c>
      <c r="BR31">
        <v>1402.9087096774199</v>
      </c>
      <c r="BS31">
        <v>30.5015419354839</v>
      </c>
      <c r="BT31">
        <v>30.343732258064499</v>
      </c>
      <c r="BU31">
        <v>1397.47225806452</v>
      </c>
      <c r="BV31">
        <v>30.105761290322601</v>
      </c>
      <c r="BW31">
        <v>400.00125806451598</v>
      </c>
      <c r="BX31">
        <v>101.853451612903</v>
      </c>
      <c r="BY31">
        <v>3.9223103225806501E-2</v>
      </c>
      <c r="BZ31">
        <v>39.627000000000002</v>
      </c>
      <c r="CA31">
        <v>40.7973741935484</v>
      </c>
      <c r="CB31">
        <v>999.9</v>
      </c>
      <c r="CC31">
        <v>0</v>
      </c>
      <c r="CD31">
        <v>0</v>
      </c>
      <c r="CE31">
        <v>9997.2161290322601</v>
      </c>
      <c r="CF31">
        <v>0</v>
      </c>
      <c r="CG31">
        <v>427.82274193548398</v>
      </c>
      <c r="CH31">
        <v>1400.0258064516099</v>
      </c>
      <c r="CI31">
        <v>0.90000045161290299</v>
      </c>
      <c r="CJ31">
        <v>9.9999645161290299E-2</v>
      </c>
      <c r="CK31">
        <v>0</v>
      </c>
      <c r="CL31">
        <v>867.79522580645198</v>
      </c>
      <c r="CM31">
        <v>4.9997499999999997</v>
      </c>
      <c r="CN31">
        <v>11910.2387096774</v>
      </c>
      <c r="CO31">
        <v>12178.2806451613</v>
      </c>
      <c r="CP31">
        <v>47.506</v>
      </c>
      <c r="CQ31">
        <v>49.058</v>
      </c>
      <c r="CR31">
        <v>48.155000000000001</v>
      </c>
      <c r="CS31">
        <v>48.814032258064501</v>
      </c>
      <c r="CT31">
        <v>49.643000000000001</v>
      </c>
      <c r="CU31">
        <v>1255.5261290322601</v>
      </c>
      <c r="CV31">
        <v>139.49967741935501</v>
      </c>
      <c r="CW31">
        <v>0</v>
      </c>
      <c r="CX31">
        <v>120.299999952316</v>
      </c>
      <c r="CY31">
        <v>0</v>
      </c>
      <c r="CZ31">
        <v>867.79264000000001</v>
      </c>
      <c r="DA31">
        <v>-0.16999999442654401</v>
      </c>
      <c r="DB31">
        <v>-4.9692309127725096</v>
      </c>
      <c r="DC31">
        <v>11909.995999999999</v>
      </c>
      <c r="DD31">
        <v>15</v>
      </c>
      <c r="DE31">
        <v>1606248313</v>
      </c>
      <c r="DF31" t="s">
        <v>291</v>
      </c>
      <c r="DG31">
        <v>1606248310.5</v>
      </c>
      <c r="DH31">
        <v>1606248313</v>
      </c>
      <c r="DI31">
        <v>6</v>
      </c>
      <c r="DJ31">
        <v>-1.7769999999999999</v>
      </c>
      <c r="DK31">
        <v>-4.8000000000000001E-2</v>
      </c>
      <c r="DL31">
        <v>2.1909999999999998</v>
      </c>
      <c r="DM31">
        <v>0.39600000000000002</v>
      </c>
      <c r="DN31">
        <v>401</v>
      </c>
      <c r="DO31">
        <v>28</v>
      </c>
      <c r="DP31">
        <v>0.01</v>
      </c>
      <c r="DQ31">
        <v>0.01</v>
      </c>
      <c r="DR31">
        <v>2.0143127751833498</v>
      </c>
      <c r="DS31">
        <v>4.5690319275089097E-2</v>
      </c>
      <c r="DT31">
        <v>0.100956112228272</v>
      </c>
      <c r="DU31">
        <v>1</v>
      </c>
      <c r="DV31">
        <v>-3.2453996774193499</v>
      </c>
      <c r="DW31">
        <v>0.30135774193548198</v>
      </c>
      <c r="DX31">
        <v>0.143568172150845</v>
      </c>
      <c r="DY31">
        <v>0</v>
      </c>
      <c r="DZ31">
        <v>0.15781270967741901</v>
      </c>
      <c r="EA31">
        <v>-0.198340161290323</v>
      </c>
      <c r="EB31">
        <v>1.7365538027375602E-2</v>
      </c>
      <c r="EC31">
        <v>1</v>
      </c>
      <c r="ED31">
        <v>2</v>
      </c>
      <c r="EE31">
        <v>3</v>
      </c>
      <c r="EF31" t="s">
        <v>315</v>
      </c>
      <c r="EG31">
        <v>100</v>
      </c>
      <c r="EH31">
        <v>100</v>
      </c>
      <c r="EI31">
        <v>2.19</v>
      </c>
      <c r="EJ31">
        <v>0.3957</v>
      </c>
      <c r="EK31">
        <v>2.1912999999999601</v>
      </c>
      <c r="EL31">
        <v>0</v>
      </c>
      <c r="EM31">
        <v>0</v>
      </c>
      <c r="EN31">
        <v>0</v>
      </c>
      <c r="EO31">
        <v>0.39577142857143199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33.6</v>
      </c>
      <c r="EX31">
        <v>33.6</v>
      </c>
      <c r="EY31">
        <v>2</v>
      </c>
      <c r="EZ31">
        <v>387.839</v>
      </c>
      <c r="FA31">
        <v>636.00900000000001</v>
      </c>
      <c r="FB31">
        <v>38.453299999999999</v>
      </c>
      <c r="FC31">
        <v>34.956200000000003</v>
      </c>
      <c r="FD31">
        <v>29.999500000000001</v>
      </c>
      <c r="FE31">
        <v>34.648699999999998</v>
      </c>
      <c r="FF31">
        <v>34.561300000000003</v>
      </c>
      <c r="FG31">
        <v>57.3581</v>
      </c>
      <c r="FH31">
        <v>0</v>
      </c>
      <c r="FI31">
        <v>100</v>
      </c>
      <c r="FJ31">
        <v>-999.9</v>
      </c>
      <c r="FK31">
        <v>1403.04</v>
      </c>
      <c r="FL31">
        <v>45.740200000000002</v>
      </c>
      <c r="FM31">
        <v>101.21899999999999</v>
      </c>
      <c r="FN31">
        <v>100.512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2020-11-24T12:43:19Z</dcterms:created>
  <dcterms:modified xsi:type="dcterms:W3CDTF">2021-05-04T23:09:22Z</dcterms:modified>
</cp:coreProperties>
</file>