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AB26BFA-A54D-4F7D-B254-42CD4E62352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N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K25" i="1" s="1"/>
  <c r="Y25" i="1"/>
  <c r="X25" i="1"/>
  <c r="W25" i="1"/>
  <c r="P25" i="1"/>
  <c r="N25" i="1"/>
  <c r="J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H23" i="1"/>
  <c r="AG23" i="1"/>
  <c r="J23" i="1" s="1"/>
  <c r="AV23" i="1" s="1"/>
  <c r="Y23" i="1"/>
  <c r="X23" i="1"/>
  <c r="W23" i="1" s="1"/>
  <c r="P23" i="1"/>
  <c r="N23" i="1"/>
  <c r="K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H19" i="1"/>
  <c r="AG19" i="1"/>
  <c r="N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I18" i="1" s="1"/>
  <c r="Y18" i="1"/>
  <c r="X18" i="1"/>
  <c r="W18" i="1"/>
  <c r="P18" i="1"/>
  <c r="K18" i="1"/>
  <c r="J18" i="1"/>
  <c r="AV18" i="1" s="1"/>
  <c r="BK17" i="1"/>
  <c r="BJ17" i="1"/>
  <c r="BI17" i="1" s="1"/>
  <c r="BH17" i="1"/>
  <c r="BG17" i="1"/>
  <c r="BF17" i="1"/>
  <c r="BE17" i="1"/>
  <c r="BD17" i="1"/>
  <c r="BC17" i="1"/>
  <c r="AZ17" i="1"/>
  <c r="AX17" i="1"/>
  <c r="AV17" i="1"/>
  <c r="AS17" i="1"/>
  <c r="AM17" i="1"/>
  <c r="AN17" i="1" s="1"/>
  <c r="AI17" i="1"/>
  <c r="AG17" i="1"/>
  <c r="K17" i="1" s="1"/>
  <c r="Y17" i="1"/>
  <c r="X17" i="1"/>
  <c r="W17" i="1"/>
  <c r="P17" i="1"/>
  <c r="N17" i="1"/>
  <c r="J17" i="1"/>
  <c r="AH24" i="1" l="1"/>
  <c r="N24" i="1"/>
  <c r="I24" i="1"/>
  <c r="K24" i="1"/>
  <c r="J24" i="1"/>
  <c r="AV24" i="1" s="1"/>
  <c r="AY24" i="1" s="1"/>
  <c r="N27" i="1"/>
  <c r="AH27" i="1"/>
  <c r="K27" i="1"/>
  <c r="J27" i="1"/>
  <c r="AV27" i="1" s="1"/>
  <c r="I27" i="1"/>
  <c r="AU25" i="1"/>
  <c r="AW25" i="1" s="1"/>
  <c r="S25" i="1"/>
  <c r="AU18" i="1"/>
  <c r="AW18" i="1" s="1"/>
  <c r="S18" i="1"/>
  <c r="K20" i="1"/>
  <c r="J20" i="1"/>
  <c r="AV20" i="1" s="1"/>
  <c r="AY20" i="1" s="1"/>
  <c r="I20" i="1"/>
  <c r="AH20" i="1"/>
  <c r="N20" i="1"/>
  <c r="AU30" i="1"/>
  <c r="AW30" i="1" s="1"/>
  <c r="S30" i="1"/>
  <c r="S23" i="1"/>
  <c r="AU23" i="1"/>
  <c r="AW23" i="1" s="1"/>
  <c r="K28" i="1"/>
  <c r="J28" i="1"/>
  <c r="AV28" i="1" s="1"/>
  <c r="AY28" i="1" s="1"/>
  <c r="I28" i="1"/>
  <c r="AH28" i="1"/>
  <c r="N28" i="1"/>
  <c r="AU19" i="1"/>
  <c r="AW19" i="1" s="1"/>
  <c r="S19" i="1"/>
  <c r="I21" i="1"/>
  <c r="AH21" i="1"/>
  <c r="N21" i="1"/>
  <c r="J21" i="1"/>
  <c r="AV21" i="1" s="1"/>
  <c r="AY21" i="1" s="1"/>
  <c r="K21" i="1"/>
  <c r="AU27" i="1"/>
  <c r="AW27" i="1" s="1"/>
  <c r="S27" i="1"/>
  <c r="AY31" i="1"/>
  <c r="AY17" i="1"/>
  <c r="I29" i="1"/>
  <c r="AH29" i="1"/>
  <c r="N29" i="1"/>
  <c r="J29" i="1"/>
  <c r="AV29" i="1" s="1"/>
  <c r="AY29" i="1" s="1"/>
  <c r="K29" i="1"/>
  <c r="S31" i="1"/>
  <c r="AU31" i="1"/>
  <c r="AU17" i="1"/>
  <c r="AW17" i="1" s="1"/>
  <c r="S17" i="1"/>
  <c r="AA18" i="1"/>
  <c r="T20" i="1"/>
  <c r="U20" i="1" s="1"/>
  <c r="AW21" i="1"/>
  <c r="AU21" i="1"/>
  <c r="S21" i="1"/>
  <c r="AU29" i="1"/>
  <c r="S29" i="1"/>
  <c r="AW31" i="1"/>
  <c r="AY18" i="1"/>
  <c r="AY25" i="1"/>
  <c r="T28" i="1"/>
  <c r="U28" i="1" s="1"/>
  <c r="AU22" i="1"/>
  <c r="AW22" i="1" s="1"/>
  <c r="S22" i="1"/>
  <c r="AY23" i="1"/>
  <c r="AB28" i="1"/>
  <c r="AW29" i="1"/>
  <c r="I19" i="1"/>
  <c r="AH22" i="1"/>
  <c r="AH30" i="1"/>
  <c r="AH17" i="1"/>
  <c r="J19" i="1"/>
  <c r="AV19" i="1" s="1"/>
  <c r="AY19" i="1" s="1"/>
  <c r="I22" i="1"/>
  <c r="S24" i="1"/>
  <c r="AH25" i="1"/>
  <c r="I30" i="1"/>
  <c r="I17" i="1"/>
  <c r="N18" i="1"/>
  <c r="K19" i="1"/>
  <c r="J22" i="1"/>
  <c r="AV22" i="1" s="1"/>
  <c r="AY22" i="1" s="1"/>
  <c r="I25" i="1"/>
  <c r="N26" i="1"/>
  <c r="J30" i="1"/>
  <c r="AV30" i="1" s="1"/>
  <c r="K22" i="1"/>
  <c r="K30" i="1"/>
  <c r="AH18" i="1"/>
  <c r="I23" i="1"/>
  <c r="AH26" i="1"/>
  <c r="I26" i="1"/>
  <c r="AA19" i="1" l="1"/>
  <c r="AY30" i="1"/>
  <c r="T29" i="1"/>
  <c r="U29" i="1" s="1"/>
  <c r="AB20" i="1"/>
  <c r="AC20" i="1"/>
  <c r="V20" i="1"/>
  <c r="Z20" i="1" s="1"/>
  <c r="AA28" i="1"/>
  <c r="Q28" i="1"/>
  <c r="O28" i="1" s="1"/>
  <c r="R28" i="1" s="1"/>
  <c r="L28" i="1" s="1"/>
  <c r="M28" i="1" s="1"/>
  <c r="T25" i="1"/>
  <c r="U25" i="1" s="1"/>
  <c r="AA26" i="1"/>
  <c r="T24" i="1"/>
  <c r="U24" i="1" s="1"/>
  <c r="AA25" i="1"/>
  <c r="Q25" i="1"/>
  <c r="O25" i="1" s="1"/>
  <c r="R25" i="1" s="1"/>
  <c r="L25" i="1" s="1"/>
  <c r="M25" i="1" s="1"/>
  <c r="AA22" i="1"/>
  <c r="T27" i="1"/>
  <c r="U27" i="1" s="1"/>
  <c r="AA21" i="1"/>
  <c r="T31" i="1"/>
  <c r="U31" i="1" s="1"/>
  <c r="T22" i="1"/>
  <c r="U22" i="1" s="1"/>
  <c r="T19" i="1"/>
  <c r="U19" i="1" s="1"/>
  <c r="AA24" i="1"/>
  <c r="AA23" i="1"/>
  <c r="Q23" i="1"/>
  <c r="O23" i="1" s="1"/>
  <c r="R23" i="1" s="1"/>
  <c r="L23" i="1" s="1"/>
  <c r="M23" i="1" s="1"/>
  <c r="T17" i="1"/>
  <c r="U17" i="1" s="1"/>
  <c r="Q29" i="1"/>
  <c r="O29" i="1" s="1"/>
  <c r="R29" i="1" s="1"/>
  <c r="L29" i="1" s="1"/>
  <c r="M29" i="1" s="1"/>
  <c r="AA29" i="1"/>
  <c r="AA20" i="1"/>
  <c r="Q20" i="1"/>
  <c r="O20" i="1" s="1"/>
  <c r="R20" i="1" s="1"/>
  <c r="L20" i="1" s="1"/>
  <c r="M20" i="1" s="1"/>
  <c r="AA27" i="1"/>
  <c r="Q27" i="1"/>
  <c r="O27" i="1" s="1"/>
  <c r="R27" i="1" s="1"/>
  <c r="L27" i="1" s="1"/>
  <c r="M27" i="1" s="1"/>
  <c r="AC28" i="1"/>
  <c r="AD28" i="1" s="1"/>
  <c r="V28" i="1"/>
  <c r="Z28" i="1" s="1"/>
  <c r="T21" i="1"/>
  <c r="U21" i="1" s="1"/>
  <c r="Q21" i="1" s="1"/>
  <c r="O21" i="1" s="1"/>
  <c r="R21" i="1" s="1"/>
  <c r="L21" i="1" s="1"/>
  <c r="M21" i="1" s="1"/>
  <c r="T26" i="1"/>
  <c r="U26" i="1" s="1"/>
  <c r="T23" i="1"/>
  <c r="U23" i="1" s="1"/>
  <c r="AY27" i="1"/>
  <c r="AA30" i="1"/>
  <c r="T18" i="1"/>
  <c r="U18" i="1" s="1"/>
  <c r="AA17" i="1"/>
  <c r="Q17" i="1"/>
  <c r="O17" i="1" s="1"/>
  <c r="R17" i="1" s="1"/>
  <c r="L17" i="1" s="1"/>
  <c r="M17" i="1" s="1"/>
  <c r="T30" i="1"/>
  <c r="U30" i="1" s="1"/>
  <c r="Q30" i="1" s="1"/>
  <c r="O30" i="1" s="1"/>
  <c r="R30" i="1" s="1"/>
  <c r="L30" i="1" s="1"/>
  <c r="M30" i="1" s="1"/>
  <c r="V24" i="1" l="1"/>
  <c r="Z24" i="1" s="1"/>
  <c r="AC24" i="1"/>
  <c r="AB24" i="1"/>
  <c r="V26" i="1"/>
  <c r="Z26" i="1" s="1"/>
  <c r="AC26" i="1"/>
  <c r="AD26" i="1" s="1"/>
  <c r="AB26" i="1"/>
  <c r="Q24" i="1"/>
  <c r="O24" i="1" s="1"/>
  <c r="R24" i="1" s="1"/>
  <c r="L24" i="1" s="1"/>
  <c r="M24" i="1" s="1"/>
  <c r="AD20" i="1"/>
  <c r="V18" i="1"/>
  <c r="Z18" i="1" s="1"/>
  <c r="AC18" i="1"/>
  <c r="AD18" i="1" s="1"/>
  <c r="AB18" i="1"/>
  <c r="Q18" i="1"/>
  <c r="O18" i="1" s="1"/>
  <c r="R18" i="1" s="1"/>
  <c r="L18" i="1" s="1"/>
  <c r="M18" i="1" s="1"/>
  <c r="V21" i="1"/>
  <c r="Z21" i="1" s="1"/>
  <c r="AC21" i="1"/>
  <c r="AB21" i="1"/>
  <c r="V19" i="1"/>
  <c r="Z19" i="1" s="1"/>
  <c r="AC19" i="1"/>
  <c r="AB19" i="1"/>
  <c r="V27" i="1"/>
  <c r="Z27" i="1" s="1"/>
  <c r="AC27" i="1"/>
  <c r="AB27" i="1"/>
  <c r="Q26" i="1"/>
  <c r="O26" i="1" s="1"/>
  <c r="R26" i="1" s="1"/>
  <c r="L26" i="1" s="1"/>
  <c r="M26" i="1" s="1"/>
  <c r="V29" i="1"/>
  <c r="Z29" i="1" s="1"/>
  <c r="AC29" i="1"/>
  <c r="AD29" i="1" s="1"/>
  <c r="AB29" i="1"/>
  <c r="V22" i="1"/>
  <c r="Z22" i="1" s="1"/>
  <c r="AC22" i="1"/>
  <c r="AB22" i="1"/>
  <c r="Q22" i="1"/>
  <c r="O22" i="1" s="1"/>
  <c r="R22" i="1" s="1"/>
  <c r="L22" i="1" s="1"/>
  <c r="M22" i="1" s="1"/>
  <c r="AC25" i="1"/>
  <c r="V25" i="1"/>
  <c r="Z25" i="1" s="1"/>
  <c r="AB25" i="1"/>
  <c r="AC17" i="1"/>
  <c r="V17" i="1"/>
  <c r="Z17" i="1" s="1"/>
  <c r="AB17" i="1"/>
  <c r="Q19" i="1"/>
  <c r="O19" i="1" s="1"/>
  <c r="R19" i="1" s="1"/>
  <c r="L19" i="1" s="1"/>
  <c r="M19" i="1" s="1"/>
  <c r="V30" i="1"/>
  <c r="Z30" i="1" s="1"/>
  <c r="AC30" i="1"/>
  <c r="AD30" i="1" s="1"/>
  <c r="AB30" i="1"/>
  <c r="AB23" i="1"/>
  <c r="V23" i="1"/>
  <c r="Z23" i="1" s="1"/>
  <c r="AC23" i="1"/>
  <c r="AB31" i="1"/>
  <c r="V31" i="1"/>
  <c r="Z31" i="1" s="1"/>
  <c r="AC31" i="1"/>
  <c r="AD31" i="1" s="1"/>
  <c r="Q31" i="1"/>
  <c r="O31" i="1" s="1"/>
  <c r="R31" i="1" s="1"/>
  <c r="L31" i="1" s="1"/>
  <c r="M31" i="1" s="1"/>
  <c r="AD25" i="1" l="1"/>
  <c r="AD21" i="1"/>
  <c r="AD27" i="1"/>
  <c r="AD22" i="1"/>
  <c r="AD23" i="1"/>
  <c r="AD24" i="1"/>
  <c r="AD17" i="1"/>
  <c r="AD19" i="1"/>
</calcChain>
</file>

<file path=xl/sharedStrings.xml><?xml version="1.0" encoding="utf-8"?>
<sst xmlns="http://schemas.openxmlformats.org/spreadsheetml/2006/main" count="693" uniqueCount="352">
  <si>
    <t>File opened</t>
  </si>
  <si>
    <t>2020-11-24 12:43:27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</si>
  <si>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</si>
  <si>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</si>
  <si>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</si>
  <si>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</si>
  <si>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</si>
  <si>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</si>
  <si>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</si>
  <si>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</si>
  <si>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</si>
  <si>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</si>
  <si>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</si>
  <si>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</si>
  <si>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</si>
  <si>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</si>
  <si>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</si>
  <si>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</si>
  <si>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</si>
  <si>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</si>
  <si>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</si>
  <si>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</si>
  <si>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</si>
  <si>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12:43:27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</si>
  <si>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</si>
  <si>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</si>
  <si>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</si>
  <si>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</si>
  <si>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</si>
  <si>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</si>
  <si>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</si>
  <si>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</si>
  <si>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</si>
  <si>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</si>
  <si>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</si>
  <si>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</si>
  <si>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</si>
  <si>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</si>
  <si>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</si>
  <si>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</si>
  <si>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</si>
  <si>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</si>
  <si>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</si>
  <si>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</si>
  <si>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</si>
  <si>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</si>
  <si>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</si>
  <si>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</si>
  <si>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</si>
  <si>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</si>
  <si>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</si>
  <si>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</si>
  <si>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</si>
  <si>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</si>
  <si>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</si>
  <si>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</si>
  <si>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</si>
  <si>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</si>
  <si>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</si>
  <si>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</si>
  <si>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</si>
  <si>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</si>
  <si>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</si>
  <si>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</si>
  <si>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</si>
  <si>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</si>
  <si>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</si>
  <si>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</si>
  <si>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</si>
  <si>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</si>
  <si>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</si>
  <si>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</si>
  <si>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</si>
  <si>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</si>
  <si>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</si>
  <si>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</si>
  <si>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</si>
  <si>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</si>
  <si>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</si>
  <si>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</si>
  <si>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</si>
  <si>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</si>
  <si>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</si>
  <si>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</si>
  <si>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</si>
  <si>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</si>
  <si>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</si>
  <si>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</si>
  <si>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</si>
  <si>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</si>
  <si>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</si>
  <si>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</si>
  <si>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</si>
  <si>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</si>
  <si>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</si>
  <si>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</si>
  <si>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</si>
  <si>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</si>
  <si>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</si>
  <si>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</si>
  <si>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</si>
  <si>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</si>
  <si>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</si>
  <si>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</si>
  <si>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</si>
  <si>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</si>
  <si>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</si>
  <si>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</si>
  <si>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</si>
  <si>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</si>
  <si>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</si>
  <si>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</si>
  <si>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</si>
  <si>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</si>
  <si>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</si>
  <si>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</si>
  <si>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</si>
  <si>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</si>
  <si>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</si>
  <si>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</si>
  <si>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</si>
  <si>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</si>
  <si>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</si>
  <si>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</si>
  <si>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</si>
  <si>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</si>
  <si>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</si>
  <si>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</si>
  <si>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</si>
  <si>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</si>
  <si>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</si>
  <si>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</si>
  <si>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</si>
  <si>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</si>
  <si>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</si>
  <si>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</si>
  <si>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</si>
  <si>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</si>
  <si>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</si>
  <si>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</si>
  <si>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</si>
  <si>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</si>
  <si>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</si>
  <si>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</si>
  <si>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</si>
  <si>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</si>
  <si>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</si>
  <si>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</si>
  <si>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</si>
  <si>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</si>
  <si>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</si>
  <si>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</si>
  <si>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</si>
  <si>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</si>
  <si>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</si>
  <si>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</si>
  <si>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</si>
  <si>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</si>
  <si>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</si>
  <si>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</si>
  <si>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</si>
  <si>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</si>
  <si>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</si>
  <si>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</si>
  <si>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</si>
  <si>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</si>
  <si>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</si>
  <si>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</si>
  <si>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</si>
  <si>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</si>
  <si>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</si>
  <si>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</si>
  <si>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</si>
  <si>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</si>
  <si>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</si>
  <si>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</si>
  <si>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</si>
  <si>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</si>
  <si>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</si>
  <si>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</si>
  <si>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</si>
  <si>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</si>
  <si>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</si>
  <si>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</si>
  <si>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</si>
  <si>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</si>
  <si>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</si>
  <si>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</si>
  <si>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</si>
  <si>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</si>
  <si>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</si>
  <si>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</si>
  <si>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</si>
  <si>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</si>
  <si>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</si>
  <si>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</si>
  <si>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</si>
  <si>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</si>
  <si>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</si>
  <si>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</si>
  <si>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</si>
  <si>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</si>
  <si>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</si>
  <si>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</si>
  <si>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</si>
  <si>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</si>
  <si>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</si>
  <si>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</si>
  <si>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</si>
  <si>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</si>
  <si>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</si>
  <si>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</si>
  <si>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</si>
  <si>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</si>
  <si>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</si>
  <si>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</si>
  <si>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</si>
  <si>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</si>
  <si>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</si>
  <si>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</si>
  <si>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</si>
  <si>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</si>
  <si>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</si>
  <si>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</si>
  <si>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</si>
  <si>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</si>
  <si>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</si>
  <si>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</si>
  <si>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</si>
  <si>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</si>
  <si>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</si>
  <si>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</si>
  <si>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</si>
  <si>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</si>
  <si>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</si>
  <si>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</si>
  <si>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</si>
  <si>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</si>
  <si>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</si>
  <si>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</si>
  <si>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</si>
  <si>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</si>
  <si>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</si>
  <si>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</si>
  <si>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</si>
  <si>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</si>
  <si>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</si>
  <si>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</si>
  <si>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</si>
  <si>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</si>
  <si>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</si>
  <si>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</si>
  <si>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</si>
  <si>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</si>
  <si>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</si>
  <si>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</si>
  <si>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</si>
  <si>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</si>
  <si>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</si>
  <si>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</si>
  <si>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</si>
  <si>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</si>
  <si>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</si>
  <si>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</si>
  <si>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</si>
  <si>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</si>
  <si>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</si>
  <si>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</si>
  <si>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</si>
  <si>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</si>
  <si>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</si>
  <si>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</si>
  <si>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</si>
  <si>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</si>
  <si>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</si>
  <si>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</si>
  <si>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</si>
  <si>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</si>
  <si>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</si>
  <si>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</si>
  <si>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</si>
  <si>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</si>
  <si>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</si>
  <si>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12:48:25</t>
  </si>
  <si>
    <t>12:48:25</t>
  </si>
  <si>
    <t>1149</t>
  </si>
  <si>
    <t>_1</t>
  </si>
  <si>
    <t>RECT-4143-20200907-06_33_50</t>
  </si>
  <si>
    <t>RECT-6039-20201124-12_48_33</t>
  </si>
  <si>
    <t>DARK-6040-20201124-12_48_35</t>
  </si>
  <si>
    <t>0: Broadleaf</t>
  </si>
  <si>
    <t>12:45:38</t>
  </si>
  <si>
    <t>0/3</t>
  </si>
  <si>
    <t>20201124 12:50:26</t>
  </si>
  <si>
    <t>12:50:26</t>
  </si>
  <si>
    <t>RECT-6041-20201124-12_50_33</t>
  </si>
  <si>
    <t>DARK-6042-20201124-12_50_35</t>
  </si>
  <si>
    <t>1/3</t>
  </si>
  <si>
    <t>20201124 12:52:26</t>
  </si>
  <si>
    <t>12:52:26</t>
  </si>
  <si>
    <t>RECT-6043-20201124-12_52_34</t>
  </si>
  <si>
    <t>DARK-6044-20201124-12_52_36</t>
  </si>
  <si>
    <t>20201124 12:54:27</t>
  </si>
  <si>
    <t>12:54:27</t>
  </si>
  <si>
    <t>RECT-6045-20201124-12_54_34</t>
  </si>
  <si>
    <t>DARK-6046-20201124-12_54_36</t>
  </si>
  <si>
    <t>2/3</t>
  </si>
  <si>
    <t>20201124 12:56:03</t>
  </si>
  <si>
    <t>12:56:03</t>
  </si>
  <si>
    <t>RECT-6047-20201124-12_56_11</t>
  </si>
  <si>
    <t>DARK-6048-20201124-12_56_13</t>
  </si>
  <si>
    <t>3/3</t>
  </si>
  <si>
    <t>20201124 12:58:04</t>
  </si>
  <si>
    <t>12:58:04</t>
  </si>
  <si>
    <t>RECT-6049-20201124-12_58_11</t>
  </si>
  <si>
    <t>DARK-6050-20201124-12_58_13</t>
  </si>
  <si>
    <t>20201124 12:59:58</t>
  </si>
  <si>
    <t>12:59:58</t>
  </si>
  <si>
    <t>RECT-6051-20201124-13_00_06</t>
  </si>
  <si>
    <t>DARK-6052-20201124-13_00_08</t>
  </si>
  <si>
    <t>20201124 13:01:59</t>
  </si>
  <si>
    <t>13:01:59</t>
  </si>
  <si>
    <t>RECT-6053-20201124-13_02_06</t>
  </si>
  <si>
    <t>DARK-6054-20201124-13_02_08</t>
  </si>
  <si>
    <t>20201124 13:03:59</t>
  </si>
  <si>
    <t>13:03:59</t>
  </si>
  <si>
    <t>RECT-6055-20201124-13_04_07</t>
  </si>
  <si>
    <t>DARK-6056-20201124-13_04_09</t>
  </si>
  <si>
    <t>20201124 13:06:00</t>
  </si>
  <si>
    <t>13:06:00</t>
  </si>
  <si>
    <t>RECT-6057-20201124-13_06_07</t>
  </si>
  <si>
    <t>DARK-6058-20201124-13_06_09</t>
  </si>
  <si>
    <t>20201124 13:08:00</t>
  </si>
  <si>
    <t>13:08:00</t>
  </si>
  <si>
    <t>RECT-6059-20201124-13_08_08</t>
  </si>
  <si>
    <t>DARK-6060-20201124-13_08_10</t>
  </si>
  <si>
    <t>20201124 13:09:23</t>
  </si>
  <si>
    <t>13:09:23</t>
  </si>
  <si>
    <t>RECT-6061-20201124-13_09_31</t>
  </si>
  <si>
    <t>DARK-6062-20201124-13_09_33</t>
  </si>
  <si>
    <t>20201124 13:11:20</t>
  </si>
  <si>
    <t>13:11:20</t>
  </si>
  <si>
    <t>RECT-6063-20201124-13_11_28</t>
  </si>
  <si>
    <t>DARK-6064-20201124-13_11_30</t>
  </si>
  <si>
    <t>20201124 13:13:21</t>
  </si>
  <si>
    <t>13:13:21</t>
  </si>
  <si>
    <t>RECT-6065-20201124-13_13_28</t>
  </si>
  <si>
    <t>DARK-6066-20201124-13_13_31</t>
  </si>
  <si>
    <t>20201124 13:15:21</t>
  </si>
  <si>
    <t>13:15:21</t>
  </si>
  <si>
    <t>RECT-6067-20201124-13_15_29</t>
  </si>
  <si>
    <t>DARK-6068-20201124-13_15_31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</si>
</sst>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1606250905.5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1606250897.5</v>
      </c>
      <c r="I17">
        <f t="shared" ref="I17:I31" si="0">BW17*AG17*(BS17-BT17)/(100*BL17*(1000-AG17*BS17))</f>
        <v>4.4478626386826054E-3</v>
      </c>
      <c r="J17">
        <f t="shared" ref="J17:J31" si="1">BW17*AG17*(BR17-BQ17*(1000-AG17*BT17)/(1000-AG17*BS17))/(100*BL17)</f>
        <v>11.541000162064114</v>
      </c>
      <c r="K17">
        <f t="shared" ref="K17:K31" si="2">BQ17 - IF(AG17&gt;1, J17*BL17*100/(AI17*CE17), 0)</f>
        <v>402.22577419354798</v>
      </c>
      <c r="L17">
        <f t="shared" ref="L17:L31" si="3">((R17-I17/2)*K17-J17)/(R17+I17/2)</f>
        <v>268.32526575369502</v>
      </c>
      <c r="M17">
        <f t="shared" ref="M17:M31" si="4">L17*(BX17+BY17)/1000</f>
        <v>27.336246033458572</v>
      </c>
      <c r="N17">
        <f t="shared" ref="N17:N31" si="5">(BQ17 - IF(AG17&gt;1, J17*BL17*100/(AI17*CE17), 0))*(BX17+BY17)/1000</f>
        <v>40.977664527671358</v>
      </c>
      <c r="O17">
        <f t="shared" ref="O17:O31" si="6">2/((1/Q17-1/P17)+SIGN(Q17)*SQRT((1/Q17-1/P17)*(1/Q17-1/P17) + 4*BM17/((BM17+1)*(BM17+1))*(2*1/Q17*1/P17-1/P17*1/P17)))</f>
        <v>0.15971035070710404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2.962405385514721</v>
      </c>
      <c r="Q17">
        <f t="shared" ref="Q17:Q31" si="8">I17*(1000-(1000*0.61365*EXP(17.502*U17/(240.97+U17))/(BX17+BY17)+BS17)/2)/(1000*0.61365*EXP(17.502*U17/(240.97+U17))/(BX17+BY17)-BS17)</f>
        <v>0.15507647340642972</v>
      </c>
      <c r="R17">
        <f t="shared" ref="R17:R31" si="9">1/((BM17+1)/(O17/1.6)+1/(P17/1.37)) + BM17/((BM17+1)/(O17/1.6) + BM17/(P17/1.37))</f>
        <v>9.732793230485498E-2</v>
      </c>
      <c r="S17">
        <f t="shared" ref="S17:S31" si="10">(BI17*BK17)</f>
        <v>231.2913835527003</v>
      </c>
      <c r="T17">
        <f t="shared" ref="T17:T31" si="11">(BZ17+(S17+2*0.95*0.0000000567*(((BZ17+$B$7)+273)^4-(BZ17+273)^4)-44100*I17)/(1.84*29.3*P17+8*0.95*0.0000000567*(BZ17+273)^3))</f>
        <v>38.800475175560123</v>
      </c>
      <c r="U17">
        <f t="shared" ref="U17:U31" si="12">($C$7*CA17+$D$7*CB17+$E$7*T17)</f>
        <v>38.702687096774198</v>
      </c>
      <c r="V17">
        <f t="shared" ref="V17:V31" si="13">0.61365*EXP(17.502*U17/(240.97+U17))</f>
        <v>6.9150149840453068</v>
      </c>
      <c r="W17">
        <f t="shared" ref="W17:W31" si="14">(X17/Y17*100)</f>
        <v>60.382056714254354</v>
      </c>
      <c r="X17">
        <f t="shared" ref="X17:X31" si="15">BS17*(BX17+BY17)/1000</f>
        <v>4.1517042241012234</v>
      </c>
      <c r="Y17">
        <f t="shared" ref="Y17:Y31" si="16">0.61365*EXP(17.502*BZ17/(240.97+BZ17))</f>
        <v>6.8757250912275287</v>
      </c>
      <c r="Z17">
        <f t="shared" ref="Z17:Z31" si="17">(V17-BS17*(BX17+BY17)/1000)</f>
        <v>2.7633107599440834</v>
      </c>
      <c r="AA17">
        <f t="shared" ref="AA17:AA31" si="18">(-I17*44100)</f>
        <v>-196.15074236590289</v>
      </c>
      <c r="AB17">
        <f t="shared" ref="AB17:AB31" si="19">2*29.3*P17*0.92*(BZ17-U17)</f>
        <v>-16.870958530212224</v>
      </c>
      <c r="AC17">
        <f t="shared" ref="AC17:AC31" si="20">2*0.95*0.0000000567*(((BZ17+$B$7)+273)^4-(U17+273)^4)</f>
        <v>-1.3778671213385296</v>
      </c>
      <c r="AD17">
        <f t="shared" ref="AD17:AD31" si="21">S17+AC17+AA17+AB17</f>
        <v>16.891815535246646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51867.877672435199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976.96573076923096</v>
      </c>
      <c r="AR17">
        <v>1302.46</v>
      </c>
      <c r="AS17">
        <f t="shared" ref="AS17:AS31" si="27">1-AQ17/AR17</f>
        <v>0.24990730558387131</v>
      </c>
      <c r="AT17">
        <v>0.5</v>
      </c>
      <c r="AU17">
        <f t="shared" ref="AU17:AU31" si="28">BI17</f>
        <v>1180.1871684892544</v>
      </c>
      <c r="AV17">
        <f t="shared" ref="AV17:AV31" si="29">J17</f>
        <v>11.541000162064114</v>
      </c>
      <c r="AW17">
        <f t="shared" ref="AW17:AW31" si="30">AS17*AT17*AU17</f>
        <v>147.46869768090397</v>
      </c>
      <c r="AX17">
        <f t="shared" ref="AX17:AX31" si="31">BC17/AR17</f>
        <v>0.43166776714831934</v>
      </c>
      <c r="AY17">
        <f t="shared" ref="AY17:AY31" si="32">(AV17-AO17)/AU17</f>
        <v>1.0268496358415268E-2</v>
      </c>
      <c r="AZ17">
        <f t="shared" ref="AZ17:AZ31" si="33">(AL17-AR17)/AR17</f>
        <v>1.5045529229304546</v>
      </c>
      <c r="BA17" t="s">
        <v>289</v>
      </c>
      <c r="BB17">
        <v>740.23</v>
      </c>
      <c r="BC17">
        <f t="shared" ref="BC17:BC31" si="34">AR17-BB17</f>
        <v>562.23</v>
      </c>
      <c r="BD17">
        <f t="shared" ref="BD17:BD31" si="35">(AR17-AQ17)/(AR17-BB17)</f>
        <v>0.57893436712870017</v>
      </c>
      <c r="BE17">
        <f t="shared" ref="BE17:BE31" si="36">(AL17-AR17)/(AL17-BB17)</f>
        <v>0.77705652596308261</v>
      </c>
      <c r="BF17">
        <f t="shared" ref="BF17:BF31" si="37">(AR17-AQ17)/(AR17-AK17)</f>
        <v>0.55452070430545719</v>
      </c>
      <c r="BG17">
        <f t="shared" ref="BG17:BG31" si="38">(AL17-AR17)/(AL17-AK17)</f>
        <v>0.76950350753824692</v>
      </c>
      <c r="BH17">
        <f t="shared" ref="BH17:BH31" si="39">$B$11*CF17+$C$11*CG17+$F$11*CH17*(1-CK17)</f>
        <v>1400.0025806451599</v>
      </c>
      <c r="BI17">
        <f t="shared" ref="BI17:BI31" si="40">BH17*BJ17</f>
        <v>1180.1871684892544</v>
      </c>
      <c r="BJ17">
        <f t="shared" ref="BJ17:BJ31" si="41">($B$11*$D$9+$C$11*$D$9+$F$11*((CU17+CM17)/MAX(CU17+CM17+CV17, 0.1)*$I$9+CV17/MAX(CU17+CM17+CV17, 0.1)*$J$9))/($B$11+$C$11+$F$11)</f>
        <v>0.84298928073789092</v>
      </c>
      <c r="BK17">
        <f t="shared" ref="BK17:BK31" si="42">($B$11*$K$9+$C$11*$K$9+$F$11*((CU17+CM17)/MAX(CU17+CM17+CV17, 0.1)*$P$9+CV17/MAX(CU17+CM17+CV17, 0.1)*$Q$9))/($B$11+$C$11+$F$11)</f>
        <v>0.19597856147578188</v>
      </c>
      <c r="BL17">
        <v>6</v>
      </c>
      <c r="BM17">
        <v>0.5</v>
      </c>
      <c r="BN17" t="s">
        <v>290</v>
      </c>
      <c r="BO17">
        <v>2</v>
      </c>
      <c r="BP17">
        <v>1606250897.5</v>
      </c>
      <c r="BQ17">
        <v>402.22577419354798</v>
      </c>
      <c r="BR17">
        <v>422.22080645161299</v>
      </c>
      <c r="BS17">
        <v>40.752016129032299</v>
      </c>
      <c r="BT17">
        <v>34.352122580645201</v>
      </c>
      <c r="BU17">
        <v>398.15177419354802</v>
      </c>
      <c r="BV17">
        <v>40.257609677419403</v>
      </c>
      <c r="BW17">
        <v>400.00070967741902</v>
      </c>
      <c r="BX17">
        <v>101.83883870967701</v>
      </c>
      <c r="BY17">
        <v>3.8433103225806502E-2</v>
      </c>
      <c r="BZ17">
        <v>38.597051612903201</v>
      </c>
      <c r="CA17">
        <v>38.702687096774198</v>
      </c>
      <c r="CB17">
        <v>999.9</v>
      </c>
      <c r="CC17">
        <v>0</v>
      </c>
      <c r="CD17">
        <v>0</v>
      </c>
      <c r="CE17">
        <v>10004.536451612899</v>
      </c>
      <c r="CF17">
        <v>0</v>
      </c>
      <c r="CG17">
        <v>451.54512903225799</v>
      </c>
      <c r="CH17">
        <v>1400.0025806451599</v>
      </c>
      <c r="CI17">
        <v>0.9</v>
      </c>
      <c r="CJ17">
        <v>9.9999699999999997E-2</v>
      </c>
      <c r="CK17">
        <v>0</v>
      </c>
      <c r="CL17">
        <v>977.300903225806</v>
      </c>
      <c r="CM17">
        <v>4.9997499999999997</v>
      </c>
      <c r="CN17">
        <v>13455.0516129032</v>
      </c>
      <c r="CO17">
        <v>12178.0677419355</v>
      </c>
      <c r="CP17">
        <v>46.753999999999998</v>
      </c>
      <c r="CQ17">
        <v>48.455290322580602</v>
      </c>
      <c r="CR17">
        <v>47.436999999999998</v>
      </c>
      <c r="CS17">
        <v>48.225548387096801</v>
      </c>
      <c r="CT17">
        <v>48.870935483871001</v>
      </c>
      <c r="CU17">
        <v>1255.5025806451599</v>
      </c>
      <c r="CV17">
        <v>139.5</v>
      </c>
      <c r="CW17">
        <v>0</v>
      </c>
      <c r="CX17">
        <v>578</v>
      </c>
      <c r="CY17">
        <v>0</v>
      </c>
      <c r="CZ17">
        <v>976.96573076923096</v>
      </c>
      <c r="DA17">
        <v>-37.808923104791702</v>
      </c>
      <c r="DB17">
        <v>-498.54359006321999</v>
      </c>
      <c r="DC17">
        <v>13450.4769230769</v>
      </c>
      <c r="DD17">
        <v>15</v>
      </c>
      <c r="DE17">
        <v>1606250738</v>
      </c>
      <c r="DF17" t="s">
        <v>291</v>
      </c>
      <c r="DG17">
        <v>1606250738</v>
      </c>
      <c r="DH17">
        <v>1606250721.5</v>
      </c>
      <c r="DI17">
        <v>8</v>
      </c>
      <c r="DJ17">
        <v>6.6000000000000003E-2</v>
      </c>
      <c r="DK17">
        <v>9.9000000000000005E-2</v>
      </c>
      <c r="DL17">
        <v>4.0739999999999998</v>
      </c>
      <c r="DM17">
        <v>0.49399999999999999</v>
      </c>
      <c r="DN17">
        <v>1467</v>
      </c>
      <c r="DO17">
        <v>31</v>
      </c>
      <c r="DP17">
        <v>0.05</v>
      </c>
      <c r="DQ17">
        <v>0.02</v>
      </c>
      <c r="DR17">
        <v>11.5398992758078</v>
      </c>
      <c r="DS17">
        <v>1.2534910950562099</v>
      </c>
      <c r="DT17">
        <v>0.107970986543801</v>
      </c>
      <c r="DU17">
        <v>0</v>
      </c>
      <c r="DV17">
        <v>-19.9858032258064</v>
      </c>
      <c r="DW17">
        <v>-2.4522387096773701</v>
      </c>
      <c r="DX17">
        <v>0.20757565971405001</v>
      </c>
      <c r="DY17">
        <v>0</v>
      </c>
      <c r="DZ17">
        <v>6.3836719354838696</v>
      </c>
      <c r="EA17">
        <v>1.93585935483869</v>
      </c>
      <c r="EB17">
        <v>0.144491198446521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4.0739999999999998</v>
      </c>
      <c r="EJ17">
        <v>0.49440000000000001</v>
      </c>
      <c r="EK17">
        <v>4.07399999999984</v>
      </c>
      <c r="EL17">
        <v>0</v>
      </c>
      <c r="EM17">
        <v>0</v>
      </c>
      <c r="EN17">
        <v>0</v>
      </c>
      <c r="EO17">
        <v>0.49441428571428903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2.8</v>
      </c>
      <c r="EX17">
        <v>3.1</v>
      </c>
      <c r="EY17">
        <v>2</v>
      </c>
      <c r="EZ17">
        <v>394.495</v>
      </c>
      <c r="FA17">
        <v>639.45299999999997</v>
      </c>
      <c r="FB17">
        <v>37.5411</v>
      </c>
      <c r="FC17">
        <v>34.384</v>
      </c>
      <c r="FD17">
        <v>29.9999</v>
      </c>
      <c r="FE17">
        <v>34.133899999999997</v>
      </c>
      <c r="FF17">
        <v>34.057400000000001</v>
      </c>
      <c r="FG17">
        <v>21.0108</v>
      </c>
      <c r="FH17">
        <v>0</v>
      </c>
      <c r="FI17">
        <v>100</v>
      </c>
      <c r="FJ17">
        <v>-999.9</v>
      </c>
      <c r="FK17">
        <v>421.15699999999998</v>
      </c>
      <c r="FL17">
        <v>45.598700000000001</v>
      </c>
      <c r="FM17">
        <v>101.279</v>
      </c>
      <c r="FN17">
        <v>100.60299999999999</v>
      </c>
    </row>
    <row r="18" spans="1:170" x14ac:dyDescent="0.25">
      <c r="A18">
        <v>2</v>
      </c>
      <c r="B18">
        <v>1606251026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1606251018</v>
      </c>
      <c r="I18">
        <f t="shared" si="0"/>
        <v>4.9440206685391471E-3</v>
      </c>
      <c r="J18">
        <f t="shared" si="1"/>
        <v>-3.4868693381102527</v>
      </c>
      <c r="K18">
        <f t="shared" si="2"/>
        <v>61.960803225806501</v>
      </c>
      <c r="L18">
        <f t="shared" si="3"/>
        <v>93.096045184402897</v>
      </c>
      <c r="M18">
        <f t="shared" si="4"/>
        <v>9.484288626771928</v>
      </c>
      <c r="N18">
        <f t="shared" si="5"/>
        <v>6.3123427013054707</v>
      </c>
      <c r="O18">
        <f t="shared" si="6"/>
        <v>0.16367238947996446</v>
      </c>
      <c r="P18">
        <f t="shared" si="7"/>
        <v>2.9616816000450656</v>
      </c>
      <c r="Q18">
        <f t="shared" si="8"/>
        <v>0.15880836714107355</v>
      </c>
      <c r="R18">
        <f t="shared" si="9"/>
        <v>9.9680201957899228E-2</v>
      </c>
      <c r="S18">
        <f t="shared" si="10"/>
        <v>231.29827678759199</v>
      </c>
      <c r="T18">
        <f t="shared" si="11"/>
        <v>38.612853360577667</v>
      </c>
      <c r="U18">
        <f t="shared" si="12"/>
        <v>38.650729032258099</v>
      </c>
      <c r="V18">
        <f t="shared" si="13"/>
        <v>6.8956655172569281</v>
      </c>
      <c r="W18">
        <f t="shared" si="14"/>
        <v>56.791245709306281</v>
      </c>
      <c r="X18">
        <f t="shared" si="15"/>
        <v>3.8919710832039969</v>
      </c>
      <c r="Y18">
        <f t="shared" si="16"/>
        <v>6.8531180018934261</v>
      </c>
      <c r="Z18">
        <f t="shared" si="17"/>
        <v>3.0036944340529312</v>
      </c>
      <c r="AA18">
        <f t="shared" si="18"/>
        <v>-218.0313114825764</v>
      </c>
      <c r="AB18">
        <f t="shared" si="19"/>
        <v>-18.313654399876942</v>
      </c>
      <c r="AC18">
        <f t="shared" si="20"/>
        <v>-1.4952456202359168</v>
      </c>
      <c r="AD18">
        <f t="shared" si="21"/>
        <v>-6.5419347150972733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51857.610166224709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969.62580769230794</v>
      </c>
      <c r="AR18">
        <v>1141.6500000000001</v>
      </c>
      <c r="AS18">
        <f t="shared" si="27"/>
        <v>0.15068032436183776</v>
      </c>
      <c r="AT18">
        <v>0.5</v>
      </c>
      <c r="AU18">
        <f t="shared" si="28"/>
        <v>1180.2210394570234</v>
      </c>
      <c r="AV18">
        <f t="shared" si="29"/>
        <v>-3.4868693381102527</v>
      </c>
      <c r="AW18">
        <f t="shared" si="30"/>
        <v>88.9180445220248</v>
      </c>
      <c r="AX18">
        <f t="shared" si="31"/>
        <v>0.33667936758200856</v>
      </c>
      <c r="AY18">
        <f t="shared" si="32"/>
        <v>-2.464895778872414E-3</v>
      </c>
      <c r="AZ18">
        <f t="shared" si="33"/>
        <v>1.8573380633293914</v>
      </c>
      <c r="BA18" t="s">
        <v>296</v>
      </c>
      <c r="BB18">
        <v>757.28</v>
      </c>
      <c r="BC18">
        <f t="shared" si="34"/>
        <v>384.37000000000012</v>
      </c>
      <c r="BD18">
        <f t="shared" si="35"/>
        <v>0.44754843590210497</v>
      </c>
      <c r="BE18">
        <f t="shared" si="36"/>
        <v>0.84654663046949841</v>
      </c>
      <c r="BF18">
        <f t="shared" si="37"/>
        <v>0.4036486620639857</v>
      </c>
      <c r="BG18">
        <f t="shared" si="38"/>
        <v>0.83265037226060412</v>
      </c>
      <c r="BH18">
        <f t="shared" si="39"/>
        <v>1400.0425806451599</v>
      </c>
      <c r="BI18">
        <f t="shared" si="40"/>
        <v>1180.2210394570234</v>
      </c>
      <c r="BJ18">
        <f t="shared" si="41"/>
        <v>0.84298938887498731</v>
      </c>
      <c r="BK18">
        <f t="shared" si="42"/>
        <v>0.1959787777499746</v>
      </c>
      <c r="BL18">
        <v>6</v>
      </c>
      <c r="BM18">
        <v>0.5</v>
      </c>
      <c r="BN18" t="s">
        <v>290</v>
      </c>
      <c r="BO18">
        <v>2</v>
      </c>
      <c r="BP18">
        <v>1606251018</v>
      </c>
      <c r="BQ18">
        <v>61.960803225806501</v>
      </c>
      <c r="BR18">
        <v>57.1900032258065</v>
      </c>
      <c r="BS18">
        <v>38.202877419354799</v>
      </c>
      <c r="BT18">
        <v>31.070161290322599</v>
      </c>
      <c r="BU18">
        <v>57.886800000000001</v>
      </c>
      <c r="BV18">
        <v>37.708470967741903</v>
      </c>
      <c r="BW18">
        <v>400.00006451612899</v>
      </c>
      <c r="BX18">
        <v>101.83793548387099</v>
      </c>
      <c r="BY18">
        <v>3.8450435483870997E-2</v>
      </c>
      <c r="BZ18">
        <v>38.536032258064502</v>
      </c>
      <c r="CA18">
        <v>38.650729032258099</v>
      </c>
      <c r="CB18">
        <v>999.9</v>
      </c>
      <c r="CC18">
        <v>0</v>
      </c>
      <c r="CD18">
        <v>0</v>
      </c>
      <c r="CE18">
        <v>10000.5216129032</v>
      </c>
      <c r="CF18">
        <v>0</v>
      </c>
      <c r="CG18">
        <v>450.06164516129002</v>
      </c>
      <c r="CH18">
        <v>1400.0425806451599</v>
      </c>
      <c r="CI18">
        <v>0.89999554838709706</v>
      </c>
      <c r="CJ18">
        <v>0.100004277419355</v>
      </c>
      <c r="CK18">
        <v>0</v>
      </c>
      <c r="CL18">
        <v>969.59132258064506</v>
      </c>
      <c r="CM18">
        <v>4.9997499999999997</v>
      </c>
      <c r="CN18">
        <v>13330.845161290301</v>
      </c>
      <c r="CO18">
        <v>12178.390322580601</v>
      </c>
      <c r="CP18">
        <v>46.75</v>
      </c>
      <c r="CQ18">
        <v>48.477645161290297</v>
      </c>
      <c r="CR18">
        <v>47.418935483870897</v>
      </c>
      <c r="CS18">
        <v>48.177</v>
      </c>
      <c r="CT18">
        <v>48.868903225806399</v>
      </c>
      <c r="CU18">
        <v>1255.5335483870999</v>
      </c>
      <c r="CV18">
        <v>139.50903225806499</v>
      </c>
      <c r="CW18">
        <v>0</v>
      </c>
      <c r="CX18">
        <v>119.60000014305101</v>
      </c>
      <c r="CY18">
        <v>0</v>
      </c>
      <c r="CZ18">
        <v>969.62580769230794</v>
      </c>
      <c r="DA18">
        <v>5.90772649974366</v>
      </c>
      <c r="DB18">
        <v>60.280341936141497</v>
      </c>
      <c r="DC18">
        <v>13331.169230769199</v>
      </c>
      <c r="DD18">
        <v>15</v>
      </c>
      <c r="DE18">
        <v>1606250738</v>
      </c>
      <c r="DF18" t="s">
        <v>291</v>
      </c>
      <c r="DG18">
        <v>1606250738</v>
      </c>
      <c r="DH18">
        <v>1606250721.5</v>
      </c>
      <c r="DI18">
        <v>8</v>
      </c>
      <c r="DJ18">
        <v>6.6000000000000003E-2</v>
      </c>
      <c r="DK18">
        <v>9.9000000000000005E-2</v>
      </c>
      <c r="DL18">
        <v>4.0739999999999998</v>
      </c>
      <c r="DM18">
        <v>0.49399999999999999</v>
      </c>
      <c r="DN18">
        <v>1467</v>
      </c>
      <c r="DO18">
        <v>31</v>
      </c>
      <c r="DP18">
        <v>0.05</v>
      </c>
      <c r="DQ18">
        <v>0.02</v>
      </c>
      <c r="DR18">
        <v>-3.4888312946170799</v>
      </c>
      <c r="DS18">
        <v>1.14740692241231</v>
      </c>
      <c r="DT18">
        <v>0.123331089363726</v>
      </c>
      <c r="DU18">
        <v>0</v>
      </c>
      <c r="DV18">
        <v>4.7708083870967704</v>
      </c>
      <c r="DW18">
        <v>-1.5380530645161301</v>
      </c>
      <c r="DX18">
        <v>0.182973689984191</v>
      </c>
      <c r="DY18">
        <v>0</v>
      </c>
      <c r="DZ18">
        <v>7.1327151612903199</v>
      </c>
      <c r="EA18">
        <v>5.93961290322393E-2</v>
      </c>
      <c r="EB18">
        <v>5.8061623942306899E-3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4.0739999999999998</v>
      </c>
      <c r="EJ18">
        <v>0.49440000000000001</v>
      </c>
      <c r="EK18">
        <v>4.07399999999984</v>
      </c>
      <c r="EL18">
        <v>0</v>
      </c>
      <c r="EM18">
        <v>0</v>
      </c>
      <c r="EN18">
        <v>0</v>
      </c>
      <c r="EO18">
        <v>0.49441428571428903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4.8</v>
      </c>
      <c r="EX18">
        <v>5.0999999999999996</v>
      </c>
      <c r="EY18">
        <v>2</v>
      </c>
      <c r="EZ18">
        <v>393.96199999999999</v>
      </c>
      <c r="FA18">
        <v>633.75300000000004</v>
      </c>
      <c r="FB18">
        <v>37.437800000000003</v>
      </c>
      <c r="FC18">
        <v>34.284700000000001</v>
      </c>
      <c r="FD18">
        <v>29.999500000000001</v>
      </c>
      <c r="FE18">
        <v>34.029000000000003</v>
      </c>
      <c r="FF18">
        <v>33.953099999999999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40.485100000000003</v>
      </c>
      <c r="FM18">
        <v>101.30500000000001</v>
      </c>
      <c r="FN18">
        <v>100.63500000000001</v>
      </c>
    </row>
    <row r="19" spans="1:170" x14ac:dyDescent="0.25">
      <c r="A19">
        <v>3</v>
      </c>
      <c r="B19">
        <v>1606251146.5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1606251138.5</v>
      </c>
      <c r="I19">
        <f t="shared" si="0"/>
        <v>4.0665231782969916E-3</v>
      </c>
      <c r="J19">
        <f t="shared" si="1"/>
        <v>-2.8659831349092073</v>
      </c>
      <c r="K19">
        <f t="shared" si="2"/>
        <v>79.855590322580596</v>
      </c>
      <c r="L19">
        <f t="shared" si="3"/>
        <v>110.68722572126237</v>
      </c>
      <c r="M19">
        <f t="shared" si="4"/>
        <v>11.277335590175205</v>
      </c>
      <c r="N19">
        <f t="shared" si="5"/>
        <v>8.1360634431936703</v>
      </c>
      <c r="O19">
        <f t="shared" si="6"/>
        <v>0.13133252542938706</v>
      </c>
      <c r="P19">
        <f t="shared" si="7"/>
        <v>2.9621506465332468</v>
      </c>
      <c r="Q19">
        <f t="shared" si="8"/>
        <v>0.12818131569097077</v>
      </c>
      <c r="R19">
        <f t="shared" si="9"/>
        <v>8.0390148427385899E-2</v>
      </c>
      <c r="S19">
        <f t="shared" si="10"/>
        <v>231.28734688860342</v>
      </c>
      <c r="T19">
        <f t="shared" si="11"/>
        <v>38.757896344103195</v>
      </c>
      <c r="U19">
        <f t="shared" si="12"/>
        <v>38.566125806451602</v>
      </c>
      <c r="V19">
        <f t="shared" si="13"/>
        <v>6.8642593032785273</v>
      </c>
      <c r="W19">
        <f t="shared" si="14"/>
        <v>55.703222478265623</v>
      </c>
      <c r="X19">
        <f t="shared" si="15"/>
        <v>3.8011692161216675</v>
      </c>
      <c r="Y19">
        <f t="shared" si="16"/>
        <v>6.8239664547321555</v>
      </c>
      <c r="Z19">
        <f t="shared" si="17"/>
        <v>3.0630900871568598</v>
      </c>
      <c r="AA19">
        <f t="shared" si="18"/>
        <v>-179.33367216289733</v>
      </c>
      <c r="AB19">
        <f t="shared" si="19"/>
        <v>-17.412472369796426</v>
      </c>
      <c r="AC19">
        <f t="shared" si="20"/>
        <v>-1.4203233398937156</v>
      </c>
      <c r="AD19">
        <f t="shared" si="21"/>
        <v>33.120879016015955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51884.16180093983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967.80011538461497</v>
      </c>
      <c r="AR19">
        <v>1123.92</v>
      </c>
      <c r="AS19">
        <f t="shared" si="27"/>
        <v>0.13890658108707477</v>
      </c>
      <c r="AT19">
        <v>0.5</v>
      </c>
      <c r="AU19">
        <f t="shared" si="28"/>
        <v>1180.1662652634523</v>
      </c>
      <c r="AV19">
        <f t="shared" si="29"/>
        <v>-2.8659831349092073</v>
      </c>
      <c r="AW19">
        <f t="shared" si="30"/>
        <v>81.966430511023958</v>
      </c>
      <c r="AX19">
        <f t="shared" si="31"/>
        <v>0.3313314114883622</v>
      </c>
      <c r="AY19">
        <f t="shared" si="32"/>
        <v>-1.9389095608339341E-3</v>
      </c>
      <c r="AZ19">
        <f t="shared" si="33"/>
        <v>1.9024129831304717</v>
      </c>
      <c r="BA19" t="s">
        <v>301</v>
      </c>
      <c r="BB19">
        <v>751.53</v>
      </c>
      <c r="BC19">
        <f t="shared" si="34"/>
        <v>372.3900000000001</v>
      </c>
      <c r="BD19">
        <f t="shared" si="35"/>
        <v>0.41923758590559645</v>
      </c>
      <c r="BE19">
        <f t="shared" si="36"/>
        <v>0.85166995279918734</v>
      </c>
      <c r="BF19">
        <f t="shared" si="37"/>
        <v>0.38223168278792363</v>
      </c>
      <c r="BG19">
        <f t="shared" si="38"/>
        <v>0.83961258799051763</v>
      </c>
      <c r="BH19">
        <f t="shared" si="39"/>
        <v>1399.97774193548</v>
      </c>
      <c r="BI19">
        <f t="shared" si="40"/>
        <v>1180.1662652634523</v>
      </c>
      <c r="BJ19">
        <f t="shared" si="41"/>
        <v>0.84298930612415546</v>
      </c>
      <c r="BK19">
        <f t="shared" si="42"/>
        <v>0.19597861224831098</v>
      </c>
      <c r="BL19">
        <v>6</v>
      </c>
      <c r="BM19">
        <v>0.5</v>
      </c>
      <c r="BN19" t="s">
        <v>290</v>
      </c>
      <c r="BO19">
        <v>2</v>
      </c>
      <c r="BP19">
        <v>1606251138.5</v>
      </c>
      <c r="BQ19">
        <v>79.855590322580596</v>
      </c>
      <c r="BR19">
        <v>76.043954838709695</v>
      </c>
      <c r="BS19">
        <v>37.308535483870997</v>
      </c>
      <c r="BT19">
        <v>31.436690322580599</v>
      </c>
      <c r="BU19">
        <v>75.781590322580598</v>
      </c>
      <c r="BV19">
        <v>36.814122580645098</v>
      </c>
      <c r="BW19">
        <v>400.02490322580599</v>
      </c>
      <c r="BX19">
        <v>101.846548387097</v>
      </c>
      <c r="BY19">
        <v>3.8158874193548402E-2</v>
      </c>
      <c r="BZ19">
        <v>38.457090322580598</v>
      </c>
      <c r="CA19">
        <v>38.566125806451602</v>
      </c>
      <c r="CB19">
        <v>999.9</v>
      </c>
      <c r="CC19">
        <v>0</v>
      </c>
      <c r="CD19">
        <v>0</v>
      </c>
      <c r="CE19">
        <v>10002.334838709699</v>
      </c>
      <c r="CF19">
        <v>0</v>
      </c>
      <c r="CG19">
        <v>449.69941935483899</v>
      </c>
      <c r="CH19">
        <v>1399.97774193548</v>
      </c>
      <c r="CI19">
        <v>0.89999748387096801</v>
      </c>
      <c r="CJ19">
        <v>0.10000242580645199</v>
      </c>
      <c r="CK19">
        <v>0</v>
      </c>
      <c r="CL19">
        <v>967.74490322580698</v>
      </c>
      <c r="CM19">
        <v>4.9997499999999997</v>
      </c>
      <c r="CN19">
        <v>13290.229032258099</v>
      </c>
      <c r="CO19">
        <v>12177.835483871</v>
      </c>
      <c r="CP19">
        <v>46.713419354838699</v>
      </c>
      <c r="CQ19">
        <v>48.433</v>
      </c>
      <c r="CR19">
        <v>47.362806451612897</v>
      </c>
      <c r="CS19">
        <v>48.066064516129003</v>
      </c>
      <c r="CT19">
        <v>48.804000000000002</v>
      </c>
      <c r="CU19">
        <v>1255.47903225806</v>
      </c>
      <c r="CV19">
        <v>139.49870967741899</v>
      </c>
      <c r="CW19">
        <v>0</v>
      </c>
      <c r="CX19">
        <v>119.700000047684</v>
      </c>
      <c r="CY19">
        <v>0</v>
      </c>
      <c r="CZ19">
        <v>967.80011538461497</v>
      </c>
      <c r="DA19">
        <v>2.1632478506991202</v>
      </c>
      <c r="DB19">
        <v>35.326495776294998</v>
      </c>
      <c r="DC19">
        <v>13290.6192307692</v>
      </c>
      <c r="DD19">
        <v>15</v>
      </c>
      <c r="DE19">
        <v>1606250738</v>
      </c>
      <c r="DF19" t="s">
        <v>291</v>
      </c>
      <c r="DG19">
        <v>1606250738</v>
      </c>
      <c r="DH19">
        <v>1606250721.5</v>
      </c>
      <c r="DI19">
        <v>8</v>
      </c>
      <c r="DJ19">
        <v>6.6000000000000003E-2</v>
      </c>
      <c r="DK19">
        <v>9.9000000000000005E-2</v>
      </c>
      <c r="DL19">
        <v>4.0739999999999998</v>
      </c>
      <c r="DM19">
        <v>0.49399999999999999</v>
      </c>
      <c r="DN19">
        <v>1467</v>
      </c>
      <c r="DO19">
        <v>31</v>
      </c>
      <c r="DP19">
        <v>0.05</v>
      </c>
      <c r="DQ19">
        <v>0.02</v>
      </c>
      <c r="DR19">
        <v>-2.8585682967178201</v>
      </c>
      <c r="DS19">
        <v>8.4782545609245502E-2</v>
      </c>
      <c r="DT19">
        <v>0.18007354042538801</v>
      </c>
      <c r="DU19">
        <v>1</v>
      </c>
      <c r="DV19">
        <v>3.80887741935484</v>
      </c>
      <c r="DW19">
        <v>-0.82947870967742199</v>
      </c>
      <c r="DX19">
        <v>0.248228357182392</v>
      </c>
      <c r="DY19">
        <v>0</v>
      </c>
      <c r="DZ19">
        <v>5.8819677419354797</v>
      </c>
      <c r="EA19">
        <v>-1.2277911290322701</v>
      </c>
      <c r="EB19">
        <v>9.1829843336244499E-2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4.0739999999999998</v>
      </c>
      <c r="EJ19">
        <v>0.49440000000000001</v>
      </c>
      <c r="EK19">
        <v>4.07399999999984</v>
      </c>
      <c r="EL19">
        <v>0</v>
      </c>
      <c r="EM19">
        <v>0</v>
      </c>
      <c r="EN19">
        <v>0</v>
      </c>
      <c r="EO19">
        <v>0.49441428571428903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6.8</v>
      </c>
      <c r="EX19">
        <v>7.1</v>
      </c>
      <c r="EY19">
        <v>2</v>
      </c>
      <c r="EZ19">
        <v>393.24299999999999</v>
      </c>
      <c r="FA19">
        <v>635.92999999999995</v>
      </c>
      <c r="FB19">
        <v>37.338500000000003</v>
      </c>
      <c r="FC19">
        <v>34.113799999999998</v>
      </c>
      <c r="FD19">
        <v>29.999700000000001</v>
      </c>
      <c r="FE19">
        <v>33.880200000000002</v>
      </c>
      <c r="FF19">
        <v>33.808999999999997</v>
      </c>
      <c r="FG19">
        <v>5.7948399999999998</v>
      </c>
      <c r="FH19">
        <v>0</v>
      </c>
      <c r="FI19">
        <v>100</v>
      </c>
      <c r="FJ19">
        <v>-999.9</v>
      </c>
      <c r="FK19">
        <v>76.033500000000004</v>
      </c>
      <c r="FL19">
        <v>37.929200000000002</v>
      </c>
      <c r="FM19">
        <v>101.342</v>
      </c>
      <c r="FN19">
        <v>100.673</v>
      </c>
    </row>
    <row r="20" spans="1:170" x14ac:dyDescent="0.25">
      <c r="A20">
        <v>4</v>
      </c>
      <c r="B20">
        <v>1606251267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1606251259</v>
      </c>
      <c r="I20">
        <f t="shared" si="0"/>
        <v>4.7686842622844949E-3</v>
      </c>
      <c r="J20">
        <f t="shared" si="1"/>
        <v>-1.5640545931078782</v>
      </c>
      <c r="K20">
        <f t="shared" si="2"/>
        <v>99.865112903225807</v>
      </c>
      <c r="L20">
        <f t="shared" si="3"/>
        <v>110.64224000965258</v>
      </c>
      <c r="M20">
        <f t="shared" si="4"/>
        <v>11.272448218507988</v>
      </c>
      <c r="N20">
        <f t="shared" si="5"/>
        <v>10.174453390846544</v>
      </c>
      <c r="O20">
        <f t="shared" si="6"/>
        <v>0.16177555249694309</v>
      </c>
      <c r="P20">
        <f t="shared" si="7"/>
        <v>2.9619815483281022</v>
      </c>
      <c r="Q20">
        <f t="shared" si="8"/>
        <v>0.15702232095707358</v>
      </c>
      <c r="R20">
        <f t="shared" si="9"/>
        <v>9.8554376519238068E-2</v>
      </c>
      <c r="S20">
        <f t="shared" si="10"/>
        <v>231.29326687075618</v>
      </c>
      <c r="T20">
        <f t="shared" si="11"/>
        <v>38.555843693474209</v>
      </c>
      <c r="U20">
        <f t="shared" si="12"/>
        <v>38.6346225806451</v>
      </c>
      <c r="V20">
        <f t="shared" si="13"/>
        <v>6.8896769303747787</v>
      </c>
      <c r="W20">
        <f t="shared" si="14"/>
        <v>58.107163343340915</v>
      </c>
      <c r="X20">
        <f t="shared" si="15"/>
        <v>3.9603305531744928</v>
      </c>
      <c r="Y20">
        <f t="shared" si="16"/>
        <v>6.8155633923719092</v>
      </c>
      <c r="Z20">
        <f t="shared" si="17"/>
        <v>2.9293463772002859</v>
      </c>
      <c r="AA20">
        <f t="shared" si="18"/>
        <v>-210.29897596674624</v>
      </c>
      <c r="AB20">
        <f t="shared" si="19"/>
        <v>-31.991872275774139</v>
      </c>
      <c r="AC20">
        <f t="shared" si="20"/>
        <v>-2.610278245669496</v>
      </c>
      <c r="AD20">
        <f t="shared" si="21"/>
        <v>-13.607859617433686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51883.139143454704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961.16765384615405</v>
      </c>
      <c r="AR20">
        <v>1124.06</v>
      </c>
      <c r="AS20">
        <f t="shared" si="27"/>
        <v>0.14491428051335864</v>
      </c>
      <c r="AT20">
        <v>0.5</v>
      </c>
      <c r="AU20">
        <f t="shared" si="28"/>
        <v>1180.1974265537606</v>
      </c>
      <c r="AV20">
        <f t="shared" si="29"/>
        <v>-1.5640545931078782</v>
      </c>
      <c r="AW20">
        <f t="shared" si="30"/>
        <v>85.513730466377822</v>
      </c>
      <c r="AX20">
        <f t="shared" si="31"/>
        <v>0.33221536216927922</v>
      </c>
      <c r="AY20">
        <f t="shared" si="32"/>
        <v>-8.3571366205375023E-4</v>
      </c>
      <c r="AZ20">
        <f t="shared" si="33"/>
        <v>1.9020514919132432</v>
      </c>
      <c r="BA20" t="s">
        <v>305</v>
      </c>
      <c r="BB20">
        <v>750.63</v>
      </c>
      <c r="BC20">
        <f t="shared" si="34"/>
        <v>373.42999999999995</v>
      </c>
      <c r="BD20">
        <f t="shared" si="35"/>
        <v>0.43620583818612835</v>
      </c>
      <c r="BE20">
        <f t="shared" si="36"/>
        <v>0.85130900475820748</v>
      </c>
      <c r="BF20">
        <f t="shared" si="37"/>
        <v>0.3986761942774083</v>
      </c>
      <c r="BG20">
        <f t="shared" si="38"/>
        <v>0.83955761279580876</v>
      </c>
      <c r="BH20">
        <f t="shared" si="39"/>
        <v>1400.0148387096799</v>
      </c>
      <c r="BI20">
        <f t="shared" si="40"/>
        <v>1180.1974265537606</v>
      </c>
      <c r="BJ20">
        <f t="shared" si="41"/>
        <v>0.84298922691525646</v>
      </c>
      <c r="BK20">
        <f t="shared" si="42"/>
        <v>0.19597845383051279</v>
      </c>
      <c r="BL20">
        <v>6</v>
      </c>
      <c r="BM20">
        <v>0.5</v>
      </c>
      <c r="BN20" t="s">
        <v>290</v>
      </c>
      <c r="BO20">
        <v>2</v>
      </c>
      <c r="BP20">
        <v>1606251259</v>
      </c>
      <c r="BQ20">
        <v>99.865112903225807</v>
      </c>
      <c r="BR20">
        <v>98.233380645161304</v>
      </c>
      <c r="BS20">
        <v>38.871754838709698</v>
      </c>
      <c r="BT20">
        <v>31.996829032258098</v>
      </c>
      <c r="BU20">
        <v>95.791116129032304</v>
      </c>
      <c r="BV20">
        <v>38.377348387096802</v>
      </c>
      <c r="BW20">
        <v>400.00290322580599</v>
      </c>
      <c r="BX20">
        <v>101.84399999999999</v>
      </c>
      <c r="BY20">
        <v>3.7959525806451601E-2</v>
      </c>
      <c r="BZ20">
        <v>38.434280645161301</v>
      </c>
      <c r="CA20">
        <v>38.6346225806451</v>
      </c>
      <c r="CB20">
        <v>999.9</v>
      </c>
      <c r="CC20">
        <v>0</v>
      </c>
      <c r="CD20">
        <v>0</v>
      </c>
      <c r="CE20">
        <v>10001.626451612899</v>
      </c>
      <c r="CF20">
        <v>0</v>
      </c>
      <c r="CG20">
        <v>451.29070967741899</v>
      </c>
      <c r="CH20">
        <v>1400.0148387096799</v>
      </c>
      <c r="CI20">
        <v>0.89999987096774203</v>
      </c>
      <c r="CJ20">
        <v>9.9999858064516195E-2</v>
      </c>
      <c r="CK20">
        <v>0</v>
      </c>
      <c r="CL20">
        <v>961.15577419354804</v>
      </c>
      <c r="CM20">
        <v>4.9997499999999997</v>
      </c>
      <c r="CN20">
        <v>13197.6</v>
      </c>
      <c r="CO20">
        <v>12178.174193548401</v>
      </c>
      <c r="CP20">
        <v>46.795999999999999</v>
      </c>
      <c r="CQ20">
        <v>48.5</v>
      </c>
      <c r="CR20">
        <v>47.387</v>
      </c>
      <c r="CS20">
        <v>48.243903225806498</v>
      </c>
      <c r="CT20">
        <v>48.878999999999998</v>
      </c>
      <c r="CU20">
        <v>1255.5161290322601</v>
      </c>
      <c r="CV20">
        <v>139.49870967741899</v>
      </c>
      <c r="CW20">
        <v>0</v>
      </c>
      <c r="CX20">
        <v>119.700000047684</v>
      </c>
      <c r="CY20">
        <v>0</v>
      </c>
      <c r="CZ20">
        <v>961.16765384615405</v>
      </c>
      <c r="DA20">
        <v>2.70020511653225</v>
      </c>
      <c r="DB20">
        <v>20.147008562286199</v>
      </c>
      <c r="DC20">
        <v>13197.5423076923</v>
      </c>
      <c r="DD20">
        <v>15</v>
      </c>
      <c r="DE20">
        <v>1606250738</v>
      </c>
      <c r="DF20" t="s">
        <v>291</v>
      </c>
      <c r="DG20">
        <v>1606250738</v>
      </c>
      <c r="DH20">
        <v>1606250721.5</v>
      </c>
      <c r="DI20">
        <v>8</v>
      </c>
      <c r="DJ20">
        <v>6.6000000000000003E-2</v>
      </c>
      <c r="DK20">
        <v>9.9000000000000005E-2</v>
      </c>
      <c r="DL20">
        <v>4.0739999999999998</v>
      </c>
      <c r="DM20">
        <v>0.49399999999999999</v>
      </c>
      <c r="DN20">
        <v>1467</v>
      </c>
      <c r="DO20">
        <v>31</v>
      </c>
      <c r="DP20">
        <v>0.05</v>
      </c>
      <c r="DQ20">
        <v>0.02</v>
      </c>
      <c r="DR20">
        <v>-1.56428142158561</v>
      </c>
      <c r="DS20">
        <v>-2.2472448543354498E-3</v>
      </c>
      <c r="DT20">
        <v>1.2125584589704599E-2</v>
      </c>
      <c r="DU20">
        <v>1</v>
      </c>
      <c r="DV20">
        <v>1.6317222580645201</v>
      </c>
      <c r="DW20">
        <v>-0.13859467741936099</v>
      </c>
      <c r="DX20">
        <v>1.9786009020660598E-2</v>
      </c>
      <c r="DY20">
        <v>1</v>
      </c>
      <c r="DZ20">
        <v>6.8749183870967796</v>
      </c>
      <c r="EA20">
        <v>1.2791917741935099</v>
      </c>
      <c r="EB20">
        <v>9.63724271936999E-2</v>
      </c>
      <c r="EC20">
        <v>0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4.0739999999999998</v>
      </c>
      <c r="EJ20">
        <v>0.49440000000000001</v>
      </c>
      <c r="EK20">
        <v>4.07399999999984</v>
      </c>
      <c r="EL20">
        <v>0</v>
      </c>
      <c r="EM20">
        <v>0</v>
      </c>
      <c r="EN20">
        <v>0</v>
      </c>
      <c r="EO20">
        <v>0.49441428571428903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8.8000000000000007</v>
      </c>
      <c r="EX20">
        <v>9.1</v>
      </c>
      <c r="EY20">
        <v>2</v>
      </c>
      <c r="EZ20">
        <v>393.93200000000002</v>
      </c>
      <c r="FA20">
        <v>636.78700000000003</v>
      </c>
      <c r="FB20">
        <v>37.281399999999998</v>
      </c>
      <c r="FC20">
        <v>34.022100000000002</v>
      </c>
      <c r="FD20">
        <v>29.9998</v>
      </c>
      <c r="FE20">
        <v>33.7759</v>
      </c>
      <c r="FF20">
        <v>33.706600000000002</v>
      </c>
      <c r="FG20">
        <v>6.5931800000000003</v>
      </c>
      <c r="FH20">
        <v>0</v>
      </c>
      <c r="FI20">
        <v>100</v>
      </c>
      <c r="FJ20">
        <v>-999.9</v>
      </c>
      <c r="FK20">
        <v>98.3078</v>
      </c>
      <c r="FL20">
        <v>36.987499999999997</v>
      </c>
      <c r="FM20">
        <v>101.352</v>
      </c>
      <c r="FN20">
        <v>100.682</v>
      </c>
    </row>
    <row r="21" spans="1:170" x14ac:dyDescent="0.25">
      <c r="A21">
        <v>5</v>
      </c>
      <c r="B21">
        <v>1606251363.5</v>
      </c>
      <c r="C21">
        <v>458</v>
      </c>
      <c r="D21" t="s">
        <v>307</v>
      </c>
      <c r="E21" t="s">
        <v>308</v>
      </c>
      <c r="F21" t="s">
        <v>285</v>
      </c>
      <c r="G21" t="s">
        <v>286</v>
      </c>
      <c r="H21">
        <v>1606251355.5</v>
      </c>
      <c r="I21">
        <f t="shared" si="0"/>
        <v>4.776615972475971E-3</v>
      </c>
      <c r="J21">
        <f t="shared" si="1"/>
        <v>0.70460797946845599</v>
      </c>
      <c r="K21">
        <f t="shared" si="2"/>
        <v>149.598193548387</v>
      </c>
      <c r="L21">
        <f t="shared" si="3"/>
        <v>134.83707922498493</v>
      </c>
      <c r="M21">
        <f t="shared" si="4"/>
        <v>13.737789421501395</v>
      </c>
      <c r="N21">
        <f t="shared" si="5"/>
        <v>15.241716096323866</v>
      </c>
      <c r="O21">
        <f t="shared" si="6"/>
        <v>0.15370385956638163</v>
      </c>
      <c r="P21">
        <f t="shared" si="7"/>
        <v>2.9617845422035276</v>
      </c>
      <c r="Q21">
        <f t="shared" si="8"/>
        <v>0.1494060537563571</v>
      </c>
      <c r="R21">
        <f t="shared" si="9"/>
        <v>9.3754914614191553E-2</v>
      </c>
      <c r="S21">
        <f t="shared" si="10"/>
        <v>231.29248912415159</v>
      </c>
      <c r="T21">
        <f t="shared" si="11"/>
        <v>38.50498024272126</v>
      </c>
      <c r="U21">
        <f t="shared" si="12"/>
        <v>38.496664516129002</v>
      </c>
      <c r="V21">
        <f t="shared" si="13"/>
        <v>6.8385668725451367</v>
      </c>
      <c r="W21">
        <f t="shared" si="14"/>
        <v>55.174230685544387</v>
      </c>
      <c r="X21">
        <f t="shared" si="15"/>
        <v>3.750522992790672</v>
      </c>
      <c r="Y21">
        <f t="shared" si="16"/>
        <v>6.7975990715051449</v>
      </c>
      <c r="Z21">
        <f t="shared" si="17"/>
        <v>3.0880438797544647</v>
      </c>
      <c r="AA21">
        <f t="shared" si="18"/>
        <v>-210.64876438619032</v>
      </c>
      <c r="AB21">
        <f t="shared" si="19"/>
        <v>-17.760576727146503</v>
      </c>
      <c r="AC21">
        <f t="shared" si="20"/>
        <v>-1.4479127366164055</v>
      </c>
      <c r="AD21">
        <f t="shared" si="21"/>
        <v>1.4352352741983445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51885.772796778423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953.79888461538496</v>
      </c>
      <c r="AR21">
        <v>1141.44</v>
      </c>
      <c r="AS21">
        <f t="shared" si="27"/>
        <v>0.16438981933751673</v>
      </c>
      <c r="AT21">
        <v>0.5</v>
      </c>
      <c r="AU21">
        <f t="shared" si="28"/>
        <v>1180.1923846182974</v>
      </c>
      <c r="AV21">
        <f t="shared" si="29"/>
        <v>0.70460797946845599</v>
      </c>
      <c r="AW21">
        <f t="shared" si="30"/>
        <v>97.00580644545748</v>
      </c>
      <c r="AX21">
        <f t="shared" si="31"/>
        <v>0.33008305298570234</v>
      </c>
      <c r="AY21">
        <f t="shared" si="32"/>
        <v>1.0865647635062683E-3</v>
      </c>
      <c r="AZ21">
        <f t="shared" si="33"/>
        <v>1.8578637510513034</v>
      </c>
      <c r="BA21" t="s">
        <v>310</v>
      </c>
      <c r="BB21">
        <v>764.67</v>
      </c>
      <c r="BC21">
        <f t="shared" si="34"/>
        <v>376.7700000000001</v>
      </c>
      <c r="BD21">
        <f t="shared" si="35"/>
        <v>0.49802562673412171</v>
      </c>
      <c r="BE21">
        <f t="shared" si="36"/>
        <v>0.84913570458995524</v>
      </c>
      <c r="BF21">
        <f t="shared" si="37"/>
        <v>0.44051028258137132</v>
      </c>
      <c r="BG21">
        <f t="shared" si="38"/>
        <v>0.83273283505266738</v>
      </c>
      <c r="BH21">
        <f t="shared" si="39"/>
        <v>1400.00870967742</v>
      </c>
      <c r="BI21">
        <f t="shared" si="40"/>
        <v>1180.1923846182974</v>
      </c>
      <c r="BJ21">
        <f t="shared" si="41"/>
        <v>0.84298931603806149</v>
      </c>
      <c r="BK21">
        <f t="shared" si="42"/>
        <v>0.19597863207612304</v>
      </c>
      <c r="BL21">
        <v>6</v>
      </c>
      <c r="BM21">
        <v>0.5</v>
      </c>
      <c r="BN21" t="s">
        <v>290</v>
      </c>
      <c r="BO21">
        <v>2</v>
      </c>
      <c r="BP21">
        <v>1606251355.5</v>
      </c>
      <c r="BQ21">
        <v>149.598193548387</v>
      </c>
      <c r="BR21">
        <v>151.72690322580601</v>
      </c>
      <c r="BS21">
        <v>36.811567741935498</v>
      </c>
      <c r="BT21">
        <v>29.9105967741935</v>
      </c>
      <c r="BU21">
        <v>145.52416129032301</v>
      </c>
      <c r="BV21">
        <v>36.317164516128997</v>
      </c>
      <c r="BW21">
        <v>400.01164516129001</v>
      </c>
      <c r="BX21">
        <v>101.846516129032</v>
      </c>
      <c r="BY21">
        <v>3.7843132258064502E-2</v>
      </c>
      <c r="BZ21">
        <v>38.385435483870999</v>
      </c>
      <c r="CA21">
        <v>38.496664516129002</v>
      </c>
      <c r="CB21">
        <v>999.9</v>
      </c>
      <c r="CC21">
        <v>0</v>
      </c>
      <c r="CD21">
        <v>0</v>
      </c>
      <c r="CE21">
        <v>10000.2625806452</v>
      </c>
      <c r="CF21">
        <v>0</v>
      </c>
      <c r="CG21">
        <v>450.98606451612898</v>
      </c>
      <c r="CH21">
        <v>1400.00870967742</v>
      </c>
      <c r="CI21">
        <v>0.899997580645161</v>
      </c>
      <c r="CJ21">
        <v>0.10000225483871</v>
      </c>
      <c r="CK21">
        <v>0</v>
      </c>
      <c r="CL21">
        <v>953.751225806452</v>
      </c>
      <c r="CM21">
        <v>4.9997499999999997</v>
      </c>
      <c r="CN21">
        <v>13097.364516129001</v>
      </c>
      <c r="CO21">
        <v>12178.125806451601</v>
      </c>
      <c r="CP21">
        <v>46.811999999999998</v>
      </c>
      <c r="CQ21">
        <v>48.6046774193548</v>
      </c>
      <c r="CR21">
        <v>47.445064516129001</v>
      </c>
      <c r="CS21">
        <v>48.253999999999998</v>
      </c>
      <c r="CT21">
        <v>48.875</v>
      </c>
      <c r="CU21">
        <v>1255.5064516129</v>
      </c>
      <c r="CV21">
        <v>139.50225806451601</v>
      </c>
      <c r="CW21">
        <v>0</v>
      </c>
      <c r="CX21">
        <v>95.700000047683702</v>
      </c>
      <c r="CY21">
        <v>0</v>
      </c>
      <c r="CZ21">
        <v>953.79888461538496</v>
      </c>
      <c r="DA21">
        <v>5.85726496312809</v>
      </c>
      <c r="DB21">
        <v>71.3333333454773</v>
      </c>
      <c r="DC21">
        <v>13097.9346153846</v>
      </c>
      <c r="DD21">
        <v>15</v>
      </c>
      <c r="DE21">
        <v>1606250738</v>
      </c>
      <c r="DF21" t="s">
        <v>291</v>
      </c>
      <c r="DG21">
        <v>1606250738</v>
      </c>
      <c r="DH21">
        <v>1606250721.5</v>
      </c>
      <c r="DI21">
        <v>8</v>
      </c>
      <c r="DJ21">
        <v>6.6000000000000003E-2</v>
      </c>
      <c r="DK21">
        <v>9.9000000000000005E-2</v>
      </c>
      <c r="DL21">
        <v>4.0739999999999998</v>
      </c>
      <c r="DM21">
        <v>0.49399999999999999</v>
      </c>
      <c r="DN21">
        <v>1467</v>
      </c>
      <c r="DO21">
        <v>31</v>
      </c>
      <c r="DP21">
        <v>0.05</v>
      </c>
      <c r="DQ21">
        <v>0.02</v>
      </c>
      <c r="DR21">
        <v>0.707687032476773</v>
      </c>
      <c r="DS21">
        <v>-6.01072291960549E-2</v>
      </c>
      <c r="DT21">
        <v>2.0338606447947299E-2</v>
      </c>
      <c r="DU21">
        <v>1</v>
      </c>
      <c r="DV21">
        <v>-2.1312770967741899</v>
      </c>
      <c r="DW21">
        <v>0.19002967741934901</v>
      </c>
      <c r="DX21">
        <v>3.4623897881008503E-2</v>
      </c>
      <c r="DY21">
        <v>1</v>
      </c>
      <c r="DZ21">
        <v>6.9025429032258101</v>
      </c>
      <c r="EA21">
        <v>-0.19766370967743199</v>
      </c>
      <c r="EB21">
        <v>1.4767313118254501E-2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4.0739999999999998</v>
      </c>
      <c r="EJ21">
        <v>0.49440000000000001</v>
      </c>
      <c r="EK21">
        <v>4.07399999999984</v>
      </c>
      <c r="EL21">
        <v>0</v>
      </c>
      <c r="EM21">
        <v>0</v>
      </c>
      <c r="EN21">
        <v>0</v>
      </c>
      <c r="EO21">
        <v>0.49441428571428903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10.4</v>
      </c>
      <c r="EX21">
        <v>10.7</v>
      </c>
      <c r="EY21">
        <v>2</v>
      </c>
      <c r="EZ21">
        <v>393.49799999999999</v>
      </c>
      <c r="FA21">
        <v>634.28599999999994</v>
      </c>
      <c r="FB21">
        <v>37.238900000000001</v>
      </c>
      <c r="FC21">
        <v>33.966299999999997</v>
      </c>
      <c r="FD21">
        <v>29.9998</v>
      </c>
      <c r="FE21">
        <v>33.709699999999998</v>
      </c>
      <c r="FF21">
        <v>33.637700000000002</v>
      </c>
      <c r="FG21">
        <v>9.0850600000000004</v>
      </c>
      <c r="FH21">
        <v>0</v>
      </c>
      <c r="FI21">
        <v>100</v>
      </c>
      <c r="FJ21">
        <v>-999.9</v>
      </c>
      <c r="FK21">
        <v>151.88300000000001</v>
      </c>
      <c r="FL21">
        <v>38.515900000000002</v>
      </c>
      <c r="FM21">
        <v>101.36199999999999</v>
      </c>
      <c r="FN21">
        <v>100.699</v>
      </c>
    </row>
    <row r="22" spans="1:170" x14ac:dyDescent="0.25">
      <c r="A22">
        <v>6</v>
      </c>
      <c r="B22">
        <v>1606251484</v>
      </c>
      <c r="C22">
        <v>578.5</v>
      </c>
      <c r="D22" t="s">
        <v>312</v>
      </c>
      <c r="E22" t="s">
        <v>313</v>
      </c>
      <c r="F22" t="s">
        <v>285</v>
      </c>
      <c r="G22" t="s">
        <v>286</v>
      </c>
      <c r="H22">
        <v>1606251476</v>
      </c>
      <c r="I22">
        <f t="shared" si="0"/>
        <v>3.4358257057182985E-3</v>
      </c>
      <c r="J22">
        <f t="shared" si="1"/>
        <v>3.0965100157693541</v>
      </c>
      <c r="K22">
        <f t="shared" si="2"/>
        <v>199.83335483870999</v>
      </c>
      <c r="L22">
        <f t="shared" si="3"/>
        <v>148.69837306166539</v>
      </c>
      <c r="M22">
        <f t="shared" si="4"/>
        <v>15.149730341807292</v>
      </c>
      <c r="N22">
        <f t="shared" si="5"/>
        <v>20.359479238213808</v>
      </c>
      <c r="O22">
        <f t="shared" si="6"/>
        <v>0.11780763352799814</v>
      </c>
      <c r="P22">
        <f t="shared" si="7"/>
        <v>2.9624005581557249</v>
      </c>
      <c r="Q22">
        <f t="shared" si="8"/>
        <v>0.11526548162820377</v>
      </c>
      <c r="R22">
        <f t="shared" si="9"/>
        <v>7.2264759316243307E-2</v>
      </c>
      <c r="S22">
        <f t="shared" si="10"/>
        <v>231.28648997330444</v>
      </c>
      <c r="T22">
        <f t="shared" si="11"/>
        <v>38.795967413060332</v>
      </c>
      <c r="U22">
        <f t="shared" si="12"/>
        <v>38.501174193548401</v>
      </c>
      <c r="V22">
        <f t="shared" si="13"/>
        <v>6.8402323819206643</v>
      </c>
      <c r="W22">
        <f t="shared" si="14"/>
        <v>58.482033412004242</v>
      </c>
      <c r="X22">
        <f t="shared" si="15"/>
        <v>3.9643633660474507</v>
      </c>
      <c r="Y22">
        <f t="shared" si="16"/>
        <v>6.7787714187682644</v>
      </c>
      <c r="Z22">
        <f t="shared" si="17"/>
        <v>2.8758690158732136</v>
      </c>
      <c r="AA22">
        <f t="shared" si="18"/>
        <v>-151.51991362217697</v>
      </c>
      <c r="AB22">
        <f t="shared" si="19"/>
        <v>-26.679635836848988</v>
      </c>
      <c r="AC22">
        <f t="shared" si="20"/>
        <v>-2.1740874958762983</v>
      </c>
      <c r="AD22">
        <f t="shared" si="21"/>
        <v>50.912853018402174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51911.658972991856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952.47484615384599</v>
      </c>
      <c r="AR22">
        <v>1172.76</v>
      </c>
      <c r="AS22">
        <f t="shared" si="27"/>
        <v>0.1878348117655394</v>
      </c>
      <c r="AT22">
        <v>0.5</v>
      </c>
      <c r="AU22">
        <f t="shared" si="28"/>
        <v>1180.1616684892699</v>
      </c>
      <c r="AV22">
        <f t="shared" si="29"/>
        <v>3.0965100157693541</v>
      </c>
      <c r="AW22">
        <f t="shared" si="30"/>
        <v>110.83772242679346</v>
      </c>
      <c r="AX22">
        <f t="shared" si="31"/>
        <v>0.3480678058596815</v>
      </c>
      <c r="AY22">
        <f t="shared" si="32"/>
        <v>3.1133509871482351E-3</v>
      </c>
      <c r="AZ22">
        <f t="shared" si="33"/>
        <v>1.7815409802517137</v>
      </c>
      <c r="BA22" t="s">
        <v>315</v>
      </c>
      <c r="BB22">
        <v>764.56</v>
      </c>
      <c r="BC22">
        <f t="shared" si="34"/>
        <v>408.20000000000005</v>
      </c>
      <c r="BD22">
        <f t="shared" si="35"/>
        <v>0.53965005841781966</v>
      </c>
      <c r="BE22">
        <f t="shared" si="36"/>
        <v>0.83655786540247912</v>
      </c>
      <c r="BF22">
        <f t="shared" si="37"/>
        <v>0.48172601384767577</v>
      </c>
      <c r="BG22">
        <f t="shared" si="38"/>
        <v>0.8204340986363734</v>
      </c>
      <c r="BH22">
        <f t="shared" si="39"/>
        <v>1399.97225806452</v>
      </c>
      <c r="BI22">
        <f t="shared" si="40"/>
        <v>1180.1616684892699</v>
      </c>
      <c r="BJ22">
        <f t="shared" si="41"/>
        <v>0.84298932474623378</v>
      </c>
      <c r="BK22">
        <f t="shared" si="42"/>
        <v>0.19597864949246765</v>
      </c>
      <c r="BL22">
        <v>6</v>
      </c>
      <c r="BM22">
        <v>0.5</v>
      </c>
      <c r="BN22" t="s">
        <v>290</v>
      </c>
      <c r="BO22">
        <v>2</v>
      </c>
      <c r="BP22">
        <v>1606251476</v>
      </c>
      <c r="BQ22">
        <v>199.83335483870999</v>
      </c>
      <c r="BR22">
        <v>205.507612903226</v>
      </c>
      <c r="BS22">
        <v>38.911212903225803</v>
      </c>
      <c r="BT22">
        <v>33.958358064516098</v>
      </c>
      <c r="BU22">
        <v>195.75935483871001</v>
      </c>
      <c r="BV22">
        <v>38.416803225806397</v>
      </c>
      <c r="BW22">
        <v>400.02790322580603</v>
      </c>
      <c r="BX22">
        <v>101.844290322581</v>
      </c>
      <c r="BY22">
        <v>3.7996819354838701E-2</v>
      </c>
      <c r="BZ22">
        <v>38.3341225806452</v>
      </c>
      <c r="CA22">
        <v>38.501174193548401</v>
      </c>
      <c r="CB22">
        <v>999.9</v>
      </c>
      <c r="CC22">
        <v>0</v>
      </c>
      <c r="CD22">
        <v>0</v>
      </c>
      <c r="CE22">
        <v>10003.973548387101</v>
      </c>
      <c r="CF22">
        <v>0</v>
      </c>
      <c r="CG22">
        <v>451.57522580645201</v>
      </c>
      <c r="CH22">
        <v>1399.97225806452</v>
      </c>
      <c r="CI22">
        <v>0.9</v>
      </c>
      <c r="CJ22">
        <v>9.9999699999999997E-2</v>
      </c>
      <c r="CK22">
        <v>0</v>
      </c>
      <c r="CL22">
        <v>952.48338709677398</v>
      </c>
      <c r="CM22">
        <v>4.9997499999999997</v>
      </c>
      <c r="CN22">
        <v>13084.816129032301</v>
      </c>
      <c r="CO22">
        <v>12177.8064516129</v>
      </c>
      <c r="CP22">
        <v>46.820129032258002</v>
      </c>
      <c r="CQ22">
        <v>48.75</v>
      </c>
      <c r="CR22">
        <v>47.5</v>
      </c>
      <c r="CS22">
        <v>48.362806451612897</v>
      </c>
      <c r="CT22">
        <v>48.908999999999999</v>
      </c>
      <c r="CU22">
        <v>1255.47322580645</v>
      </c>
      <c r="CV22">
        <v>139.49903225806401</v>
      </c>
      <c r="CW22">
        <v>0</v>
      </c>
      <c r="CX22">
        <v>119.59999990463299</v>
      </c>
      <c r="CY22">
        <v>0</v>
      </c>
      <c r="CZ22">
        <v>952.47484615384599</v>
      </c>
      <c r="DA22">
        <v>2.7323760739697498</v>
      </c>
      <c r="DB22">
        <v>40.4820513121023</v>
      </c>
      <c r="DC22">
        <v>13085.0192307692</v>
      </c>
      <c r="DD22">
        <v>15</v>
      </c>
      <c r="DE22">
        <v>1606250738</v>
      </c>
      <c r="DF22" t="s">
        <v>291</v>
      </c>
      <c r="DG22">
        <v>1606250738</v>
      </c>
      <c r="DH22">
        <v>1606250721.5</v>
      </c>
      <c r="DI22">
        <v>8</v>
      </c>
      <c r="DJ22">
        <v>6.6000000000000003E-2</v>
      </c>
      <c r="DK22">
        <v>9.9000000000000005E-2</v>
      </c>
      <c r="DL22">
        <v>4.0739999999999998</v>
      </c>
      <c r="DM22">
        <v>0.49399999999999999</v>
      </c>
      <c r="DN22">
        <v>1467</v>
      </c>
      <c r="DO22">
        <v>31</v>
      </c>
      <c r="DP22">
        <v>0.05</v>
      </c>
      <c r="DQ22">
        <v>0.02</v>
      </c>
      <c r="DR22">
        <v>3.0963014022039599</v>
      </c>
      <c r="DS22">
        <v>0.13191728717411899</v>
      </c>
      <c r="DT22">
        <v>1.7712157148890101E-2</v>
      </c>
      <c r="DU22">
        <v>1</v>
      </c>
      <c r="DV22">
        <v>-5.6741725806451599</v>
      </c>
      <c r="DW22">
        <v>-1.3153064516118499E-2</v>
      </c>
      <c r="DX22">
        <v>2.16603554862769E-2</v>
      </c>
      <c r="DY22">
        <v>1</v>
      </c>
      <c r="DZ22">
        <v>4.9528590322580603</v>
      </c>
      <c r="EA22">
        <v>-0.83967193548388597</v>
      </c>
      <c r="EB22">
        <v>6.2688810976474205E-2</v>
      </c>
      <c r="EC22">
        <v>0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4.0739999999999998</v>
      </c>
      <c r="EJ22">
        <v>0.4945</v>
      </c>
      <c r="EK22">
        <v>4.07399999999984</v>
      </c>
      <c r="EL22">
        <v>0</v>
      </c>
      <c r="EM22">
        <v>0</v>
      </c>
      <c r="EN22">
        <v>0</v>
      </c>
      <c r="EO22">
        <v>0.49441428571428903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12.4</v>
      </c>
      <c r="EX22">
        <v>12.7</v>
      </c>
      <c r="EY22">
        <v>2</v>
      </c>
      <c r="EZ22">
        <v>393.31200000000001</v>
      </c>
      <c r="FA22">
        <v>640.80100000000004</v>
      </c>
      <c r="FB22">
        <v>37.184199999999997</v>
      </c>
      <c r="FC22">
        <v>33.9236</v>
      </c>
      <c r="FD22">
        <v>30.000299999999999</v>
      </c>
      <c r="FE22">
        <v>33.670499999999997</v>
      </c>
      <c r="FF22">
        <v>33.601399999999998</v>
      </c>
      <c r="FG22">
        <v>11.4596</v>
      </c>
      <c r="FH22">
        <v>0</v>
      </c>
      <c r="FI22">
        <v>100</v>
      </c>
      <c r="FJ22">
        <v>-999.9</v>
      </c>
      <c r="FK22">
        <v>205.416</v>
      </c>
      <c r="FL22">
        <v>36.516800000000003</v>
      </c>
      <c r="FM22">
        <v>101.363</v>
      </c>
      <c r="FN22">
        <v>100.696</v>
      </c>
    </row>
    <row r="23" spans="1:170" x14ac:dyDescent="0.25">
      <c r="A23">
        <v>7</v>
      </c>
      <c r="B23">
        <v>1606251598.5</v>
      </c>
      <c r="C23">
        <v>693</v>
      </c>
      <c r="D23" t="s">
        <v>316</v>
      </c>
      <c r="E23" t="s">
        <v>317</v>
      </c>
      <c r="F23" t="s">
        <v>285</v>
      </c>
      <c r="G23" t="s">
        <v>286</v>
      </c>
      <c r="H23">
        <v>1606251590.5</v>
      </c>
      <c r="I23">
        <f t="shared" si="0"/>
        <v>4.720476429075398E-3</v>
      </c>
      <c r="J23">
        <f t="shared" si="1"/>
        <v>5.393286940889757</v>
      </c>
      <c r="K23">
        <f t="shared" si="2"/>
        <v>249.74270967741899</v>
      </c>
      <c r="L23">
        <f t="shared" si="3"/>
        <v>185.12466322914992</v>
      </c>
      <c r="M23">
        <f t="shared" si="4"/>
        <v>18.860480230524647</v>
      </c>
      <c r="N23">
        <f t="shared" si="5"/>
        <v>25.44375966133795</v>
      </c>
      <c r="O23">
        <f t="shared" si="6"/>
        <v>0.16311400922490554</v>
      </c>
      <c r="P23">
        <f t="shared" si="7"/>
        <v>2.9608341542890777</v>
      </c>
      <c r="Q23">
        <f t="shared" si="8"/>
        <v>0.15828125212582195</v>
      </c>
      <c r="R23">
        <f t="shared" si="9"/>
        <v>9.9348059644898457E-2</v>
      </c>
      <c r="S23">
        <f t="shared" si="10"/>
        <v>231.29172011194584</v>
      </c>
      <c r="T23">
        <f t="shared" si="11"/>
        <v>38.409091999807615</v>
      </c>
      <c r="U23">
        <f t="shared" si="12"/>
        <v>38.391406451612902</v>
      </c>
      <c r="V23">
        <f t="shared" si="13"/>
        <v>6.7997928736890474</v>
      </c>
      <c r="W23">
        <f t="shared" si="14"/>
        <v>58.030927401434965</v>
      </c>
      <c r="X23">
        <f t="shared" si="15"/>
        <v>3.9212626251752258</v>
      </c>
      <c r="Y23">
        <f t="shared" si="16"/>
        <v>6.7571944836405677</v>
      </c>
      <c r="Z23">
        <f t="shared" si="17"/>
        <v>2.8785302485138216</v>
      </c>
      <c r="AA23">
        <f t="shared" si="18"/>
        <v>-208.17301052222504</v>
      </c>
      <c r="AB23">
        <f t="shared" si="19"/>
        <v>-18.555059775874096</v>
      </c>
      <c r="AC23">
        <f t="shared" si="20"/>
        <v>-1.5115974936799443</v>
      </c>
      <c r="AD23">
        <f t="shared" si="21"/>
        <v>3.0520523201667551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51877.238896815536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947.551346153846</v>
      </c>
      <c r="AR23">
        <v>1189.01</v>
      </c>
      <c r="AS23">
        <f t="shared" si="27"/>
        <v>0.20307537686491617</v>
      </c>
      <c r="AT23">
        <v>0.5</v>
      </c>
      <c r="AU23">
        <f t="shared" si="28"/>
        <v>1180.1880781666944</v>
      </c>
      <c r="AV23">
        <f t="shared" si="29"/>
        <v>5.393286940889757</v>
      </c>
      <c r="AW23">
        <f t="shared" si="30"/>
        <v>119.8335693725913</v>
      </c>
      <c r="AX23">
        <f t="shared" si="31"/>
        <v>0.37777646949983595</v>
      </c>
      <c r="AY23">
        <f t="shared" si="32"/>
        <v>5.0593922538019467E-3</v>
      </c>
      <c r="AZ23">
        <f t="shared" si="33"/>
        <v>1.7435261267777393</v>
      </c>
      <c r="BA23" t="s">
        <v>319</v>
      </c>
      <c r="BB23">
        <v>739.83</v>
      </c>
      <c r="BC23">
        <f t="shared" si="34"/>
        <v>449.17999999999995</v>
      </c>
      <c r="BD23">
        <f t="shared" si="35"/>
        <v>0.53755432977014561</v>
      </c>
      <c r="BE23">
        <f t="shared" si="36"/>
        <v>0.82191297452671219</v>
      </c>
      <c r="BF23">
        <f t="shared" si="37"/>
        <v>0.50990873840345829</v>
      </c>
      <c r="BG23">
        <f t="shared" si="38"/>
        <v>0.81405304925052491</v>
      </c>
      <c r="BH23">
        <f t="shared" si="39"/>
        <v>1400.0035483871</v>
      </c>
      <c r="BI23">
        <f t="shared" si="40"/>
        <v>1180.1880781666944</v>
      </c>
      <c r="BJ23">
        <f t="shared" si="41"/>
        <v>0.84298934779583379</v>
      </c>
      <c r="BK23">
        <f t="shared" si="42"/>
        <v>0.19597869559166764</v>
      </c>
      <c r="BL23">
        <v>6</v>
      </c>
      <c r="BM23">
        <v>0.5</v>
      </c>
      <c r="BN23" t="s">
        <v>290</v>
      </c>
      <c r="BO23">
        <v>2</v>
      </c>
      <c r="BP23">
        <v>1606251590.5</v>
      </c>
      <c r="BQ23">
        <v>249.74270967741899</v>
      </c>
      <c r="BR23">
        <v>259.60129032258101</v>
      </c>
      <c r="BS23">
        <v>38.489074193548397</v>
      </c>
      <c r="BT23">
        <v>31.6806870967742</v>
      </c>
      <c r="BU23">
        <v>245.668709677419</v>
      </c>
      <c r="BV23">
        <v>37.9946548387097</v>
      </c>
      <c r="BW23">
        <v>399.98809677419399</v>
      </c>
      <c r="BX23">
        <v>101.841741935484</v>
      </c>
      <c r="BY23">
        <v>3.8147548387096802E-2</v>
      </c>
      <c r="BZ23">
        <v>38.275164516129003</v>
      </c>
      <c r="CA23">
        <v>38.391406451612902</v>
      </c>
      <c r="CB23">
        <v>999.9</v>
      </c>
      <c r="CC23">
        <v>0</v>
      </c>
      <c r="CD23">
        <v>0</v>
      </c>
      <c r="CE23">
        <v>9995.3448387096796</v>
      </c>
      <c r="CF23">
        <v>0</v>
      </c>
      <c r="CG23">
        <v>459.01648387096799</v>
      </c>
      <c r="CH23">
        <v>1400.0035483871</v>
      </c>
      <c r="CI23">
        <v>0.89999874193548401</v>
      </c>
      <c r="CJ23">
        <v>0.100000987096774</v>
      </c>
      <c r="CK23">
        <v>0</v>
      </c>
      <c r="CL23">
        <v>947.58116129032305</v>
      </c>
      <c r="CM23">
        <v>4.9997499999999997</v>
      </c>
      <c r="CN23">
        <v>13025.264516129</v>
      </c>
      <c r="CO23">
        <v>12178.0774193548</v>
      </c>
      <c r="CP23">
        <v>46.936999999999998</v>
      </c>
      <c r="CQ23">
        <v>48.887</v>
      </c>
      <c r="CR23">
        <v>47.606709677419303</v>
      </c>
      <c r="CS23">
        <v>48.5</v>
      </c>
      <c r="CT23">
        <v>49</v>
      </c>
      <c r="CU23">
        <v>1255.5003225806499</v>
      </c>
      <c r="CV23">
        <v>139.50322580645201</v>
      </c>
      <c r="CW23">
        <v>0</v>
      </c>
      <c r="CX23">
        <v>113.5</v>
      </c>
      <c r="CY23">
        <v>0</v>
      </c>
      <c r="CZ23">
        <v>947.551346153846</v>
      </c>
      <c r="DA23">
        <v>2.3680341675089802</v>
      </c>
      <c r="DB23">
        <v>36.526495655614802</v>
      </c>
      <c r="DC23">
        <v>13025.5307692308</v>
      </c>
      <c r="DD23">
        <v>15</v>
      </c>
      <c r="DE23">
        <v>1606250738</v>
      </c>
      <c r="DF23" t="s">
        <v>291</v>
      </c>
      <c r="DG23">
        <v>1606250738</v>
      </c>
      <c r="DH23">
        <v>1606250721.5</v>
      </c>
      <c r="DI23">
        <v>8</v>
      </c>
      <c r="DJ23">
        <v>6.6000000000000003E-2</v>
      </c>
      <c r="DK23">
        <v>9.9000000000000005E-2</v>
      </c>
      <c r="DL23">
        <v>4.0739999999999998</v>
      </c>
      <c r="DM23">
        <v>0.49399999999999999</v>
      </c>
      <c r="DN23">
        <v>1467</v>
      </c>
      <c r="DO23">
        <v>31</v>
      </c>
      <c r="DP23">
        <v>0.05</v>
      </c>
      <c r="DQ23">
        <v>0.02</v>
      </c>
      <c r="DR23">
        <v>5.3895455529845897</v>
      </c>
      <c r="DS23">
        <v>0.131181862291782</v>
      </c>
      <c r="DT23">
        <v>2.1433368397004299E-2</v>
      </c>
      <c r="DU23">
        <v>1</v>
      </c>
      <c r="DV23">
        <v>-9.8557267741935508</v>
      </c>
      <c r="DW23">
        <v>-0.17177709677417599</v>
      </c>
      <c r="DX23">
        <v>3.06720236494996E-2</v>
      </c>
      <c r="DY23">
        <v>1</v>
      </c>
      <c r="DZ23">
        <v>6.8085890322580598</v>
      </c>
      <c r="EA23">
        <v>-1.7735806451643601E-2</v>
      </c>
      <c r="EB23">
        <v>3.9751261735614697E-3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4.0739999999999998</v>
      </c>
      <c r="EJ23">
        <v>0.49440000000000001</v>
      </c>
      <c r="EK23">
        <v>4.07399999999984</v>
      </c>
      <c r="EL23">
        <v>0</v>
      </c>
      <c r="EM23">
        <v>0</v>
      </c>
      <c r="EN23">
        <v>0</v>
      </c>
      <c r="EO23">
        <v>0.49441428571428903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14.3</v>
      </c>
      <c r="EX23">
        <v>14.6</v>
      </c>
      <c r="EY23">
        <v>2</v>
      </c>
      <c r="EZ23">
        <v>393.69499999999999</v>
      </c>
      <c r="FA23">
        <v>636.03399999999999</v>
      </c>
      <c r="FB23">
        <v>37.133200000000002</v>
      </c>
      <c r="FC23">
        <v>33.951599999999999</v>
      </c>
      <c r="FD23">
        <v>30.0002</v>
      </c>
      <c r="FE23">
        <v>33.673499999999997</v>
      </c>
      <c r="FF23">
        <v>33.601399999999998</v>
      </c>
      <c r="FG23">
        <v>13.8811</v>
      </c>
      <c r="FH23">
        <v>0</v>
      </c>
      <c r="FI23">
        <v>100</v>
      </c>
      <c r="FJ23">
        <v>-999.9</v>
      </c>
      <c r="FK23">
        <v>259.81</v>
      </c>
      <c r="FL23">
        <v>38.645000000000003</v>
      </c>
      <c r="FM23">
        <v>101.35</v>
      </c>
      <c r="FN23">
        <v>100.691</v>
      </c>
    </row>
    <row r="24" spans="1:170" x14ac:dyDescent="0.25">
      <c r="A24">
        <v>8</v>
      </c>
      <c r="B24">
        <v>1606251719</v>
      </c>
      <c r="C24">
        <v>813.5</v>
      </c>
      <c r="D24" t="s">
        <v>320</v>
      </c>
      <c r="E24" t="s">
        <v>321</v>
      </c>
      <c r="F24" t="s">
        <v>285</v>
      </c>
      <c r="G24" t="s">
        <v>286</v>
      </c>
      <c r="H24">
        <v>1606251711</v>
      </c>
      <c r="I24">
        <f t="shared" si="0"/>
        <v>4.137482495023324E-3</v>
      </c>
      <c r="J24">
        <f t="shared" si="1"/>
        <v>12.750558415526147</v>
      </c>
      <c r="K24">
        <f t="shared" si="2"/>
        <v>399.58951612903201</v>
      </c>
      <c r="L24">
        <f t="shared" si="3"/>
        <v>235.24689922295605</v>
      </c>
      <c r="M24">
        <f t="shared" si="4"/>
        <v>23.967479743683576</v>
      </c>
      <c r="N24">
        <f t="shared" si="5"/>
        <v>40.71107277182054</v>
      </c>
      <c r="O24">
        <f t="shared" si="6"/>
        <v>0.13999602777978126</v>
      </c>
      <c r="P24">
        <f t="shared" si="7"/>
        <v>2.9614576335078597</v>
      </c>
      <c r="Q24">
        <f t="shared" si="8"/>
        <v>0.13642063988170405</v>
      </c>
      <c r="R24">
        <f t="shared" si="9"/>
        <v>8.5576528828337606E-2</v>
      </c>
      <c r="S24">
        <f t="shared" si="10"/>
        <v>231.29294294899475</v>
      </c>
      <c r="T24">
        <f t="shared" si="11"/>
        <v>38.458664787405468</v>
      </c>
      <c r="U24">
        <f t="shared" si="12"/>
        <v>38.195209677419399</v>
      </c>
      <c r="V24">
        <f t="shared" si="13"/>
        <v>6.7280285479666517</v>
      </c>
      <c r="W24">
        <f t="shared" si="14"/>
        <v>56.504796520687627</v>
      </c>
      <c r="X24">
        <f t="shared" si="15"/>
        <v>3.7976727784548694</v>
      </c>
      <c r="Y24">
        <f t="shared" si="16"/>
        <v>6.720974169094581</v>
      </c>
      <c r="Z24">
        <f t="shared" si="17"/>
        <v>2.9303557695117823</v>
      </c>
      <c r="AA24">
        <f t="shared" si="18"/>
        <v>-182.4629780305286</v>
      </c>
      <c r="AB24">
        <f t="shared" si="19"/>
        <v>-3.0947920856915836</v>
      </c>
      <c r="AC24">
        <f t="shared" si="20"/>
        <v>-0.25170699986711381</v>
      </c>
      <c r="AD24">
        <f t="shared" si="21"/>
        <v>45.483465832907456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51911.448838690769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968.07088461538501</v>
      </c>
      <c r="AR24">
        <v>1270.9100000000001</v>
      </c>
      <c r="AS24">
        <f t="shared" si="27"/>
        <v>0.23828525653635191</v>
      </c>
      <c r="AT24">
        <v>0.5</v>
      </c>
      <c r="AU24">
        <f t="shared" si="28"/>
        <v>1180.1955491344072</v>
      </c>
      <c r="AV24">
        <f t="shared" si="29"/>
        <v>12.750558415526147</v>
      </c>
      <c r="AW24">
        <f t="shared" si="30"/>
        <v>140.61159959427647</v>
      </c>
      <c r="AX24">
        <f t="shared" si="31"/>
        <v>0.42479797940058706</v>
      </c>
      <c r="AY24">
        <f t="shared" si="32"/>
        <v>1.1293302965866777E-2</v>
      </c>
      <c r="AZ24">
        <f t="shared" si="33"/>
        <v>1.5667277777340642</v>
      </c>
      <c r="BA24" t="s">
        <v>323</v>
      </c>
      <c r="BB24">
        <v>731.03</v>
      </c>
      <c r="BC24">
        <f t="shared" si="34"/>
        <v>539.88000000000011</v>
      </c>
      <c r="BD24">
        <f t="shared" si="35"/>
        <v>0.56093782948917359</v>
      </c>
      <c r="BE24">
        <f t="shared" si="36"/>
        <v>0.78669722052112745</v>
      </c>
      <c r="BF24">
        <f t="shared" si="37"/>
        <v>0.5452306100714196</v>
      </c>
      <c r="BG24">
        <f t="shared" si="38"/>
        <v>0.78189256034584831</v>
      </c>
      <c r="BH24">
        <f t="shared" si="39"/>
        <v>1400.0125806451599</v>
      </c>
      <c r="BI24">
        <f t="shared" si="40"/>
        <v>1180.1955491344072</v>
      </c>
      <c r="BJ24">
        <f t="shared" si="41"/>
        <v>0.84298924556131083</v>
      </c>
      <c r="BK24">
        <f t="shared" si="42"/>
        <v>0.19597849112262145</v>
      </c>
      <c r="BL24">
        <v>6</v>
      </c>
      <c r="BM24">
        <v>0.5</v>
      </c>
      <c r="BN24" t="s">
        <v>290</v>
      </c>
      <c r="BO24">
        <v>2</v>
      </c>
      <c r="BP24">
        <v>1606251711</v>
      </c>
      <c r="BQ24">
        <v>399.58951612903201</v>
      </c>
      <c r="BR24">
        <v>421.19435483871001</v>
      </c>
      <c r="BS24">
        <v>37.275122580645203</v>
      </c>
      <c r="BT24">
        <v>31.300496774193501</v>
      </c>
      <c r="BU24">
        <v>395.51551612903199</v>
      </c>
      <c r="BV24">
        <v>36.780709677419402</v>
      </c>
      <c r="BW24">
        <v>400.01741935483898</v>
      </c>
      <c r="BX24">
        <v>101.844258064516</v>
      </c>
      <c r="BY24">
        <v>3.79764E-2</v>
      </c>
      <c r="BZ24">
        <v>38.175825806451599</v>
      </c>
      <c r="CA24">
        <v>38.195209677419399</v>
      </c>
      <c r="CB24">
        <v>999.9</v>
      </c>
      <c r="CC24">
        <v>0</v>
      </c>
      <c r="CD24">
        <v>0</v>
      </c>
      <c r="CE24">
        <v>9998.6312903225808</v>
      </c>
      <c r="CF24">
        <v>0</v>
      </c>
      <c r="CG24">
        <v>472.34490322580598</v>
      </c>
      <c r="CH24">
        <v>1400.0125806451599</v>
      </c>
      <c r="CI24">
        <v>0.89999925806451597</v>
      </c>
      <c r="CJ24">
        <v>0.100000535483871</v>
      </c>
      <c r="CK24">
        <v>0</v>
      </c>
      <c r="CL24">
        <v>968.02099999999996</v>
      </c>
      <c r="CM24">
        <v>4.9997499999999997</v>
      </c>
      <c r="CN24">
        <v>13304.7870967742</v>
      </c>
      <c r="CO24">
        <v>12178.1612903226</v>
      </c>
      <c r="CP24">
        <v>46.874935483870999</v>
      </c>
      <c r="CQ24">
        <v>48.870935483871001</v>
      </c>
      <c r="CR24">
        <v>47.612870967741898</v>
      </c>
      <c r="CS24">
        <v>48.465516129032302</v>
      </c>
      <c r="CT24">
        <v>48.941064516129003</v>
      </c>
      <c r="CU24">
        <v>1255.51322580645</v>
      </c>
      <c r="CV24">
        <v>139.49935483870999</v>
      </c>
      <c r="CW24">
        <v>0</v>
      </c>
      <c r="CX24">
        <v>119.60000014305101</v>
      </c>
      <c r="CY24">
        <v>0</v>
      </c>
      <c r="CZ24">
        <v>968.07088461538501</v>
      </c>
      <c r="DA24">
        <v>11.6234188033356</v>
      </c>
      <c r="DB24">
        <v>159.16239316639999</v>
      </c>
      <c r="DC24">
        <v>13305.8346153846</v>
      </c>
      <c r="DD24">
        <v>15</v>
      </c>
      <c r="DE24">
        <v>1606250738</v>
      </c>
      <c r="DF24" t="s">
        <v>291</v>
      </c>
      <c r="DG24">
        <v>1606250738</v>
      </c>
      <c r="DH24">
        <v>1606250721.5</v>
      </c>
      <c r="DI24">
        <v>8</v>
      </c>
      <c r="DJ24">
        <v>6.6000000000000003E-2</v>
      </c>
      <c r="DK24">
        <v>9.9000000000000005E-2</v>
      </c>
      <c r="DL24">
        <v>4.0739999999999998</v>
      </c>
      <c r="DM24">
        <v>0.49399999999999999</v>
      </c>
      <c r="DN24">
        <v>1467</v>
      </c>
      <c r="DO24">
        <v>31</v>
      </c>
      <c r="DP24">
        <v>0.05</v>
      </c>
      <c r="DQ24">
        <v>0.02</v>
      </c>
      <c r="DR24">
        <v>12.750177645180299</v>
      </c>
      <c r="DS24">
        <v>0.49203718386315298</v>
      </c>
      <c r="DT24">
        <v>3.9582327072669399E-2</v>
      </c>
      <c r="DU24">
        <v>1</v>
      </c>
      <c r="DV24">
        <v>-21.6048096774194</v>
      </c>
      <c r="DW24">
        <v>-2.7691935483868699E-2</v>
      </c>
      <c r="DX24">
        <v>2.50662780133852E-2</v>
      </c>
      <c r="DY24">
        <v>1</v>
      </c>
      <c r="DZ24">
        <v>5.97462870967742</v>
      </c>
      <c r="EA24">
        <v>-1.6517922580645199</v>
      </c>
      <c r="EB24">
        <v>0.12385375834588</v>
      </c>
      <c r="EC24">
        <v>0</v>
      </c>
      <c r="ED24">
        <v>2</v>
      </c>
      <c r="EE24">
        <v>3</v>
      </c>
      <c r="EF24" t="s">
        <v>306</v>
      </c>
      <c r="EG24">
        <v>100</v>
      </c>
      <c r="EH24">
        <v>100</v>
      </c>
      <c r="EI24">
        <v>4.0739999999999998</v>
      </c>
      <c r="EJ24">
        <v>0.4945</v>
      </c>
      <c r="EK24">
        <v>4.07399999999984</v>
      </c>
      <c r="EL24">
        <v>0</v>
      </c>
      <c r="EM24">
        <v>0</v>
      </c>
      <c r="EN24">
        <v>0</v>
      </c>
      <c r="EO24">
        <v>0.49441428571428903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16.399999999999999</v>
      </c>
      <c r="EX24">
        <v>16.600000000000001</v>
      </c>
      <c r="EY24">
        <v>2</v>
      </c>
      <c r="EZ24">
        <v>393.03500000000003</v>
      </c>
      <c r="FA24">
        <v>636.21900000000005</v>
      </c>
      <c r="FB24">
        <v>37.047199999999997</v>
      </c>
      <c r="FC24">
        <v>33.909300000000002</v>
      </c>
      <c r="FD24">
        <v>29.9999</v>
      </c>
      <c r="FE24">
        <v>33.640799999999999</v>
      </c>
      <c r="FF24">
        <v>33.5685</v>
      </c>
      <c r="FG24">
        <v>20.901900000000001</v>
      </c>
      <c r="FH24">
        <v>0</v>
      </c>
      <c r="FI24">
        <v>100</v>
      </c>
      <c r="FJ24">
        <v>-999.9</v>
      </c>
      <c r="FK24">
        <v>421.26400000000001</v>
      </c>
      <c r="FL24">
        <v>38.186199999999999</v>
      </c>
      <c r="FM24">
        <v>101.367</v>
      </c>
      <c r="FN24">
        <v>100.706</v>
      </c>
    </row>
    <row r="25" spans="1:170" x14ac:dyDescent="0.25">
      <c r="A25">
        <v>9</v>
      </c>
      <c r="B25">
        <v>1606251839.5</v>
      </c>
      <c r="C25">
        <v>934</v>
      </c>
      <c r="D25" t="s">
        <v>324</v>
      </c>
      <c r="E25" t="s">
        <v>325</v>
      </c>
      <c r="F25" t="s">
        <v>285</v>
      </c>
      <c r="G25" t="s">
        <v>286</v>
      </c>
      <c r="H25">
        <v>1606251831.5</v>
      </c>
      <c r="I25">
        <f t="shared" si="0"/>
        <v>3.5655494800338177E-3</v>
      </c>
      <c r="J25">
        <f t="shared" si="1"/>
        <v>17.402973090561723</v>
      </c>
      <c r="K25">
        <f t="shared" si="2"/>
        <v>499.65732258064497</v>
      </c>
      <c r="L25">
        <f t="shared" si="3"/>
        <v>265.75099623428605</v>
      </c>
      <c r="M25">
        <f t="shared" si="4"/>
        <v>27.07256403541567</v>
      </c>
      <c r="N25">
        <f t="shared" si="5"/>
        <v>50.901050430695086</v>
      </c>
      <c r="O25">
        <f t="shared" si="6"/>
        <v>0.13107475649459552</v>
      </c>
      <c r="P25">
        <f t="shared" si="7"/>
        <v>2.9614408032227084</v>
      </c>
      <c r="Q25">
        <f t="shared" si="8"/>
        <v>0.12793501226290235</v>
      </c>
      <c r="R25">
        <f t="shared" si="9"/>
        <v>8.0235212105180989E-2</v>
      </c>
      <c r="S25">
        <f t="shared" si="10"/>
        <v>231.29070876233297</v>
      </c>
      <c r="T25">
        <f t="shared" si="11"/>
        <v>38.604062639763512</v>
      </c>
      <c r="U25">
        <f t="shared" si="12"/>
        <v>38.315238709677402</v>
      </c>
      <c r="V25">
        <f t="shared" si="13"/>
        <v>6.7718539746532942</v>
      </c>
      <c r="W25">
        <f t="shared" si="14"/>
        <v>60.766647703126729</v>
      </c>
      <c r="X25">
        <f t="shared" si="15"/>
        <v>4.0839588168805765</v>
      </c>
      <c r="Y25">
        <f t="shared" si="16"/>
        <v>6.7207242315432802</v>
      </c>
      <c r="Z25">
        <f t="shared" si="17"/>
        <v>2.6878951577727177</v>
      </c>
      <c r="AA25">
        <f t="shared" si="18"/>
        <v>-157.24073206949137</v>
      </c>
      <c r="AB25">
        <f t="shared" si="19"/>
        <v>-22.367973241326929</v>
      </c>
      <c r="AC25">
        <f t="shared" si="20"/>
        <v>-1.8202990762340816</v>
      </c>
      <c r="AD25">
        <f t="shared" si="21"/>
        <v>49.861704375280588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51910.880201010827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1004.57115384615</v>
      </c>
      <c r="AR25">
        <v>1366.64</v>
      </c>
      <c r="AS25">
        <f t="shared" si="27"/>
        <v>0.264933593450982</v>
      </c>
      <c r="AT25">
        <v>0.5</v>
      </c>
      <c r="AU25">
        <f t="shared" si="28"/>
        <v>1180.1826684892744</v>
      </c>
      <c r="AV25">
        <f t="shared" si="29"/>
        <v>17.402973090561723</v>
      </c>
      <c r="AW25">
        <f t="shared" si="30"/>
        <v>156.33501764571625</v>
      </c>
      <c r="AX25">
        <f t="shared" si="31"/>
        <v>0.45726014166130075</v>
      </c>
      <c r="AY25">
        <f t="shared" si="32"/>
        <v>1.5235540268859114E-2</v>
      </c>
      <c r="AZ25">
        <f t="shared" si="33"/>
        <v>1.3869343792073989</v>
      </c>
      <c r="BA25" t="s">
        <v>327</v>
      </c>
      <c r="BB25">
        <v>741.73</v>
      </c>
      <c r="BC25">
        <f t="shared" si="34"/>
        <v>624.91000000000008</v>
      </c>
      <c r="BD25">
        <f t="shared" si="35"/>
        <v>0.57939358652261941</v>
      </c>
      <c r="BE25">
        <f t="shared" si="36"/>
        <v>0.75205427817565018</v>
      </c>
      <c r="BF25">
        <f t="shared" si="37"/>
        <v>0.55603405503998171</v>
      </c>
      <c r="BG25">
        <f t="shared" si="38"/>
        <v>0.74430130756386181</v>
      </c>
      <c r="BH25">
        <f t="shared" si="39"/>
        <v>1399.9970967741899</v>
      </c>
      <c r="BI25">
        <f t="shared" si="40"/>
        <v>1180.1826684892744</v>
      </c>
      <c r="BJ25">
        <f t="shared" si="41"/>
        <v>0.84298936848411909</v>
      </c>
      <c r="BK25">
        <f t="shared" si="42"/>
        <v>0.1959787369682382</v>
      </c>
      <c r="BL25">
        <v>6</v>
      </c>
      <c r="BM25">
        <v>0.5</v>
      </c>
      <c r="BN25" t="s">
        <v>290</v>
      </c>
      <c r="BO25">
        <v>2</v>
      </c>
      <c r="BP25">
        <v>1606251831.5</v>
      </c>
      <c r="BQ25">
        <v>499.65732258064497</v>
      </c>
      <c r="BR25">
        <v>528.43299999999999</v>
      </c>
      <c r="BS25">
        <v>40.089151612903201</v>
      </c>
      <c r="BT25">
        <v>34.955435483871</v>
      </c>
      <c r="BU25">
        <v>495.58332258064502</v>
      </c>
      <c r="BV25">
        <v>39.594735483870998</v>
      </c>
      <c r="BW25">
        <v>400.01545161290301</v>
      </c>
      <c r="BX25">
        <v>101.83425806451601</v>
      </c>
      <c r="BY25">
        <v>3.7661209677419399E-2</v>
      </c>
      <c r="BZ25">
        <v>38.175138709677398</v>
      </c>
      <c r="CA25">
        <v>38.315238709677402</v>
      </c>
      <c r="CB25">
        <v>999.9</v>
      </c>
      <c r="CC25">
        <v>0</v>
      </c>
      <c r="CD25">
        <v>0</v>
      </c>
      <c r="CE25">
        <v>9999.5177419354895</v>
      </c>
      <c r="CF25">
        <v>0</v>
      </c>
      <c r="CG25">
        <v>464.10648387096802</v>
      </c>
      <c r="CH25">
        <v>1399.9970967741899</v>
      </c>
      <c r="CI25">
        <v>0.89999683870967695</v>
      </c>
      <c r="CJ25">
        <v>0.10000292903225801</v>
      </c>
      <c r="CK25">
        <v>0</v>
      </c>
      <c r="CL25">
        <v>1004.56483870968</v>
      </c>
      <c r="CM25">
        <v>4.9997499999999997</v>
      </c>
      <c r="CN25">
        <v>13804.4709677419</v>
      </c>
      <c r="CO25">
        <v>12178.0032258064</v>
      </c>
      <c r="CP25">
        <v>47</v>
      </c>
      <c r="CQ25">
        <v>49.026000000000003</v>
      </c>
      <c r="CR25">
        <v>47.686999999999998</v>
      </c>
      <c r="CS25">
        <v>48.592419354838697</v>
      </c>
      <c r="CT25">
        <v>49.03</v>
      </c>
      <c r="CU25">
        <v>1255.4935483871</v>
      </c>
      <c r="CV25">
        <v>139.503548387097</v>
      </c>
      <c r="CW25">
        <v>0</v>
      </c>
      <c r="CX25">
        <v>119.59999990463299</v>
      </c>
      <c r="CY25">
        <v>0</v>
      </c>
      <c r="CZ25">
        <v>1004.57115384615</v>
      </c>
      <c r="DA25">
        <v>9.8129914554009705</v>
      </c>
      <c r="DB25">
        <v>139.44615384609401</v>
      </c>
      <c r="DC25">
        <v>13805.123076923101</v>
      </c>
      <c r="DD25">
        <v>15</v>
      </c>
      <c r="DE25">
        <v>1606250738</v>
      </c>
      <c r="DF25" t="s">
        <v>291</v>
      </c>
      <c r="DG25">
        <v>1606250738</v>
      </c>
      <c r="DH25">
        <v>1606250721.5</v>
      </c>
      <c r="DI25">
        <v>8</v>
      </c>
      <c r="DJ25">
        <v>6.6000000000000003E-2</v>
      </c>
      <c r="DK25">
        <v>9.9000000000000005E-2</v>
      </c>
      <c r="DL25">
        <v>4.0739999999999998</v>
      </c>
      <c r="DM25">
        <v>0.49399999999999999</v>
      </c>
      <c r="DN25">
        <v>1467</v>
      </c>
      <c r="DO25">
        <v>31</v>
      </c>
      <c r="DP25">
        <v>0.05</v>
      </c>
      <c r="DQ25">
        <v>0.02</v>
      </c>
      <c r="DR25">
        <v>17.412378845469402</v>
      </c>
      <c r="DS25">
        <v>-1.2239322555274601</v>
      </c>
      <c r="DT25">
        <v>0.102055824597357</v>
      </c>
      <c r="DU25">
        <v>0</v>
      </c>
      <c r="DV25">
        <v>-28.7824225806452</v>
      </c>
      <c r="DW25">
        <v>1.68885483870967</v>
      </c>
      <c r="DX25">
        <v>0.147902303652101</v>
      </c>
      <c r="DY25">
        <v>0</v>
      </c>
      <c r="DZ25">
        <v>5.1334248387096801</v>
      </c>
      <c r="EA25">
        <v>4.6009838709674802E-2</v>
      </c>
      <c r="EB25">
        <v>5.3958334409405099E-3</v>
      </c>
      <c r="EC25">
        <v>1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4.0739999999999998</v>
      </c>
      <c r="EJ25">
        <v>0.49440000000000001</v>
      </c>
      <c r="EK25">
        <v>4.07399999999984</v>
      </c>
      <c r="EL25">
        <v>0</v>
      </c>
      <c r="EM25">
        <v>0</v>
      </c>
      <c r="EN25">
        <v>0</v>
      </c>
      <c r="EO25">
        <v>0.49441428571428903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18.399999999999999</v>
      </c>
      <c r="EX25">
        <v>18.600000000000001</v>
      </c>
      <c r="EY25">
        <v>2</v>
      </c>
      <c r="EZ25">
        <v>394.06400000000002</v>
      </c>
      <c r="FA25">
        <v>639.94000000000005</v>
      </c>
      <c r="FB25">
        <v>36.999600000000001</v>
      </c>
      <c r="FC25">
        <v>33.926299999999998</v>
      </c>
      <c r="FD25">
        <v>30.000399999999999</v>
      </c>
      <c r="FE25">
        <v>33.667499999999997</v>
      </c>
      <c r="FF25">
        <v>33.598199999999999</v>
      </c>
      <c r="FG25">
        <v>25.212399999999999</v>
      </c>
      <c r="FH25">
        <v>0</v>
      </c>
      <c r="FI25">
        <v>100</v>
      </c>
      <c r="FJ25">
        <v>-999.9</v>
      </c>
      <c r="FK25">
        <v>528.42700000000002</v>
      </c>
      <c r="FL25">
        <v>36.924500000000002</v>
      </c>
      <c r="FM25">
        <v>101.354</v>
      </c>
      <c r="FN25">
        <v>100.688</v>
      </c>
    </row>
    <row r="26" spans="1:170" x14ac:dyDescent="0.25">
      <c r="A26">
        <v>10</v>
      </c>
      <c r="B26">
        <v>1606251960.0999999</v>
      </c>
      <c r="C26">
        <v>1054.5999999046301</v>
      </c>
      <c r="D26" t="s">
        <v>328</v>
      </c>
      <c r="E26" t="s">
        <v>329</v>
      </c>
      <c r="F26" t="s">
        <v>285</v>
      </c>
      <c r="G26" t="s">
        <v>286</v>
      </c>
      <c r="H26">
        <v>1606251952.0999999</v>
      </c>
      <c r="I26">
        <f t="shared" si="0"/>
        <v>4.1860837588537387E-3</v>
      </c>
      <c r="J26">
        <f t="shared" si="1"/>
        <v>21.237851815676208</v>
      </c>
      <c r="K26">
        <f t="shared" si="2"/>
        <v>599.62735483870995</v>
      </c>
      <c r="L26">
        <f t="shared" si="3"/>
        <v>360.10408660500713</v>
      </c>
      <c r="M26">
        <f t="shared" si="4"/>
        <v>36.681757091132226</v>
      </c>
      <c r="N26">
        <f t="shared" si="5"/>
        <v>61.080631388441091</v>
      </c>
      <c r="O26">
        <f t="shared" si="6"/>
        <v>0.15925007844900632</v>
      </c>
      <c r="P26">
        <f t="shared" si="7"/>
        <v>2.9614874061879357</v>
      </c>
      <c r="Q26">
        <f t="shared" si="8"/>
        <v>0.15464107303687355</v>
      </c>
      <c r="R26">
        <f t="shared" si="9"/>
        <v>9.7053660327225122E-2</v>
      </c>
      <c r="S26">
        <f t="shared" si="10"/>
        <v>231.29118079964945</v>
      </c>
      <c r="T26">
        <f t="shared" si="11"/>
        <v>38.385313748787723</v>
      </c>
      <c r="U26">
        <f t="shared" si="12"/>
        <v>38.276548387096803</v>
      </c>
      <c r="V26">
        <f t="shared" si="13"/>
        <v>6.7577002564199784</v>
      </c>
      <c r="W26">
        <f t="shared" si="14"/>
        <v>61.919250416208783</v>
      </c>
      <c r="X26">
        <f t="shared" si="15"/>
        <v>4.1478713145852417</v>
      </c>
      <c r="Y26">
        <f t="shared" si="16"/>
        <v>6.6988396770052656</v>
      </c>
      <c r="Z26">
        <f t="shared" si="17"/>
        <v>2.6098289418347367</v>
      </c>
      <c r="AA26">
        <f t="shared" si="18"/>
        <v>-184.60629376544986</v>
      </c>
      <c r="AB26">
        <f t="shared" si="19"/>
        <v>-25.810279545015163</v>
      </c>
      <c r="AC26">
        <f t="shared" si="20"/>
        <v>-2.0993985774177926</v>
      </c>
      <c r="AD26">
        <f t="shared" si="21"/>
        <v>18.77520891176664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51922.087820648063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1039.0219999999999</v>
      </c>
      <c r="AR26">
        <v>1452.12</v>
      </c>
      <c r="AS26">
        <f t="shared" si="27"/>
        <v>0.28447924413960279</v>
      </c>
      <c r="AT26">
        <v>0.5</v>
      </c>
      <c r="AU26">
        <f t="shared" si="28"/>
        <v>1180.1858426828139</v>
      </c>
      <c r="AV26">
        <f t="shared" si="29"/>
        <v>21.237851815676208</v>
      </c>
      <c r="AW26">
        <f t="shared" si="30"/>
        <v>167.86918823533355</v>
      </c>
      <c r="AX26">
        <f t="shared" si="31"/>
        <v>0.48356196457593037</v>
      </c>
      <c r="AY26">
        <f t="shared" si="32"/>
        <v>1.8484884758404596E-2</v>
      </c>
      <c r="AZ26">
        <f t="shared" si="33"/>
        <v>1.2464259152136188</v>
      </c>
      <c r="BA26" t="s">
        <v>331</v>
      </c>
      <c r="BB26">
        <v>749.93</v>
      </c>
      <c r="BC26">
        <f t="shared" si="34"/>
        <v>702.18999999999994</v>
      </c>
      <c r="BD26">
        <f t="shared" si="35"/>
        <v>0.58829946310827552</v>
      </c>
      <c r="BE26">
        <f t="shared" si="36"/>
        <v>0.7204824552674004</v>
      </c>
      <c r="BF26">
        <f t="shared" si="37"/>
        <v>0.56078447343249416</v>
      </c>
      <c r="BG26">
        <f t="shared" si="38"/>
        <v>0.71073502439448755</v>
      </c>
      <c r="BH26">
        <f t="shared" si="39"/>
        <v>1400.00096774194</v>
      </c>
      <c r="BI26">
        <f t="shared" si="40"/>
        <v>1180.1858426828139</v>
      </c>
      <c r="BJ26">
        <f t="shared" si="41"/>
        <v>0.84298930491907753</v>
      </c>
      <c r="BK26">
        <f t="shared" si="42"/>
        <v>0.19597860983815507</v>
      </c>
      <c r="BL26">
        <v>6</v>
      </c>
      <c r="BM26">
        <v>0.5</v>
      </c>
      <c r="BN26" t="s">
        <v>290</v>
      </c>
      <c r="BO26">
        <v>2</v>
      </c>
      <c r="BP26">
        <v>1606251952.0999999</v>
      </c>
      <c r="BQ26">
        <v>599.62735483870995</v>
      </c>
      <c r="BR26">
        <v>635.24890322580598</v>
      </c>
      <c r="BS26">
        <v>40.719570967741902</v>
      </c>
      <c r="BT26">
        <v>34.696190322580598</v>
      </c>
      <c r="BU26">
        <v>595.55335483870999</v>
      </c>
      <c r="BV26">
        <v>40.225161290322603</v>
      </c>
      <c r="BW26">
        <v>400.00409677419401</v>
      </c>
      <c r="BX26">
        <v>101.82654838709701</v>
      </c>
      <c r="BY26">
        <v>3.7769335483871E-2</v>
      </c>
      <c r="BZ26">
        <v>38.1148903225806</v>
      </c>
      <c r="CA26">
        <v>38.276548387096803</v>
      </c>
      <c r="CB26">
        <v>999.9</v>
      </c>
      <c r="CC26">
        <v>0</v>
      </c>
      <c r="CD26">
        <v>0</v>
      </c>
      <c r="CE26">
        <v>10000.539032258101</v>
      </c>
      <c r="CF26">
        <v>0</v>
      </c>
      <c r="CG26">
        <v>492.663064516129</v>
      </c>
      <c r="CH26">
        <v>1400.00096774194</v>
      </c>
      <c r="CI26">
        <v>0.89999932258064497</v>
      </c>
      <c r="CJ26">
        <v>0.10000039677419401</v>
      </c>
      <c r="CK26">
        <v>0</v>
      </c>
      <c r="CL26">
        <v>1038.8625806451601</v>
      </c>
      <c r="CM26">
        <v>4.9997499999999997</v>
      </c>
      <c r="CN26">
        <v>14258.793548387101</v>
      </c>
      <c r="CO26">
        <v>12178.0483870968</v>
      </c>
      <c r="CP26">
        <v>46.967483870967698</v>
      </c>
      <c r="CQ26">
        <v>49.125</v>
      </c>
      <c r="CR26">
        <v>47.753999999999998</v>
      </c>
      <c r="CS26">
        <v>48.566129032257997</v>
      </c>
      <c r="CT26">
        <v>49.058</v>
      </c>
      <c r="CU26">
        <v>1255.5</v>
      </c>
      <c r="CV26">
        <v>139.500967741935</v>
      </c>
      <c r="CW26">
        <v>0</v>
      </c>
      <c r="CX26">
        <v>120.200000047684</v>
      </c>
      <c r="CY26">
        <v>0</v>
      </c>
      <c r="CZ26">
        <v>1039.0219999999999</v>
      </c>
      <c r="DA26">
        <v>10.306153845768</v>
      </c>
      <c r="DB26">
        <v>122.78461520252699</v>
      </c>
      <c r="DC26">
        <v>14260.96</v>
      </c>
      <c r="DD26">
        <v>15</v>
      </c>
      <c r="DE26">
        <v>1606250738</v>
      </c>
      <c r="DF26" t="s">
        <v>291</v>
      </c>
      <c r="DG26">
        <v>1606250738</v>
      </c>
      <c r="DH26">
        <v>1606250721.5</v>
      </c>
      <c r="DI26">
        <v>8</v>
      </c>
      <c r="DJ26">
        <v>6.6000000000000003E-2</v>
      </c>
      <c r="DK26">
        <v>9.9000000000000005E-2</v>
      </c>
      <c r="DL26">
        <v>4.0739999999999998</v>
      </c>
      <c r="DM26">
        <v>0.49399999999999999</v>
      </c>
      <c r="DN26">
        <v>1467</v>
      </c>
      <c r="DO26">
        <v>31</v>
      </c>
      <c r="DP26">
        <v>0.05</v>
      </c>
      <c r="DQ26">
        <v>0.02</v>
      </c>
      <c r="DR26">
        <v>21.239145491908101</v>
      </c>
      <c r="DS26">
        <v>-0.50180516275157305</v>
      </c>
      <c r="DT26">
        <v>4.49741103268659E-2</v>
      </c>
      <c r="DU26">
        <v>0</v>
      </c>
      <c r="DV26">
        <v>-35.621529032258103</v>
      </c>
      <c r="DW26">
        <v>-0.52102741935476404</v>
      </c>
      <c r="DX26">
        <v>4.7767273136892101E-2</v>
      </c>
      <c r="DY26">
        <v>0</v>
      </c>
      <c r="DZ26">
        <v>6.0233825806451602</v>
      </c>
      <c r="EA26">
        <v>2.0075283870967602</v>
      </c>
      <c r="EB26">
        <v>0.151586213454487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4.0739999999999998</v>
      </c>
      <c r="EJ26">
        <v>0.49440000000000001</v>
      </c>
      <c r="EK26">
        <v>4.07399999999984</v>
      </c>
      <c r="EL26">
        <v>0</v>
      </c>
      <c r="EM26">
        <v>0</v>
      </c>
      <c r="EN26">
        <v>0</v>
      </c>
      <c r="EO26">
        <v>0.49441428571428903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20.399999999999999</v>
      </c>
      <c r="EX26">
        <v>20.6</v>
      </c>
      <c r="EY26">
        <v>2</v>
      </c>
      <c r="EZ26">
        <v>394.21800000000002</v>
      </c>
      <c r="FA26">
        <v>639.80799999999999</v>
      </c>
      <c r="FB26">
        <v>36.963200000000001</v>
      </c>
      <c r="FC26">
        <v>33.948900000000002</v>
      </c>
      <c r="FD26">
        <v>29.999700000000001</v>
      </c>
      <c r="FE26">
        <v>33.674700000000001</v>
      </c>
      <c r="FF26">
        <v>33.598199999999999</v>
      </c>
      <c r="FG26">
        <v>29.401499999999999</v>
      </c>
      <c r="FH26">
        <v>0</v>
      </c>
      <c r="FI26">
        <v>100</v>
      </c>
      <c r="FJ26">
        <v>-999.9</v>
      </c>
      <c r="FK26">
        <v>635.32600000000002</v>
      </c>
      <c r="FL26">
        <v>39.822000000000003</v>
      </c>
      <c r="FM26">
        <v>101.348</v>
      </c>
      <c r="FN26">
        <v>100.685</v>
      </c>
    </row>
    <row r="27" spans="1:170" x14ac:dyDescent="0.25">
      <c r="A27">
        <v>11</v>
      </c>
      <c r="B27">
        <v>1606252080.5999999</v>
      </c>
      <c r="C27">
        <v>1175.0999999046301</v>
      </c>
      <c r="D27" t="s">
        <v>332</v>
      </c>
      <c r="E27" t="s">
        <v>333</v>
      </c>
      <c r="F27" t="s">
        <v>285</v>
      </c>
      <c r="G27" t="s">
        <v>286</v>
      </c>
      <c r="H27">
        <v>1606252072.5999999</v>
      </c>
      <c r="I27">
        <f t="shared" si="0"/>
        <v>2.7092791081608524E-3</v>
      </c>
      <c r="J27">
        <f t="shared" si="1"/>
        <v>24.916936055187389</v>
      </c>
      <c r="K27">
        <f t="shared" si="2"/>
        <v>699.94016129032298</v>
      </c>
      <c r="L27">
        <f t="shared" si="3"/>
        <v>296.32795929022882</v>
      </c>
      <c r="M27">
        <f t="shared" si="4"/>
        <v>30.184151027393305</v>
      </c>
      <c r="N27">
        <f t="shared" si="5"/>
        <v>71.296342029720137</v>
      </c>
      <c r="O27">
        <f t="shared" si="6"/>
        <v>0.10589450162012919</v>
      </c>
      <c r="P27">
        <f t="shared" si="7"/>
        <v>2.9615224804782594</v>
      </c>
      <c r="Q27">
        <f t="shared" si="8"/>
        <v>0.10383505770750356</v>
      </c>
      <c r="R27">
        <f t="shared" si="9"/>
        <v>6.5078607949987211E-2</v>
      </c>
      <c r="S27">
        <f t="shared" si="10"/>
        <v>231.28833761011148</v>
      </c>
      <c r="T27">
        <f t="shared" si="11"/>
        <v>38.77263578405055</v>
      </c>
      <c r="U27">
        <f t="shared" si="12"/>
        <v>38.284222580645199</v>
      </c>
      <c r="V27">
        <f t="shared" si="13"/>
        <v>6.7605055924937805</v>
      </c>
      <c r="W27">
        <f t="shared" si="14"/>
        <v>63.35452716218348</v>
      </c>
      <c r="X27">
        <f t="shared" si="15"/>
        <v>4.2463397613704776</v>
      </c>
      <c r="Y27">
        <f t="shared" si="16"/>
        <v>6.7025040696778042</v>
      </c>
      <c r="Z27">
        <f t="shared" si="17"/>
        <v>2.5141658311233028</v>
      </c>
      <c r="AA27">
        <f t="shared" si="18"/>
        <v>-119.47920866989359</v>
      </c>
      <c r="AB27">
        <f t="shared" si="19"/>
        <v>-25.423277089022747</v>
      </c>
      <c r="AC27">
        <f t="shared" si="20"/>
        <v>-2.0680726151040236</v>
      </c>
      <c r="AD27">
        <f t="shared" si="21"/>
        <v>84.317779236091113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51921.311664501554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1067.8869230769201</v>
      </c>
      <c r="AR27">
        <v>1526.85</v>
      </c>
      <c r="AS27">
        <f t="shared" si="27"/>
        <v>0.30059473879102716</v>
      </c>
      <c r="AT27">
        <v>0.5</v>
      </c>
      <c r="AU27">
        <f t="shared" si="28"/>
        <v>1180.1704459086336</v>
      </c>
      <c r="AV27">
        <f t="shared" si="29"/>
        <v>24.916936055187389</v>
      </c>
      <c r="AW27">
        <f t="shared" si="30"/>
        <v>177.37651345839788</v>
      </c>
      <c r="AX27">
        <f t="shared" si="31"/>
        <v>0.50126731506041844</v>
      </c>
      <c r="AY27">
        <f t="shared" si="32"/>
        <v>2.1602543618498102E-2</v>
      </c>
      <c r="AZ27">
        <f t="shared" si="33"/>
        <v>1.1364770606149917</v>
      </c>
      <c r="BA27" t="s">
        <v>335</v>
      </c>
      <c r="BB27">
        <v>761.49</v>
      </c>
      <c r="BC27">
        <f t="shared" si="34"/>
        <v>765.3599999999999</v>
      </c>
      <c r="BD27">
        <f t="shared" si="35"/>
        <v>0.59966953711074511</v>
      </c>
      <c r="BE27">
        <f t="shared" si="36"/>
        <v>0.69392823293702688</v>
      </c>
      <c r="BF27">
        <f t="shared" si="37"/>
        <v>0.56566219656138805</v>
      </c>
      <c r="BG27">
        <f t="shared" si="38"/>
        <v>0.68139005081882831</v>
      </c>
      <c r="BH27">
        <f t="shared" si="39"/>
        <v>1399.9825806451599</v>
      </c>
      <c r="BI27">
        <f t="shared" si="40"/>
        <v>1180.1704459086336</v>
      </c>
      <c r="BJ27">
        <f t="shared" si="41"/>
        <v>0.84298937874267743</v>
      </c>
      <c r="BK27">
        <f t="shared" si="42"/>
        <v>0.19597875748535509</v>
      </c>
      <c r="BL27">
        <v>6</v>
      </c>
      <c r="BM27">
        <v>0.5</v>
      </c>
      <c r="BN27" t="s">
        <v>290</v>
      </c>
      <c r="BO27">
        <v>2</v>
      </c>
      <c r="BP27">
        <v>1606252072.5999999</v>
      </c>
      <c r="BQ27">
        <v>699.94016129032298</v>
      </c>
      <c r="BR27">
        <v>740.15693548387105</v>
      </c>
      <c r="BS27">
        <v>41.687745161290302</v>
      </c>
      <c r="BT27">
        <v>37.793545161290297</v>
      </c>
      <c r="BU27">
        <v>695.86619354838695</v>
      </c>
      <c r="BV27">
        <v>41.193332258064501</v>
      </c>
      <c r="BW27">
        <v>400.03112903225798</v>
      </c>
      <c r="BX27">
        <v>101.822677419355</v>
      </c>
      <c r="BY27">
        <v>3.7947206451612897E-2</v>
      </c>
      <c r="BZ27">
        <v>38.1249903225807</v>
      </c>
      <c r="CA27">
        <v>38.284222580645199</v>
      </c>
      <c r="CB27">
        <v>999.9</v>
      </c>
      <c r="CC27">
        <v>0</v>
      </c>
      <c r="CD27">
        <v>0</v>
      </c>
      <c r="CE27">
        <v>10001.1180645161</v>
      </c>
      <c r="CF27">
        <v>0</v>
      </c>
      <c r="CG27">
        <v>492.32732258064499</v>
      </c>
      <c r="CH27">
        <v>1399.9825806451599</v>
      </c>
      <c r="CI27">
        <v>0.899997580645161</v>
      </c>
      <c r="CJ27">
        <v>0.100002196774194</v>
      </c>
      <c r="CK27">
        <v>0</v>
      </c>
      <c r="CL27">
        <v>1067.8409677419399</v>
      </c>
      <c r="CM27">
        <v>4.9997499999999997</v>
      </c>
      <c r="CN27">
        <v>14640.8</v>
      </c>
      <c r="CO27">
        <v>12177.890322580601</v>
      </c>
      <c r="CP27">
        <v>47.058</v>
      </c>
      <c r="CQ27">
        <v>49.186999999999998</v>
      </c>
      <c r="CR27">
        <v>47.75</v>
      </c>
      <c r="CS27">
        <v>48.656999999999996</v>
      </c>
      <c r="CT27">
        <v>49.078258064516099</v>
      </c>
      <c r="CU27">
        <v>1255.48</v>
      </c>
      <c r="CV27">
        <v>139.502580645161</v>
      </c>
      <c r="CW27">
        <v>0</v>
      </c>
      <c r="CX27">
        <v>119.700000047684</v>
      </c>
      <c r="CY27">
        <v>0</v>
      </c>
      <c r="CZ27">
        <v>1067.8869230769201</v>
      </c>
      <c r="DA27">
        <v>11.305982906515201</v>
      </c>
      <c r="DB27">
        <v>150.998290295674</v>
      </c>
      <c r="DC27">
        <v>14641.557692307701</v>
      </c>
      <c r="DD27">
        <v>15</v>
      </c>
      <c r="DE27">
        <v>1606250738</v>
      </c>
      <c r="DF27" t="s">
        <v>291</v>
      </c>
      <c r="DG27">
        <v>1606250738</v>
      </c>
      <c r="DH27">
        <v>1606250721.5</v>
      </c>
      <c r="DI27">
        <v>8</v>
      </c>
      <c r="DJ27">
        <v>6.6000000000000003E-2</v>
      </c>
      <c r="DK27">
        <v>9.9000000000000005E-2</v>
      </c>
      <c r="DL27">
        <v>4.0739999999999998</v>
      </c>
      <c r="DM27">
        <v>0.49399999999999999</v>
      </c>
      <c r="DN27">
        <v>1467</v>
      </c>
      <c r="DO27">
        <v>31</v>
      </c>
      <c r="DP27">
        <v>0.05</v>
      </c>
      <c r="DQ27">
        <v>0.02</v>
      </c>
      <c r="DR27">
        <v>24.915291785545701</v>
      </c>
      <c r="DS27">
        <v>-0.31909960067661097</v>
      </c>
      <c r="DT27">
        <v>5.0592473525267502E-2</v>
      </c>
      <c r="DU27">
        <v>1</v>
      </c>
      <c r="DV27">
        <v>-40.218948387096802</v>
      </c>
      <c r="DW27">
        <v>0.94781612903231804</v>
      </c>
      <c r="DX27">
        <v>0.10044674683140099</v>
      </c>
      <c r="DY27">
        <v>0</v>
      </c>
      <c r="DZ27">
        <v>3.90164838709677</v>
      </c>
      <c r="EA27">
        <v>-0.89729370967743804</v>
      </c>
      <c r="EB27">
        <v>6.6911703691857505E-2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4.0739999999999998</v>
      </c>
      <c r="EJ27">
        <v>0.49440000000000001</v>
      </c>
      <c r="EK27">
        <v>4.07399999999984</v>
      </c>
      <c r="EL27">
        <v>0</v>
      </c>
      <c r="EM27">
        <v>0</v>
      </c>
      <c r="EN27">
        <v>0</v>
      </c>
      <c r="EO27">
        <v>0.49441428571428903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22.4</v>
      </c>
      <c r="EX27">
        <v>22.7</v>
      </c>
      <c r="EY27">
        <v>2</v>
      </c>
      <c r="EZ27">
        <v>394.09500000000003</v>
      </c>
      <c r="FA27">
        <v>644.83100000000002</v>
      </c>
      <c r="FB27">
        <v>36.947000000000003</v>
      </c>
      <c r="FC27">
        <v>33.948500000000003</v>
      </c>
      <c r="FD27">
        <v>30.000499999999999</v>
      </c>
      <c r="FE27">
        <v>33.694600000000001</v>
      </c>
      <c r="FF27">
        <v>33.624499999999998</v>
      </c>
      <c r="FG27">
        <v>33.349800000000002</v>
      </c>
      <c r="FH27">
        <v>0</v>
      </c>
      <c r="FI27">
        <v>100</v>
      </c>
      <c r="FJ27">
        <v>-999.9</v>
      </c>
      <c r="FK27">
        <v>740.01800000000003</v>
      </c>
      <c r="FL27">
        <v>40.428199999999997</v>
      </c>
      <c r="FM27">
        <v>101.33499999999999</v>
      </c>
      <c r="FN27">
        <v>100.672</v>
      </c>
    </row>
    <row r="28" spans="1:170" x14ac:dyDescent="0.25">
      <c r="A28">
        <v>12</v>
      </c>
      <c r="B28">
        <v>1606252163.5999999</v>
      </c>
      <c r="C28">
        <v>1258.0999999046301</v>
      </c>
      <c r="D28" t="s">
        <v>336</v>
      </c>
      <c r="E28" t="s">
        <v>337</v>
      </c>
      <c r="F28" t="s">
        <v>285</v>
      </c>
      <c r="G28" t="s">
        <v>286</v>
      </c>
      <c r="H28">
        <v>1606252155.8499999</v>
      </c>
      <c r="I28">
        <f t="shared" si="0"/>
        <v>2.2501296800834037E-3</v>
      </c>
      <c r="J28">
        <f t="shared" si="1"/>
        <v>28.287982833871581</v>
      </c>
      <c r="K28">
        <f t="shared" si="2"/>
        <v>798.33586666666702</v>
      </c>
      <c r="L28">
        <f t="shared" si="3"/>
        <v>290.61127564442569</v>
      </c>
      <c r="M28">
        <f t="shared" si="4"/>
        <v>29.600065965885037</v>
      </c>
      <c r="N28">
        <f t="shared" si="5"/>
        <v>81.314099956598199</v>
      </c>
      <c r="O28">
        <f t="shared" si="6"/>
        <v>9.4413997262878746E-2</v>
      </c>
      <c r="P28">
        <f t="shared" si="7"/>
        <v>2.9612808597196927</v>
      </c>
      <c r="Q28">
        <f t="shared" si="8"/>
        <v>9.2773034169448224E-2</v>
      </c>
      <c r="R28">
        <f t="shared" si="9"/>
        <v>5.8128204735816771E-2</v>
      </c>
      <c r="S28">
        <f t="shared" si="10"/>
        <v>231.28668183000434</v>
      </c>
      <c r="T28">
        <f t="shared" si="11"/>
        <v>38.953292880701113</v>
      </c>
      <c r="U28">
        <f t="shared" si="12"/>
        <v>38.459899999999998</v>
      </c>
      <c r="V28">
        <f t="shared" si="13"/>
        <v>6.8250021585403928</v>
      </c>
      <c r="W28">
        <f t="shared" si="14"/>
        <v>66.788037813939525</v>
      </c>
      <c r="X28">
        <f t="shared" si="15"/>
        <v>4.4918496236725325</v>
      </c>
      <c r="Y28">
        <f t="shared" si="16"/>
        <v>6.7255301558433045</v>
      </c>
      <c r="Z28">
        <f t="shared" si="17"/>
        <v>2.3331525348678603</v>
      </c>
      <c r="AA28">
        <f t="shared" si="18"/>
        <v>-99.230718891678109</v>
      </c>
      <c r="AB28">
        <f t="shared" si="19"/>
        <v>-43.353102352641578</v>
      </c>
      <c r="AC28">
        <f t="shared" si="20"/>
        <v>-3.5309388260225081</v>
      </c>
      <c r="AD28">
        <f t="shared" si="21"/>
        <v>85.171921759662126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51903.788853293641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1080.91807692308</v>
      </c>
      <c r="AR28">
        <v>1566.91</v>
      </c>
      <c r="AS28">
        <f t="shared" si="27"/>
        <v>0.31015943677487545</v>
      </c>
      <c r="AT28">
        <v>0.5</v>
      </c>
      <c r="AU28">
        <f t="shared" si="28"/>
        <v>1180.1623307473378</v>
      </c>
      <c r="AV28">
        <f t="shared" si="29"/>
        <v>28.287982833871581</v>
      </c>
      <c r="AW28">
        <f t="shared" si="30"/>
        <v>183.01924190375928</v>
      </c>
      <c r="AX28">
        <f t="shared" si="31"/>
        <v>0.51239062868958651</v>
      </c>
      <c r="AY28">
        <f t="shared" si="32"/>
        <v>2.4459118514152695E-2</v>
      </c>
      <c r="AZ28">
        <f t="shared" si="33"/>
        <v>1.0818553713997612</v>
      </c>
      <c r="BA28" t="s">
        <v>339</v>
      </c>
      <c r="BB28">
        <v>764.04</v>
      </c>
      <c r="BC28">
        <f t="shared" si="34"/>
        <v>802.87000000000012</v>
      </c>
      <c r="BD28">
        <f t="shared" si="35"/>
        <v>0.60531832435751742</v>
      </c>
      <c r="BE28">
        <f t="shared" si="36"/>
        <v>0.67860002241757533</v>
      </c>
      <c r="BF28">
        <f t="shared" si="37"/>
        <v>0.57079286235062154</v>
      </c>
      <c r="BG28">
        <f t="shared" si="38"/>
        <v>0.6656592915328533</v>
      </c>
      <c r="BH28">
        <f t="shared" si="39"/>
        <v>1399.973</v>
      </c>
      <c r="BI28">
        <f t="shared" si="40"/>
        <v>1180.1623307473378</v>
      </c>
      <c r="BJ28">
        <f t="shared" si="41"/>
        <v>0.84298935104272565</v>
      </c>
      <c r="BK28">
        <f t="shared" si="42"/>
        <v>0.19597870208545129</v>
      </c>
      <c r="BL28">
        <v>6</v>
      </c>
      <c r="BM28">
        <v>0.5</v>
      </c>
      <c r="BN28" t="s">
        <v>290</v>
      </c>
      <c r="BO28">
        <v>2</v>
      </c>
      <c r="BP28">
        <v>1606252155.8499999</v>
      </c>
      <c r="BQ28">
        <v>798.33586666666702</v>
      </c>
      <c r="BR28">
        <v>843.46126666666703</v>
      </c>
      <c r="BS28">
        <v>44.100650000000002</v>
      </c>
      <c r="BT28">
        <v>40.874383333333299</v>
      </c>
      <c r="BU28">
        <v>794.26193333333299</v>
      </c>
      <c r="BV28">
        <v>43.606236666666703</v>
      </c>
      <c r="BW28">
        <v>400.00986666666699</v>
      </c>
      <c r="BX28">
        <v>101.8163</v>
      </c>
      <c r="BY28">
        <v>3.8199280000000002E-2</v>
      </c>
      <c r="BZ28">
        <v>38.188346666666703</v>
      </c>
      <c r="CA28">
        <v>38.459899999999998</v>
      </c>
      <c r="CB28">
        <v>999.9</v>
      </c>
      <c r="CC28">
        <v>0</v>
      </c>
      <c r="CD28">
        <v>0</v>
      </c>
      <c r="CE28">
        <v>10000.374666666699</v>
      </c>
      <c r="CF28">
        <v>0</v>
      </c>
      <c r="CG28">
        <v>495.77813333333302</v>
      </c>
      <c r="CH28">
        <v>1399.973</v>
      </c>
      <c r="CI28">
        <v>0.90000029999999998</v>
      </c>
      <c r="CJ28">
        <v>9.9999409999999997E-2</v>
      </c>
      <c r="CK28">
        <v>0</v>
      </c>
      <c r="CL28">
        <v>1080.915</v>
      </c>
      <c r="CM28">
        <v>4.9997499999999997</v>
      </c>
      <c r="CN28">
        <v>14834.063333333301</v>
      </c>
      <c r="CO28">
        <v>12177.8166666667</v>
      </c>
      <c r="CP28">
        <v>47.235300000000002</v>
      </c>
      <c r="CQ28">
        <v>49.25</v>
      </c>
      <c r="CR28">
        <v>47.875</v>
      </c>
      <c r="CS28">
        <v>48.8309</v>
      </c>
      <c r="CT28">
        <v>49.245800000000003</v>
      </c>
      <c r="CU28">
        <v>1255.47266666667</v>
      </c>
      <c r="CV28">
        <v>139.500333333333</v>
      </c>
      <c r="CW28">
        <v>0</v>
      </c>
      <c r="CX28">
        <v>82.5</v>
      </c>
      <c r="CY28">
        <v>0</v>
      </c>
      <c r="CZ28">
        <v>1080.91807692308</v>
      </c>
      <c r="DA28">
        <v>4.3880341994152703</v>
      </c>
      <c r="DB28">
        <v>60.659829083181002</v>
      </c>
      <c r="DC28">
        <v>14834.5423076923</v>
      </c>
      <c r="DD28">
        <v>15</v>
      </c>
      <c r="DE28">
        <v>1606250738</v>
      </c>
      <c r="DF28" t="s">
        <v>291</v>
      </c>
      <c r="DG28">
        <v>1606250738</v>
      </c>
      <c r="DH28">
        <v>1606250721.5</v>
      </c>
      <c r="DI28">
        <v>8</v>
      </c>
      <c r="DJ28">
        <v>6.6000000000000003E-2</v>
      </c>
      <c r="DK28">
        <v>9.9000000000000005E-2</v>
      </c>
      <c r="DL28">
        <v>4.0739999999999998</v>
      </c>
      <c r="DM28">
        <v>0.49399999999999999</v>
      </c>
      <c r="DN28">
        <v>1467</v>
      </c>
      <c r="DO28">
        <v>31</v>
      </c>
      <c r="DP28">
        <v>0.05</v>
      </c>
      <c r="DQ28">
        <v>0.02</v>
      </c>
      <c r="DR28">
        <v>28.295898658537599</v>
      </c>
      <c r="DS28">
        <v>-3.2446750795094001E-2</v>
      </c>
      <c r="DT28">
        <v>0.176486443787851</v>
      </c>
      <c r="DU28">
        <v>1</v>
      </c>
      <c r="DV28">
        <v>-45.149416129032304</v>
      </c>
      <c r="DW28">
        <v>-0.14177903225791799</v>
      </c>
      <c r="DX28">
        <v>0.27462613189662</v>
      </c>
      <c r="DY28">
        <v>1</v>
      </c>
      <c r="DZ28">
        <v>3.2272829032258099</v>
      </c>
      <c r="EA28">
        <v>-0.123249677419355</v>
      </c>
      <c r="EB28">
        <v>1.24488585287188E-2</v>
      </c>
      <c r="EC28">
        <v>1</v>
      </c>
      <c r="ED28">
        <v>3</v>
      </c>
      <c r="EE28">
        <v>3</v>
      </c>
      <c r="EF28" t="s">
        <v>311</v>
      </c>
      <c r="EG28">
        <v>100</v>
      </c>
      <c r="EH28">
        <v>100</v>
      </c>
      <c r="EI28">
        <v>4.0739999999999998</v>
      </c>
      <c r="EJ28">
        <v>0.49440000000000001</v>
      </c>
      <c r="EK28">
        <v>4.07399999999984</v>
      </c>
      <c r="EL28">
        <v>0</v>
      </c>
      <c r="EM28">
        <v>0</v>
      </c>
      <c r="EN28">
        <v>0</v>
      </c>
      <c r="EO28">
        <v>0.49441428571428903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23.8</v>
      </c>
      <c r="EX28">
        <v>24</v>
      </c>
      <c r="EY28">
        <v>2</v>
      </c>
      <c r="EZ28">
        <v>394.76499999999999</v>
      </c>
      <c r="FA28">
        <v>648.80600000000004</v>
      </c>
      <c r="FB28">
        <v>36.976300000000002</v>
      </c>
      <c r="FC28">
        <v>34.046700000000001</v>
      </c>
      <c r="FD28">
        <v>30.000800000000002</v>
      </c>
      <c r="FE28">
        <v>33.783799999999999</v>
      </c>
      <c r="FF28">
        <v>33.713999999999999</v>
      </c>
      <c r="FG28">
        <v>37.122700000000002</v>
      </c>
      <c r="FH28">
        <v>0</v>
      </c>
      <c r="FI28">
        <v>100</v>
      </c>
      <c r="FJ28">
        <v>-999.9</v>
      </c>
      <c r="FK28">
        <v>844.404</v>
      </c>
      <c r="FL28">
        <v>41.415900000000001</v>
      </c>
      <c r="FM28">
        <v>101.291</v>
      </c>
      <c r="FN28">
        <v>100.634</v>
      </c>
    </row>
    <row r="29" spans="1:170" x14ac:dyDescent="0.25">
      <c r="A29">
        <v>13</v>
      </c>
      <c r="B29">
        <v>1606252280.5999999</v>
      </c>
      <c r="C29">
        <v>1375.0999999046301</v>
      </c>
      <c r="D29" t="s">
        <v>340</v>
      </c>
      <c r="E29" t="s">
        <v>341</v>
      </c>
      <c r="F29" t="s">
        <v>285</v>
      </c>
      <c r="G29" t="s">
        <v>286</v>
      </c>
      <c r="H29">
        <v>1606252272.5999999</v>
      </c>
      <c r="I29">
        <f t="shared" si="0"/>
        <v>4.8918920185408591E-3</v>
      </c>
      <c r="J29">
        <f t="shared" si="1"/>
        <v>29.659400912651726</v>
      </c>
      <c r="K29">
        <f t="shared" si="2"/>
        <v>899.57012903225802</v>
      </c>
      <c r="L29">
        <f t="shared" si="3"/>
        <v>600.10475137939795</v>
      </c>
      <c r="M29">
        <f t="shared" si="4"/>
        <v>61.125761610494102</v>
      </c>
      <c r="N29">
        <f t="shared" si="5"/>
        <v>91.628851684234419</v>
      </c>
      <c r="O29">
        <f t="shared" si="6"/>
        <v>0.18329454097069284</v>
      </c>
      <c r="P29">
        <f t="shared" si="7"/>
        <v>2.961536104985087</v>
      </c>
      <c r="Q29">
        <f t="shared" si="8"/>
        <v>0.17721736165988469</v>
      </c>
      <c r="R29">
        <f t="shared" si="9"/>
        <v>0.11129007621118378</v>
      </c>
      <c r="S29">
        <f t="shared" si="10"/>
        <v>231.29215330866032</v>
      </c>
      <c r="T29">
        <f t="shared" si="11"/>
        <v>38.322121033618529</v>
      </c>
      <c r="U29">
        <f t="shared" si="12"/>
        <v>38.393516129032299</v>
      </c>
      <c r="V29">
        <f t="shared" si="13"/>
        <v>6.8005681402557636</v>
      </c>
      <c r="W29">
        <f t="shared" si="14"/>
        <v>61.40940318038367</v>
      </c>
      <c r="X29">
        <f t="shared" si="15"/>
        <v>4.1398752030031778</v>
      </c>
      <c r="Y29">
        <f t="shared" si="16"/>
        <v>6.7414353317239213</v>
      </c>
      <c r="Z29">
        <f t="shared" si="17"/>
        <v>2.6606929372525858</v>
      </c>
      <c r="AA29">
        <f t="shared" si="18"/>
        <v>-215.73243801765187</v>
      </c>
      <c r="AB29">
        <f t="shared" si="19"/>
        <v>-25.788042219401039</v>
      </c>
      <c r="AC29">
        <f t="shared" si="20"/>
        <v>-2.0999228303588779</v>
      </c>
      <c r="AD29">
        <f t="shared" si="21"/>
        <v>-12.328249758751472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51903.785713364654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1089.2088461538499</v>
      </c>
      <c r="AR29">
        <v>1589.57</v>
      </c>
      <c r="AS29">
        <f t="shared" si="27"/>
        <v>0.31477767814324009</v>
      </c>
      <c r="AT29">
        <v>0.5</v>
      </c>
      <c r="AU29">
        <f t="shared" si="28"/>
        <v>1180.1900136505658</v>
      </c>
      <c r="AV29">
        <f t="shared" si="29"/>
        <v>29.659400912651726</v>
      </c>
      <c r="AW29">
        <f t="shared" si="30"/>
        <v>185.74873613238196</v>
      </c>
      <c r="AX29">
        <f t="shared" si="31"/>
        <v>0.51868744377410236</v>
      </c>
      <c r="AY29">
        <f t="shared" si="32"/>
        <v>2.5620576384084416E-2</v>
      </c>
      <c r="AZ29">
        <f t="shared" si="33"/>
        <v>1.0521776329447587</v>
      </c>
      <c r="BA29" t="s">
        <v>343</v>
      </c>
      <c r="BB29">
        <v>765.08</v>
      </c>
      <c r="BC29">
        <f t="shared" si="34"/>
        <v>824.4899999999999</v>
      </c>
      <c r="BD29">
        <f t="shared" si="35"/>
        <v>0.60687352647836856</v>
      </c>
      <c r="BE29">
        <f t="shared" si="36"/>
        <v>0.66980776932318786</v>
      </c>
      <c r="BF29">
        <f t="shared" si="37"/>
        <v>0.57243463774760395</v>
      </c>
      <c r="BG29">
        <f t="shared" si="38"/>
        <v>0.65676116358926395</v>
      </c>
      <c r="BH29">
        <f t="shared" si="39"/>
        <v>1400.0058064516099</v>
      </c>
      <c r="BI29">
        <f t="shared" si="40"/>
        <v>1180.1900136505658</v>
      </c>
      <c r="BJ29">
        <f t="shared" si="41"/>
        <v>0.84298937062398394</v>
      </c>
      <c r="BK29">
        <f t="shared" si="42"/>
        <v>0.19597874124796821</v>
      </c>
      <c r="BL29">
        <v>6</v>
      </c>
      <c r="BM29">
        <v>0.5</v>
      </c>
      <c r="BN29" t="s">
        <v>290</v>
      </c>
      <c r="BO29">
        <v>2</v>
      </c>
      <c r="BP29">
        <v>1606252272.5999999</v>
      </c>
      <c r="BQ29">
        <v>899.57012903225802</v>
      </c>
      <c r="BR29">
        <v>950.65893548387101</v>
      </c>
      <c r="BS29">
        <v>40.6434</v>
      </c>
      <c r="BT29">
        <v>33.603961290322601</v>
      </c>
      <c r="BU29">
        <v>895.49619354838705</v>
      </c>
      <c r="BV29">
        <v>40.148990322580602</v>
      </c>
      <c r="BW29">
        <v>400.00935483871001</v>
      </c>
      <c r="BX29">
        <v>101.81987096774201</v>
      </c>
      <c r="BY29">
        <v>3.8615354838709703E-2</v>
      </c>
      <c r="BZ29">
        <v>38.231999999999999</v>
      </c>
      <c r="CA29">
        <v>38.393516129032299</v>
      </c>
      <c r="CB29">
        <v>999.9</v>
      </c>
      <c r="CC29">
        <v>0</v>
      </c>
      <c r="CD29">
        <v>0</v>
      </c>
      <c r="CE29">
        <v>10001.4709677419</v>
      </c>
      <c r="CF29">
        <v>0</v>
      </c>
      <c r="CG29">
        <v>473.54877419354801</v>
      </c>
      <c r="CH29">
        <v>1400.0058064516099</v>
      </c>
      <c r="CI29">
        <v>0.89999583870967703</v>
      </c>
      <c r="CJ29">
        <v>0.100003938709677</v>
      </c>
      <c r="CK29">
        <v>0</v>
      </c>
      <c r="CL29">
        <v>1089.11161290323</v>
      </c>
      <c r="CM29">
        <v>4.9997499999999997</v>
      </c>
      <c r="CN29">
        <v>14957.435483871001</v>
      </c>
      <c r="CO29">
        <v>12178.083870967699</v>
      </c>
      <c r="CP29">
        <v>47.311999999999998</v>
      </c>
      <c r="CQ29">
        <v>49.25</v>
      </c>
      <c r="CR29">
        <v>48</v>
      </c>
      <c r="CS29">
        <v>48.936999999999998</v>
      </c>
      <c r="CT29">
        <v>49.366870967741903</v>
      </c>
      <c r="CU29">
        <v>1255.50129032258</v>
      </c>
      <c r="CV29">
        <v>139.504516129032</v>
      </c>
      <c r="CW29">
        <v>0</v>
      </c>
      <c r="CX29">
        <v>116.60000014305101</v>
      </c>
      <c r="CY29">
        <v>0</v>
      </c>
      <c r="CZ29">
        <v>1089.2088461538499</v>
      </c>
      <c r="DA29">
        <v>6.9842735037430002</v>
      </c>
      <c r="DB29">
        <v>95.251282217553296</v>
      </c>
      <c r="DC29">
        <v>14958.603846153799</v>
      </c>
      <c r="DD29">
        <v>15</v>
      </c>
      <c r="DE29">
        <v>1606250738</v>
      </c>
      <c r="DF29" t="s">
        <v>291</v>
      </c>
      <c r="DG29">
        <v>1606250738</v>
      </c>
      <c r="DH29">
        <v>1606250721.5</v>
      </c>
      <c r="DI29">
        <v>8</v>
      </c>
      <c r="DJ29">
        <v>6.6000000000000003E-2</v>
      </c>
      <c r="DK29">
        <v>9.9000000000000005E-2</v>
      </c>
      <c r="DL29">
        <v>4.0739999999999998</v>
      </c>
      <c r="DM29">
        <v>0.49399999999999999</v>
      </c>
      <c r="DN29">
        <v>1467</v>
      </c>
      <c r="DO29">
        <v>31</v>
      </c>
      <c r="DP29">
        <v>0.05</v>
      </c>
      <c r="DQ29">
        <v>0.02</v>
      </c>
      <c r="DR29">
        <v>29.6602274754751</v>
      </c>
      <c r="DS29">
        <v>1.3013504262876299E-2</v>
      </c>
      <c r="DT29">
        <v>5.1828391922584503E-2</v>
      </c>
      <c r="DU29">
        <v>1</v>
      </c>
      <c r="DV29">
        <v>-51.091335483870999</v>
      </c>
      <c r="DW29">
        <v>4.91612903226301E-2</v>
      </c>
      <c r="DX29">
        <v>7.2294521045186994E-2</v>
      </c>
      <c r="DY29">
        <v>1</v>
      </c>
      <c r="DZ29">
        <v>7.0397019354838699</v>
      </c>
      <c r="EA29">
        <v>-6.3142258064536994E-2</v>
      </c>
      <c r="EB29">
        <v>7.0708809595569104E-3</v>
      </c>
      <c r="EC29">
        <v>1</v>
      </c>
      <c r="ED29">
        <v>3</v>
      </c>
      <c r="EE29">
        <v>3</v>
      </c>
      <c r="EF29" t="s">
        <v>311</v>
      </c>
      <c r="EG29">
        <v>100</v>
      </c>
      <c r="EH29">
        <v>100</v>
      </c>
      <c r="EI29">
        <v>4.0739999999999998</v>
      </c>
      <c r="EJ29">
        <v>0.49440000000000001</v>
      </c>
      <c r="EK29">
        <v>4.07399999999984</v>
      </c>
      <c r="EL29">
        <v>0</v>
      </c>
      <c r="EM29">
        <v>0</v>
      </c>
      <c r="EN29">
        <v>0</v>
      </c>
      <c r="EO29">
        <v>0.49441428571428903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25.7</v>
      </c>
      <c r="EX29">
        <v>26</v>
      </c>
      <c r="EY29">
        <v>2</v>
      </c>
      <c r="EZ29">
        <v>395.16399999999999</v>
      </c>
      <c r="FA29">
        <v>635.74199999999996</v>
      </c>
      <c r="FB29">
        <v>37.011899999999997</v>
      </c>
      <c r="FC29">
        <v>34.244999999999997</v>
      </c>
      <c r="FD29">
        <v>30.000499999999999</v>
      </c>
      <c r="FE29">
        <v>33.932600000000001</v>
      </c>
      <c r="FF29">
        <v>33.861199999999997</v>
      </c>
      <c r="FG29">
        <v>41.071100000000001</v>
      </c>
      <c r="FH29">
        <v>0</v>
      </c>
      <c r="FI29">
        <v>100</v>
      </c>
      <c r="FJ29">
        <v>-999.9</v>
      </c>
      <c r="FK29">
        <v>950.92899999999997</v>
      </c>
      <c r="FL29">
        <v>43.933300000000003</v>
      </c>
      <c r="FM29">
        <v>101.28</v>
      </c>
      <c r="FN29">
        <v>100.608</v>
      </c>
    </row>
    <row r="30" spans="1:170" x14ac:dyDescent="0.25">
      <c r="A30">
        <v>14</v>
      </c>
      <c r="B30">
        <v>1606252401.0999999</v>
      </c>
      <c r="C30">
        <v>1495.5999999046301</v>
      </c>
      <c r="D30" t="s">
        <v>344</v>
      </c>
      <c r="E30" t="s">
        <v>345</v>
      </c>
      <c r="F30" t="s">
        <v>285</v>
      </c>
      <c r="G30" t="s">
        <v>286</v>
      </c>
      <c r="H30">
        <v>1606252393.0999999</v>
      </c>
      <c r="I30">
        <f t="shared" si="0"/>
        <v>4.6787695009114748E-3</v>
      </c>
      <c r="J30">
        <f t="shared" si="1"/>
        <v>34.055537215020799</v>
      </c>
      <c r="K30">
        <f t="shared" si="2"/>
        <v>1199.5564516129</v>
      </c>
      <c r="L30">
        <f t="shared" si="3"/>
        <v>800.16473022027856</v>
      </c>
      <c r="M30">
        <f t="shared" si="4"/>
        <v>81.501589917161681</v>
      </c>
      <c r="N30">
        <f t="shared" si="5"/>
        <v>122.18203865962212</v>
      </c>
      <c r="O30">
        <f t="shared" si="6"/>
        <v>0.15912866918025556</v>
      </c>
      <c r="P30">
        <f t="shared" si="7"/>
        <v>2.9616232146226791</v>
      </c>
      <c r="Q30">
        <f t="shared" si="8"/>
        <v>0.15452678386124002</v>
      </c>
      <c r="R30">
        <f t="shared" si="9"/>
        <v>9.6981615737817481E-2</v>
      </c>
      <c r="S30">
        <f t="shared" si="10"/>
        <v>231.2922267595001</v>
      </c>
      <c r="T30">
        <f t="shared" si="11"/>
        <v>38.403274088085539</v>
      </c>
      <c r="U30">
        <f t="shared" si="12"/>
        <v>38.317016129032297</v>
      </c>
      <c r="V30">
        <f t="shared" si="13"/>
        <v>6.7725048087352917</v>
      </c>
      <c r="W30">
        <f t="shared" si="14"/>
        <v>57.016741465898555</v>
      </c>
      <c r="X30">
        <f t="shared" si="15"/>
        <v>3.8493073221404259</v>
      </c>
      <c r="Y30">
        <f t="shared" si="16"/>
        <v>6.7511878496996856</v>
      </c>
      <c r="Z30">
        <f t="shared" si="17"/>
        <v>2.9231974865948658</v>
      </c>
      <c r="AA30">
        <f t="shared" si="18"/>
        <v>-206.33373499019604</v>
      </c>
      <c r="AB30">
        <f t="shared" si="19"/>
        <v>-9.3075577826592806</v>
      </c>
      <c r="AC30">
        <f t="shared" si="20"/>
        <v>-0.75771125404417139</v>
      </c>
      <c r="AD30">
        <f t="shared" si="21"/>
        <v>14.893222732600599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51901.730338568726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1071.98</v>
      </c>
      <c r="AR30">
        <v>1562.65</v>
      </c>
      <c r="AS30">
        <f t="shared" si="27"/>
        <v>0.31399865612901168</v>
      </c>
      <c r="AT30">
        <v>0.5</v>
      </c>
      <c r="AU30">
        <f t="shared" si="28"/>
        <v>1180.1912707507779</v>
      </c>
      <c r="AV30">
        <f t="shared" si="29"/>
        <v>34.055537215020799</v>
      </c>
      <c r="AW30">
        <f t="shared" si="30"/>
        <v>185.28923649546741</v>
      </c>
      <c r="AX30">
        <f t="shared" si="31"/>
        <v>0.51989888970658815</v>
      </c>
      <c r="AY30">
        <f t="shared" si="32"/>
        <v>2.9345484544047746E-2</v>
      </c>
      <c r="AZ30">
        <f t="shared" si="33"/>
        <v>1.0875307970434838</v>
      </c>
      <c r="BA30" t="s">
        <v>347</v>
      </c>
      <c r="BB30">
        <v>750.23</v>
      </c>
      <c r="BC30">
        <f t="shared" si="34"/>
        <v>812.42000000000007</v>
      </c>
      <c r="BD30">
        <f t="shared" si="35"/>
        <v>0.60396100539130015</v>
      </c>
      <c r="BE30">
        <f t="shared" si="36"/>
        <v>0.67656508151362538</v>
      </c>
      <c r="BF30">
        <f t="shared" si="37"/>
        <v>0.57918507252627516</v>
      </c>
      <c r="BG30">
        <f t="shared" si="38"/>
        <v>0.66733210817185118</v>
      </c>
      <c r="BH30">
        <f t="shared" si="39"/>
        <v>1400.0074193548401</v>
      </c>
      <c r="BI30">
        <f t="shared" si="40"/>
        <v>1180.1912707507779</v>
      </c>
      <c r="BJ30">
        <f t="shared" si="41"/>
        <v>0.84298929736718164</v>
      </c>
      <c r="BK30">
        <f t="shared" si="42"/>
        <v>0.19597859473436344</v>
      </c>
      <c r="BL30">
        <v>6</v>
      </c>
      <c r="BM30">
        <v>0.5</v>
      </c>
      <c r="BN30" t="s">
        <v>290</v>
      </c>
      <c r="BO30">
        <v>2</v>
      </c>
      <c r="BP30">
        <v>1606252393.0999999</v>
      </c>
      <c r="BQ30">
        <v>1199.5564516129</v>
      </c>
      <c r="BR30">
        <v>1259.0567741935499</v>
      </c>
      <c r="BS30">
        <v>37.791654838709697</v>
      </c>
      <c r="BT30">
        <v>31.038916129032302</v>
      </c>
      <c r="BU30">
        <v>1195.48451612903</v>
      </c>
      <c r="BV30">
        <v>37.297251612903203</v>
      </c>
      <c r="BW30">
        <v>400.011129032258</v>
      </c>
      <c r="BX30">
        <v>101.81712903225799</v>
      </c>
      <c r="BY30">
        <v>3.8884909677419303E-2</v>
      </c>
      <c r="BZ30">
        <v>38.258722580645198</v>
      </c>
      <c r="CA30">
        <v>38.317016129032297</v>
      </c>
      <c r="CB30">
        <v>999.9</v>
      </c>
      <c r="CC30">
        <v>0</v>
      </c>
      <c r="CD30">
        <v>0</v>
      </c>
      <c r="CE30">
        <v>10002.2341935484</v>
      </c>
      <c r="CF30">
        <v>0</v>
      </c>
      <c r="CG30">
        <v>442.91670967741902</v>
      </c>
      <c r="CH30">
        <v>1400.0074193548401</v>
      </c>
      <c r="CI30">
        <v>0.89999883870967701</v>
      </c>
      <c r="CJ30">
        <v>0.100000890322581</v>
      </c>
      <c r="CK30">
        <v>0</v>
      </c>
      <c r="CL30">
        <v>1072.03870967742</v>
      </c>
      <c r="CM30">
        <v>4.9997499999999997</v>
      </c>
      <c r="CN30">
        <v>14732.8290322581</v>
      </c>
      <c r="CO30">
        <v>12178.103225806401</v>
      </c>
      <c r="CP30">
        <v>47.245935483871001</v>
      </c>
      <c r="CQ30">
        <v>49.195129032258002</v>
      </c>
      <c r="CR30">
        <v>47.945129032258002</v>
      </c>
      <c r="CS30">
        <v>48.811999999999998</v>
      </c>
      <c r="CT30">
        <v>49.308</v>
      </c>
      <c r="CU30">
        <v>1255.5064516129</v>
      </c>
      <c r="CV30">
        <v>139.50129032258101</v>
      </c>
      <c r="CW30">
        <v>0</v>
      </c>
      <c r="CX30">
        <v>120</v>
      </c>
      <c r="CY30">
        <v>0</v>
      </c>
      <c r="CZ30">
        <v>1071.98</v>
      </c>
      <c r="DA30">
        <v>-5.45846154664462</v>
      </c>
      <c r="DB30">
        <v>-70.834188139671994</v>
      </c>
      <c r="DC30">
        <v>14732.103846153799</v>
      </c>
      <c r="DD30">
        <v>15</v>
      </c>
      <c r="DE30">
        <v>1606250738</v>
      </c>
      <c r="DF30" t="s">
        <v>291</v>
      </c>
      <c r="DG30">
        <v>1606250738</v>
      </c>
      <c r="DH30">
        <v>1606250721.5</v>
      </c>
      <c r="DI30">
        <v>8</v>
      </c>
      <c r="DJ30">
        <v>6.6000000000000003E-2</v>
      </c>
      <c r="DK30">
        <v>9.9000000000000005E-2</v>
      </c>
      <c r="DL30">
        <v>4.0739999999999998</v>
      </c>
      <c r="DM30">
        <v>0.49399999999999999</v>
      </c>
      <c r="DN30">
        <v>1467</v>
      </c>
      <c r="DO30">
        <v>31</v>
      </c>
      <c r="DP30">
        <v>0.05</v>
      </c>
      <c r="DQ30">
        <v>0.02</v>
      </c>
      <c r="DR30">
        <v>34.062449535128003</v>
      </c>
      <c r="DS30">
        <v>-0.63714859510541799</v>
      </c>
      <c r="DT30">
        <v>6.8062501934901501E-2</v>
      </c>
      <c r="DU30">
        <v>0</v>
      </c>
      <c r="DV30">
        <v>-59.4998096774193</v>
      </c>
      <c r="DW30">
        <v>0.96166451612906401</v>
      </c>
      <c r="DX30">
        <v>0.10756988532544</v>
      </c>
      <c r="DY30">
        <v>0</v>
      </c>
      <c r="DZ30">
        <v>6.7527432258064497</v>
      </c>
      <c r="EA30">
        <v>0.108159677419356</v>
      </c>
      <c r="EB30">
        <v>8.5759635542890598E-3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4.07</v>
      </c>
      <c r="EJ30">
        <v>0.49440000000000001</v>
      </c>
      <c r="EK30">
        <v>4.07399999999984</v>
      </c>
      <c r="EL30">
        <v>0</v>
      </c>
      <c r="EM30">
        <v>0</v>
      </c>
      <c r="EN30">
        <v>0</v>
      </c>
      <c r="EO30">
        <v>0.49441428571428903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27.7</v>
      </c>
      <c r="EX30">
        <v>28</v>
      </c>
      <c r="EY30">
        <v>2</v>
      </c>
      <c r="EZ30">
        <v>394.19</v>
      </c>
      <c r="FA30">
        <v>632.62699999999995</v>
      </c>
      <c r="FB30">
        <v>37.037500000000001</v>
      </c>
      <c r="FC30">
        <v>34.284500000000001</v>
      </c>
      <c r="FD30">
        <v>29.9999</v>
      </c>
      <c r="FE30">
        <v>33.995199999999997</v>
      </c>
      <c r="FF30">
        <v>33.915399999999998</v>
      </c>
      <c r="FG30">
        <v>52.020600000000002</v>
      </c>
      <c r="FH30">
        <v>0</v>
      </c>
      <c r="FI30">
        <v>100</v>
      </c>
      <c r="FJ30">
        <v>-999.9</v>
      </c>
      <c r="FK30">
        <v>1259.01</v>
      </c>
      <c r="FL30">
        <v>40.217100000000002</v>
      </c>
      <c r="FM30">
        <v>101.28700000000001</v>
      </c>
      <c r="FN30">
        <v>100.611</v>
      </c>
    </row>
    <row r="31" spans="1:170" x14ac:dyDescent="0.25">
      <c r="A31">
        <v>15</v>
      </c>
      <c r="B31">
        <v>1606252521.5999999</v>
      </c>
      <c r="C31">
        <v>1616.0999999046301</v>
      </c>
      <c r="D31" t="s">
        <v>348</v>
      </c>
      <c r="E31" t="s">
        <v>349</v>
      </c>
      <c r="F31" t="s">
        <v>285</v>
      </c>
      <c r="G31" t="s">
        <v>286</v>
      </c>
      <c r="H31">
        <v>1606252513.8499999</v>
      </c>
      <c r="I31">
        <f t="shared" si="0"/>
        <v>3.1314869758161316E-3</v>
      </c>
      <c r="J31">
        <f t="shared" si="1"/>
        <v>36.056583567715542</v>
      </c>
      <c r="K31">
        <f t="shared" si="2"/>
        <v>1399.8483333333299</v>
      </c>
      <c r="L31">
        <f t="shared" si="3"/>
        <v>814.69342252032845</v>
      </c>
      <c r="M31">
        <f t="shared" si="4"/>
        <v>82.978566306212244</v>
      </c>
      <c r="N31">
        <f t="shared" si="5"/>
        <v>142.57806008399686</v>
      </c>
      <c r="O31">
        <f t="shared" si="6"/>
        <v>0.109977679030325</v>
      </c>
      <c r="P31">
        <f t="shared" si="7"/>
        <v>2.9614191210323444</v>
      </c>
      <c r="Q31">
        <f t="shared" si="8"/>
        <v>0.10775807129143621</v>
      </c>
      <c r="R31">
        <f t="shared" si="9"/>
        <v>6.7544486374950086E-2</v>
      </c>
      <c r="S31">
        <f t="shared" si="10"/>
        <v>231.2952280197822</v>
      </c>
      <c r="T31">
        <f t="shared" si="11"/>
        <v>38.8617211556491</v>
      </c>
      <c r="U31">
        <f t="shared" si="12"/>
        <v>38.462656666666703</v>
      </c>
      <c r="V31">
        <f t="shared" si="13"/>
        <v>6.8260184540410354</v>
      </c>
      <c r="W31">
        <f t="shared" si="14"/>
        <v>59.397912212300305</v>
      </c>
      <c r="X31">
        <f t="shared" si="15"/>
        <v>4.0237990025204695</v>
      </c>
      <c r="Y31">
        <f t="shared" si="16"/>
        <v>6.7743104978817898</v>
      </c>
      <c r="Z31">
        <f t="shared" si="17"/>
        <v>2.8022194515205658</v>
      </c>
      <c r="AA31">
        <f t="shared" si="18"/>
        <v>-138.09857563349141</v>
      </c>
      <c r="AB31">
        <f t="shared" si="19"/>
        <v>-22.465199651068012</v>
      </c>
      <c r="AC31">
        <f t="shared" si="20"/>
        <v>-1.8308183270766505</v>
      </c>
      <c r="AD31">
        <f t="shared" si="21"/>
        <v>68.900634408146118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51885.370031912164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1061.7976000000001</v>
      </c>
      <c r="AR31">
        <v>1547.52</v>
      </c>
      <c r="AS31">
        <f t="shared" si="27"/>
        <v>0.31387148469809756</v>
      </c>
      <c r="AT31">
        <v>0.5</v>
      </c>
      <c r="AU31">
        <f t="shared" si="28"/>
        <v>1180.2058907473418</v>
      </c>
      <c r="AV31">
        <f t="shared" si="29"/>
        <v>36.056583567715542</v>
      </c>
      <c r="AW31">
        <f t="shared" si="30"/>
        <v>185.21648758915444</v>
      </c>
      <c r="AX31">
        <f t="shared" si="31"/>
        <v>0.51559915219189412</v>
      </c>
      <c r="AY31">
        <f t="shared" si="32"/>
        <v>3.1040627177630686E-2</v>
      </c>
      <c r="AZ31">
        <f t="shared" si="33"/>
        <v>1.1079404466501241</v>
      </c>
      <c r="BA31" t="s">
        <v>351</v>
      </c>
      <c r="BB31">
        <v>749.62</v>
      </c>
      <c r="BC31">
        <f t="shared" si="34"/>
        <v>797.9</v>
      </c>
      <c r="BD31">
        <f t="shared" si="35"/>
        <v>0.60875097129966149</v>
      </c>
      <c r="BE31">
        <f t="shared" si="36"/>
        <v>0.68242280474117001</v>
      </c>
      <c r="BF31">
        <f t="shared" si="37"/>
        <v>0.58377073672221091</v>
      </c>
      <c r="BG31">
        <f t="shared" si="38"/>
        <v>0.67327335600002891</v>
      </c>
      <c r="BH31">
        <f t="shared" si="39"/>
        <v>1400.0246666666701</v>
      </c>
      <c r="BI31">
        <f t="shared" si="40"/>
        <v>1180.2058907473418</v>
      </c>
      <c r="BJ31">
        <f t="shared" si="41"/>
        <v>0.84298935500708239</v>
      </c>
      <c r="BK31">
        <f t="shared" si="42"/>
        <v>0.19597871001416467</v>
      </c>
      <c r="BL31">
        <v>6</v>
      </c>
      <c r="BM31">
        <v>0.5</v>
      </c>
      <c r="BN31" t="s">
        <v>290</v>
      </c>
      <c r="BO31">
        <v>2</v>
      </c>
      <c r="BP31">
        <v>1606252513.8499999</v>
      </c>
      <c r="BQ31">
        <v>1399.8483333333299</v>
      </c>
      <c r="BR31">
        <v>1460.5053333333301</v>
      </c>
      <c r="BS31">
        <v>39.506136666666698</v>
      </c>
      <c r="BT31">
        <v>34.994720000000001</v>
      </c>
      <c r="BU31">
        <v>1395.7746666666701</v>
      </c>
      <c r="BV31">
        <v>39.011710000000001</v>
      </c>
      <c r="BW31">
        <v>400.02166666666699</v>
      </c>
      <c r="BX31">
        <v>101.814133333333</v>
      </c>
      <c r="BY31">
        <v>3.8372176666666702E-2</v>
      </c>
      <c r="BZ31">
        <v>38.321946666666697</v>
      </c>
      <c r="CA31">
        <v>38.462656666666703</v>
      </c>
      <c r="CB31">
        <v>999.9</v>
      </c>
      <c r="CC31">
        <v>0</v>
      </c>
      <c r="CD31">
        <v>0</v>
      </c>
      <c r="CE31">
        <v>10001.3713333333</v>
      </c>
      <c r="CF31">
        <v>0</v>
      </c>
      <c r="CG31">
        <v>484.76103333333299</v>
      </c>
      <c r="CH31">
        <v>1400.0246666666701</v>
      </c>
      <c r="CI31">
        <v>0.899997933333333</v>
      </c>
      <c r="CJ31">
        <v>0.100001806666667</v>
      </c>
      <c r="CK31">
        <v>0</v>
      </c>
      <c r="CL31">
        <v>1061.8136666666701</v>
      </c>
      <c r="CM31">
        <v>4.9997499999999997</v>
      </c>
      <c r="CN31">
        <v>14597.143333333301</v>
      </c>
      <c r="CO31">
        <v>12178.256666666701</v>
      </c>
      <c r="CP31">
        <v>47.307933333333303</v>
      </c>
      <c r="CQ31">
        <v>49.189100000000003</v>
      </c>
      <c r="CR31">
        <v>47.949533333333299</v>
      </c>
      <c r="CS31">
        <v>48.816200000000002</v>
      </c>
      <c r="CT31">
        <v>49.320399999999999</v>
      </c>
      <c r="CU31">
        <v>1255.519</v>
      </c>
      <c r="CV31">
        <v>139.505666666667</v>
      </c>
      <c r="CW31">
        <v>0</v>
      </c>
      <c r="CX31">
        <v>119.60000014305101</v>
      </c>
      <c r="CY31">
        <v>0</v>
      </c>
      <c r="CZ31">
        <v>1061.7976000000001</v>
      </c>
      <c r="DA31">
        <v>-3.5400000027490401</v>
      </c>
      <c r="DB31">
        <v>-42.6999999134391</v>
      </c>
      <c r="DC31">
        <v>14597.044</v>
      </c>
      <c r="DD31">
        <v>15</v>
      </c>
      <c r="DE31">
        <v>1606250738</v>
      </c>
      <c r="DF31" t="s">
        <v>291</v>
      </c>
      <c r="DG31">
        <v>1606250738</v>
      </c>
      <c r="DH31">
        <v>1606250721.5</v>
      </c>
      <c r="DI31">
        <v>8</v>
      </c>
      <c r="DJ31">
        <v>6.6000000000000003E-2</v>
      </c>
      <c r="DK31">
        <v>9.9000000000000005E-2</v>
      </c>
      <c r="DL31">
        <v>4.0739999999999998</v>
      </c>
      <c r="DM31">
        <v>0.49399999999999999</v>
      </c>
      <c r="DN31">
        <v>1467</v>
      </c>
      <c r="DO31">
        <v>31</v>
      </c>
      <c r="DP31">
        <v>0.05</v>
      </c>
      <c r="DQ31">
        <v>0.02</v>
      </c>
      <c r="DR31">
        <v>36.050132747951501</v>
      </c>
      <c r="DS31">
        <v>-0.13109944024497899</v>
      </c>
      <c r="DT31">
        <v>8.1250055272787294E-2</v>
      </c>
      <c r="DU31">
        <v>1</v>
      </c>
      <c r="DV31">
        <v>-60.665374193548402</v>
      </c>
      <c r="DW31">
        <v>1.4340290322582401</v>
      </c>
      <c r="DX31">
        <v>0.16143009866001401</v>
      </c>
      <c r="DY31">
        <v>0</v>
      </c>
      <c r="DZ31">
        <v>4.5222161290322598</v>
      </c>
      <c r="EA31">
        <v>-0.87058596774194197</v>
      </c>
      <c r="EB31">
        <v>6.4898347395700495E-2</v>
      </c>
      <c r="EC31">
        <v>0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4.07</v>
      </c>
      <c r="EJ31">
        <v>0.49440000000000001</v>
      </c>
      <c r="EK31">
        <v>4.07399999999984</v>
      </c>
      <c r="EL31">
        <v>0</v>
      </c>
      <c r="EM31">
        <v>0</v>
      </c>
      <c r="EN31">
        <v>0</v>
      </c>
      <c r="EO31">
        <v>0.49441428571428903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29.7</v>
      </c>
      <c r="EX31">
        <v>30</v>
      </c>
      <c r="EY31">
        <v>2</v>
      </c>
      <c r="EZ31">
        <v>393.73</v>
      </c>
      <c r="FA31">
        <v>638.23699999999997</v>
      </c>
      <c r="FB31">
        <v>37.075899999999997</v>
      </c>
      <c r="FC31">
        <v>34.262799999999999</v>
      </c>
      <c r="FD31">
        <v>30.0001</v>
      </c>
      <c r="FE31">
        <v>34.004399999999997</v>
      </c>
      <c r="FF31">
        <v>33.933399999999999</v>
      </c>
      <c r="FG31">
        <v>59.005600000000001</v>
      </c>
      <c r="FH31">
        <v>0</v>
      </c>
      <c r="FI31">
        <v>100</v>
      </c>
      <c r="FJ31">
        <v>-999.9</v>
      </c>
      <c r="FK31">
        <v>1460.55</v>
      </c>
      <c r="FL31">
        <v>37.536900000000003</v>
      </c>
      <c r="FM31">
        <v>101.288</v>
      </c>
      <c r="FN31">
        <v>100.607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2020-11-24T13:19:26Z</dcterms:created>
  <dcterms:modified xsi:type="dcterms:W3CDTF">2021-05-04T23:09:12Z</dcterms:modified>
</cp:coreProperties>
</file>