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5945EA50-A832-405D-B28F-D5262F5BB4A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1" i="1" l="1"/>
  <c r="BJ31" i="1"/>
  <c r="BH31" i="1"/>
  <c r="BI31" i="1" s="1"/>
  <c r="BG31" i="1"/>
  <c r="BF31" i="1"/>
  <c r="BE31" i="1"/>
  <c r="BD31" i="1"/>
  <c r="BC31" i="1"/>
  <c r="AX31" i="1" s="1"/>
  <c r="AZ31" i="1"/>
  <c r="AS31" i="1"/>
  <c r="AM31" i="1"/>
  <c r="AN31" i="1" s="1"/>
  <c r="AI31" i="1"/>
  <c r="AG31" i="1"/>
  <c r="I31" i="1" s="1"/>
  <c r="Y31" i="1"/>
  <c r="X31" i="1"/>
  <c r="W31" i="1"/>
  <c r="P31" i="1"/>
  <c r="K31" i="1"/>
  <c r="J31" i="1"/>
  <c r="AV31" i="1" s="1"/>
  <c r="BK30" i="1"/>
  <c r="BJ30" i="1"/>
  <c r="BH30" i="1"/>
  <c r="BI30" i="1" s="1"/>
  <c r="BG30" i="1"/>
  <c r="BF30" i="1"/>
  <c r="BE30" i="1"/>
  <c r="BD30" i="1"/>
  <c r="BC30" i="1"/>
  <c r="AX30" i="1" s="1"/>
  <c r="AZ30" i="1"/>
  <c r="AS30" i="1"/>
  <c r="AN30" i="1"/>
  <c r="AM30" i="1"/>
  <c r="AI30" i="1"/>
  <c r="AG30" i="1" s="1"/>
  <c r="Y30" i="1"/>
  <c r="X30" i="1"/>
  <c r="W30" i="1" s="1"/>
  <c r="P30" i="1"/>
  <c r="BK29" i="1"/>
  <c r="BJ29" i="1"/>
  <c r="BH29" i="1"/>
  <c r="BI29" i="1" s="1"/>
  <c r="BG29" i="1"/>
  <c r="BF29" i="1"/>
  <c r="BE29" i="1"/>
  <c r="BD29" i="1"/>
  <c r="BC29" i="1"/>
  <c r="AX29" i="1" s="1"/>
  <c r="AZ29" i="1"/>
  <c r="AS29" i="1"/>
  <c r="AN29" i="1"/>
  <c r="AM29" i="1"/>
  <c r="AI29" i="1"/>
  <c r="AG29" i="1" s="1"/>
  <c r="Y29" i="1"/>
  <c r="X29" i="1"/>
  <c r="W29" i="1" s="1"/>
  <c r="P29" i="1"/>
  <c r="BK28" i="1"/>
  <c r="BJ28" i="1"/>
  <c r="BI28" i="1"/>
  <c r="AU28" i="1" s="1"/>
  <c r="BH28" i="1"/>
  <c r="BG28" i="1"/>
  <c r="BF28" i="1"/>
  <c r="BE28" i="1"/>
  <c r="BD28" i="1"/>
  <c r="BC28" i="1"/>
  <c r="AX28" i="1" s="1"/>
  <c r="AZ28" i="1"/>
  <c r="AS28" i="1"/>
  <c r="AW28" i="1" s="1"/>
  <c r="AN28" i="1"/>
  <c r="AM28" i="1"/>
  <c r="AI28" i="1"/>
  <c r="AG28" i="1" s="1"/>
  <c r="Y28" i="1"/>
  <c r="X28" i="1"/>
  <c r="W28" i="1" s="1"/>
  <c r="S28" i="1"/>
  <c r="P28" i="1"/>
  <c r="BK27" i="1"/>
  <c r="BJ27" i="1"/>
  <c r="BI27" i="1"/>
  <c r="AU27" i="1" s="1"/>
  <c r="BH27" i="1"/>
  <c r="BG27" i="1"/>
  <c r="BF27" i="1"/>
  <c r="BE27" i="1"/>
  <c r="BD27" i="1"/>
  <c r="BC27" i="1"/>
  <c r="AX27" i="1" s="1"/>
  <c r="AZ27" i="1"/>
  <c r="AS27" i="1"/>
  <c r="AW27" i="1" s="1"/>
  <c r="AN27" i="1"/>
  <c r="AM27" i="1"/>
  <c r="AI27" i="1"/>
  <c r="AG27" i="1" s="1"/>
  <c r="Y27" i="1"/>
  <c r="X27" i="1"/>
  <c r="W27" i="1" s="1"/>
  <c r="S27" i="1"/>
  <c r="P27" i="1"/>
  <c r="BK26" i="1"/>
  <c r="BJ26" i="1"/>
  <c r="BI26" i="1"/>
  <c r="AU26" i="1" s="1"/>
  <c r="BH26" i="1"/>
  <c r="BG26" i="1"/>
  <c r="BF26" i="1"/>
  <c r="BE26" i="1"/>
  <c r="BD26" i="1"/>
  <c r="BC26" i="1"/>
  <c r="AX26" i="1" s="1"/>
  <c r="AZ26" i="1"/>
  <c r="AS26" i="1"/>
  <c r="AW26" i="1" s="1"/>
  <c r="AN26" i="1"/>
  <c r="AM26" i="1"/>
  <c r="AI26" i="1"/>
  <c r="AG26" i="1"/>
  <c r="J26" i="1" s="1"/>
  <c r="AV26" i="1" s="1"/>
  <c r="AY26" i="1" s="1"/>
  <c r="Y26" i="1"/>
  <c r="X26" i="1"/>
  <c r="W26" i="1"/>
  <c r="T26" i="1"/>
  <c r="U26" i="1" s="1"/>
  <c r="S26" i="1"/>
  <c r="P26" i="1"/>
  <c r="I26" i="1"/>
  <c r="Q26" i="1" s="1"/>
  <c r="O26" i="1" s="1"/>
  <c r="R26" i="1" s="1"/>
  <c r="BK25" i="1"/>
  <c r="BJ25" i="1"/>
  <c r="BI25" i="1" s="1"/>
  <c r="BH25" i="1"/>
  <c r="BG25" i="1"/>
  <c r="BF25" i="1"/>
  <c r="BE25" i="1"/>
  <c r="BD25" i="1"/>
  <c r="BC25" i="1"/>
  <c r="AX25" i="1" s="1"/>
  <c r="AZ25" i="1"/>
  <c r="AS25" i="1"/>
  <c r="AM25" i="1"/>
  <c r="AN25" i="1" s="1"/>
  <c r="AI25" i="1"/>
  <c r="AG25" i="1"/>
  <c r="K25" i="1" s="1"/>
  <c r="Y25" i="1"/>
  <c r="X25" i="1"/>
  <c r="W25" i="1"/>
  <c r="P25" i="1"/>
  <c r="BK24" i="1"/>
  <c r="BJ24" i="1"/>
  <c r="BI24" i="1" s="1"/>
  <c r="BH24" i="1"/>
  <c r="BG24" i="1"/>
  <c r="BF24" i="1"/>
  <c r="BE24" i="1"/>
  <c r="BD24" i="1"/>
  <c r="BC24" i="1"/>
  <c r="AX24" i="1" s="1"/>
  <c r="AZ24" i="1"/>
  <c r="AS24" i="1"/>
  <c r="AM24" i="1"/>
  <c r="AN24" i="1" s="1"/>
  <c r="AI24" i="1"/>
  <c r="AG24" i="1"/>
  <c r="AH24" i="1" s="1"/>
  <c r="Y24" i="1"/>
  <c r="X24" i="1"/>
  <c r="W24" i="1"/>
  <c r="P24" i="1"/>
  <c r="J24" i="1"/>
  <c r="AV24" i="1" s="1"/>
  <c r="BK23" i="1"/>
  <c r="BJ23" i="1"/>
  <c r="BH23" i="1"/>
  <c r="BI23" i="1" s="1"/>
  <c r="BG23" i="1"/>
  <c r="BF23" i="1"/>
  <c r="BE23" i="1"/>
  <c r="BD23" i="1"/>
  <c r="BC23" i="1"/>
  <c r="AZ23" i="1"/>
  <c r="AX23" i="1"/>
  <c r="AS23" i="1"/>
  <c r="AM23" i="1"/>
  <c r="AN23" i="1" s="1"/>
  <c r="AI23" i="1"/>
  <c r="AG23" i="1" s="1"/>
  <c r="Y23" i="1"/>
  <c r="X23" i="1"/>
  <c r="W23" i="1" s="1"/>
  <c r="P23" i="1"/>
  <c r="BK22" i="1"/>
  <c r="BJ22" i="1"/>
  <c r="BH22" i="1"/>
  <c r="BI22" i="1" s="1"/>
  <c r="BG22" i="1"/>
  <c r="BF22" i="1"/>
  <c r="BE22" i="1"/>
  <c r="BD22" i="1"/>
  <c r="BC22" i="1"/>
  <c r="AZ22" i="1"/>
  <c r="AX22" i="1"/>
  <c r="AS22" i="1"/>
  <c r="AN22" i="1"/>
  <c r="AM22" i="1"/>
  <c r="AI22" i="1"/>
  <c r="AG22" i="1" s="1"/>
  <c r="Y22" i="1"/>
  <c r="X22" i="1"/>
  <c r="W22" i="1" s="1"/>
  <c r="P22" i="1"/>
  <c r="BK21" i="1"/>
  <c r="BJ21" i="1"/>
  <c r="BH21" i="1"/>
  <c r="BI21" i="1" s="1"/>
  <c r="BG21" i="1"/>
  <c r="BF21" i="1"/>
  <c r="BE21" i="1"/>
  <c r="BD21" i="1"/>
  <c r="BC21" i="1"/>
  <c r="AX21" i="1" s="1"/>
  <c r="AZ21" i="1"/>
  <c r="AS21" i="1"/>
  <c r="AN21" i="1"/>
  <c r="AM21" i="1"/>
  <c r="AI21" i="1"/>
  <c r="AH21" i="1"/>
  <c r="AG21" i="1"/>
  <c r="I21" i="1" s="1"/>
  <c r="Y21" i="1"/>
  <c r="X21" i="1"/>
  <c r="W21" i="1" s="1"/>
  <c r="P21" i="1"/>
  <c r="N21" i="1"/>
  <c r="K21" i="1"/>
  <c r="BK20" i="1"/>
  <c r="BJ20" i="1"/>
  <c r="BI20" i="1"/>
  <c r="AU20" i="1" s="1"/>
  <c r="AW20" i="1" s="1"/>
  <c r="BH20" i="1"/>
  <c r="BG20" i="1"/>
  <c r="BF20" i="1"/>
  <c r="BE20" i="1"/>
  <c r="BD20" i="1"/>
  <c r="BC20" i="1"/>
  <c r="AX20" i="1" s="1"/>
  <c r="AZ20" i="1"/>
  <c r="AS20" i="1"/>
  <c r="AN20" i="1"/>
  <c r="AM20" i="1"/>
  <c r="AI20" i="1"/>
  <c r="AG20" i="1" s="1"/>
  <c r="Y20" i="1"/>
  <c r="X20" i="1"/>
  <c r="W20" i="1" s="1"/>
  <c r="S20" i="1"/>
  <c r="P20" i="1"/>
  <c r="BK19" i="1"/>
  <c r="BJ19" i="1"/>
  <c r="BI19" i="1"/>
  <c r="AU19" i="1" s="1"/>
  <c r="BH19" i="1"/>
  <c r="BG19" i="1"/>
  <c r="BF19" i="1"/>
  <c r="BE19" i="1"/>
  <c r="BD19" i="1"/>
  <c r="BC19" i="1"/>
  <c r="AX19" i="1" s="1"/>
  <c r="AZ19" i="1"/>
  <c r="AS19" i="1"/>
  <c r="AW19" i="1" s="1"/>
  <c r="AN19" i="1"/>
  <c r="AM19" i="1"/>
  <c r="AI19" i="1"/>
  <c r="AG19" i="1" s="1"/>
  <c r="Y19" i="1"/>
  <c r="X19" i="1"/>
  <c r="W19" i="1" s="1"/>
  <c r="P19" i="1"/>
  <c r="BK18" i="1"/>
  <c r="BJ18" i="1"/>
  <c r="BI18" i="1"/>
  <c r="AU18" i="1" s="1"/>
  <c r="BH18" i="1"/>
  <c r="BG18" i="1"/>
  <c r="BF18" i="1"/>
  <c r="BE18" i="1"/>
  <c r="BD18" i="1"/>
  <c r="BC18" i="1"/>
  <c r="AZ18" i="1"/>
  <c r="AX18" i="1"/>
  <c r="AS18" i="1"/>
  <c r="AN18" i="1"/>
  <c r="AM18" i="1"/>
  <c r="AI18" i="1"/>
  <c r="AG18" i="1" s="1"/>
  <c r="Y18" i="1"/>
  <c r="W18" i="1" s="1"/>
  <c r="X18" i="1"/>
  <c r="P18" i="1"/>
  <c r="BK17" i="1"/>
  <c r="BJ17" i="1"/>
  <c r="BI17" i="1" s="1"/>
  <c r="BH17" i="1"/>
  <c r="BG17" i="1"/>
  <c r="BF17" i="1"/>
  <c r="BE17" i="1"/>
  <c r="BD17" i="1"/>
  <c r="BC17" i="1"/>
  <c r="AX17" i="1" s="1"/>
  <c r="AZ17" i="1"/>
  <c r="AS17" i="1"/>
  <c r="AN17" i="1"/>
  <c r="AM17" i="1"/>
  <c r="AI17" i="1"/>
  <c r="AG17" i="1"/>
  <c r="K17" i="1" s="1"/>
  <c r="Y17" i="1"/>
  <c r="X17" i="1"/>
  <c r="W17" i="1"/>
  <c r="P17" i="1"/>
  <c r="AA21" i="1" l="1"/>
  <c r="AU24" i="1"/>
  <c r="AW24" i="1" s="1"/>
  <c r="S24" i="1"/>
  <c r="I29" i="1"/>
  <c r="AH29" i="1"/>
  <c r="N29" i="1"/>
  <c r="K29" i="1"/>
  <c r="J29" i="1"/>
  <c r="AV29" i="1" s="1"/>
  <c r="AY29" i="1" s="1"/>
  <c r="N30" i="1"/>
  <c r="K30" i="1"/>
  <c r="J30" i="1"/>
  <c r="AV30" i="1" s="1"/>
  <c r="AY30" i="1" s="1"/>
  <c r="I30" i="1"/>
  <c r="AH30" i="1"/>
  <c r="AU25" i="1"/>
  <c r="AW25" i="1" s="1"/>
  <c r="S25" i="1"/>
  <c r="N22" i="1"/>
  <c r="K22" i="1"/>
  <c r="J22" i="1"/>
  <c r="AV22" i="1" s="1"/>
  <c r="I22" i="1"/>
  <c r="AH22" i="1"/>
  <c r="AU29" i="1"/>
  <c r="S29" i="1"/>
  <c r="AU30" i="1"/>
  <c r="AW30" i="1" s="1"/>
  <c r="S30" i="1"/>
  <c r="J18" i="1"/>
  <c r="AV18" i="1" s="1"/>
  <c r="AY18" i="1" s="1"/>
  <c r="I18" i="1"/>
  <c r="AH18" i="1"/>
  <c r="N18" i="1"/>
  <c r="K18" i="1"/>
  <c r="N19" i="1"/>
  <c r="K19" i="1"/>
  <c r="J19" i="1"/>
  <c r="AV19" i="1" s="1"/>
  <c r="AY19" i="1" s="1"/>
  <c r="I19" i="1"/>
  <c r="AH19" i="1"/>
  <c r="K23" i="1"/>
  <c r="J23" i="1"/>
  <c r="AV23" i="1" s="1"/>
  <c r="AY23" i="1" s="1"/>
  <c r="I23" i="1"/>
  <c r="AH23" i="1"/>
  <c r="N23" i="1"/>
  <c r="AW29" i="1"/>
  <c r="AA31" i="1"/>
  <c r="AU17" i="1"/>
  <c r="AW17" i="1" s="1"/>
  <c r="S17" i="1"/>
  <c r="AW18" i="1"/>
  <c r="AU21" i="1"/>
  <c r="AW21" i="1" s="1"/>
  <c r="S21" i="1"/>
  <c r="T28" i="1"/>
  <c r="U28" i="1" s="1"/>
  <c r="AB28" i="1" s="1"/>
  <c r="K20" i="1"/>
  <c r="J20" i="1"/>
  <c r="AV20" i="1" s="1"/>
  <c r="AY20" i="1" s="1"/>
  <c r="I20" i="1"/>
  <c r="T20" i="1" s="1"/>
  <c r="U20" i="1" s="1"/>
  <c r="AH20" i="1"/>
  <c r="N20" i="1"/>
  <c r="AU22" i="1"/>
  <c r="AW22" i="1" s="1"/>
  <c r="S22" i="1"/>
  <c r="S23" i="1"/>
  <c r="AU23" i="1"/>
  <c r="AW23" i="1" s="1"/>
  <c r="N27" i="1"/>
  <c r="K27" i="1"/>
  <c r="J27" i="1"/>
  <c r="AV27" i="1" s="1"/>
  <c r="AY27" i="1" s="1"/>
  <c r="I27" i="1"/>
  <c r="T27" i="1" s="1"/>
  <c r="U27" i="1" s="1"/>
  <c r="AH27" i="1"/>
  <c r="S31" i="1"/>
  <c r="AU31" i="1"/>
  <c r="AW31" i="1" s="1"/>
  <c r="V26" i="1"/>
  <c r="Z26" i="1" s="1"/>
  <c r="AC26" i="1"/>
  <c r="AD26" i="1" s="1"/>
  <c r="AB26" i="1"/>
  <c r="K28" i="1"/>
  <c r="J28" i="1"/>
  <c r="AV28" i="1" s="1"/>
  <c r="AY28" i="1" s="1"/>
  <c r="I28" i="1"/>
  <c r="AH28" i="1"/>
  <c r="N28" i="1"/>
  <c r="N17" i="1"/>
  <c r="S18" i="1"/>
  <c r="J21" i="1"/>
  <c r="AV21" i="1" s="1"/>
  <c r="AY21" i="1" s="1"/>
  <c r="I24" i="1"/>
  <c r="N25" i="1"/>
  <c r="K26" i="1"/>
  <c r="L26" i="1" s="1"/>
  <c r="M26" i="1" s="1"/>
  <c r="AA26" i="1"/>
  <c r="AH17" i="1"/>
  <c r="K24" i="1"/>
  <c r="AH25" i="1"/>
  <c r="N31" i="1"/>
  <c r="I17" i="1"/>
  <c r="S19" i="1"/>
  <c r="I25" i="1"/>
  <c r="N26" i="1"/>
  <c r="J17" i="1"/>
  <c r="AV17" i="1" s="1"/>
  <c r="AY17" i="1" s="1"/>
  <c r="J25" i="1"/>
  <c r="AV25" i="1" s="1"/>
  <c r="AY25" i="1" s="1"/>
  <c r="AH31" i="1"/>
  <c r="N24" i="1"/>
  <c r="AH26" i="1"/>
  <c r="V27" i="1" l="1"/>
  <c r="Z27" i="1" s="1"/>
  <c r="AC27" i="1"/>
  <c r="AB27" i="1"/>
  <c r="V20" i="1"/>
  <c r="Z20" i="1" s="1"/>
  <c r="AC20" i="1"/>
  <c r="AB20" i="1"/>
  <c r="T22" i="1"/>
  <c r="U22" i="1" s="1"/>
  <c r="AA25" i="1"/>
  <c r="T19" i="1"/>
  <c r="U19" i="1" s="1"/>
  <c r="AA28" i="1"/>
  <c r="Q28" i="1"/>
  <c r="O28" i="1" s="1"/>
  <c r="R28" i="1" s="1"/>
  <c r="L28" i="1" s="1"/>
  <c r="M28" i="1" s="1"/>
  <c r="T21" i="1"/>
  <c r="U21" i="1" s="1"/>
  <c r="AA19" i="1"/>
  <c r="AY22" i="1"/>
  <c r="T24" i="1"/>
  <c r="U24" i="1" s="1"/>
  <c r="V28" i="1"/>
  <c r="Z28" i="1" s="1"/>
  <c r="AC28" i="1"/>
  <c r="AD28" i="1" s="1"/>
  <c r="AA22" i="1"/>
  <c r="AA17" i="1"/>
  <c r="AA24" i="1"/>
  <c r="Q24" i="1"/>
  <c r="O24" i="1" s="1"/>
  <c r="R24" i="1" s="1"/>
  <c r="L24" i="1" s="1"/>
  <c r="M24" i="1" s="1"/>
  <c r="T30" i="1"/>
  <c r="U30" i="1" s="1"/>
  <c r="AA18" i="1"/>
  <c r="T31" i="1"/>
  <c r="U31" i="1" s="1"/>
  <c r="AY24" i="1"/>
  <c r="AA29" i="1"/>
  <c r="T18" i="1"/>
  <c r="U18" i="1" s="1"/>
  <c r="AY31" i="1"/>
  <c r="T17" i="1"/>
  <c r="U17" i="1" s="1"/>
  <c r="Q17" i="1" s="1"/>
  <c r="O17" i="1" s="1"/>
  <c r="R17" i="1" s="1"/>
  <c r="L17" i="1" s="1"/>
  <c r="M17" i="1" s="1"/>
  <c r="T29" i="1"/>
  <c r="U29" i="1" s="1"/>
  <c r="AA27" i="1"/>
  <c r="Q27" i="1"/>
  <c r="O27" i="1" s="1"/>
  <c r="R27" i="1" s="1"/>
  <c r="L27" i="1" s="1"/>
  <c r="M27" i="1" s="1"/>
  <c r="AA30" i="1"/>
  <c r="AA20" i="1"/>
  <c r="Q20" i="1"/>
  <c r="O20" i="1" s="1"/>
  <c r="R20" i="1" s="1"/>
  <c r="L20" i="1" s="1"/>
  <c r="M20" i="1" s="1"/>
  <c r="AA23" i="1"/>
  <c r="Q23" i="1"/>
  <c r="O23" i="1" s="1"/>
  <c r="R23" i="1" s="1"/>
  <c r="L23" i="1" s="1"/>
  <c r="M23" i="1" s="1"/>
  <c r="T25" i="1"/>
  <c r="U25" i="1" s="1"/>
  <c r="T23" i="1"/>
  <c r="U23" i="1" s="1"/>
  <c r="V18" i="1" l="1"/>
  <c r="Z18" i="1" s="1"/>
  <c r="AC18" i="1"/>
  <c r="AD18" i="1" s="1"/>
  <c r="AB18" i="1"/>
  <c r="Q18" i="1"/>
  <c r="O18" i="1" s="1"/>
  <c r="R18" i="1" s="1"/>
  <c r="L18" i="1" s="1"/>
  <c r="M18" i="1" s="1"/>
  <c r="V21" i="1"/>
  <c r="Z21" i="1" s="1"/>
  <c r="AC21" i="1"/>
  <c r="AD21" i="1" s="1"/>
  <c r="Q21" i="1"/>
  <c r="O21" i="1" s="1"/>
  <c r="R21" i="1" s="1"/>
  <c r="L21" i="1" s="1"/>
  <c r="M21" i="1" s="1"/>
  <c r="AB21" i="1"/>
  <c r="V22" i="1"/>
  <c r="Z22" i="1" s="1"/>
  <c r="AC22" i="1"/>
  <c r="AD22" i="1" s="1"/>
  <c r="AB22" i="1"/>
  <c r="V30" i="1"/>
  <c r="Z30" i="1" s="1"/>
  <c r="AC30" i="1"/>
  <c r="AD30" i="1" s="1"/>
  <c r="AB30" i="1"/>
  <c r="AC25" i="1"/>
  <c r="AD25" i="1" s="1"/>
  <c r="AB25" i="1"/>
  <c r="V25" i="1"/>
  <c r="Z25" i="1" s="1"/>
  <c r="V29" i="1"/>
  <c r="Z29" i="1" s="1"/>
  <c r="AC29" i="1"/>
  <c r="AB29" i="1"/>
  <c r="Q29" i="1"/>
  <c r="O29" i="1" s="1"/>
  <c r="R29" i="1" s="1"/>
  <c r="L29" i="1" s="1"/>
  <c r="M29" i="1" s="1"/>
  <c r="V24" i="1"/>
  <c r="Z24" i="1" s="1"/>
  <c r="AC24" i="1"/>
  <c r="AD24" i="1" s="1"/>
  <c r="AB24" i="1"/>
  <c r="AD20" i="1"/>
  <c r="V19" i="1"/>
  <c r="Z19" i="1" s="1"/>
  <c r="AC19" i="1"/>
  <c r="AB19" i="1"/>
  <c r="V31" i="1"/>
  <c r="Z31" i="1" s="1"/>
  <c r="AC31" i="1"/>
  <c r="AD31" i="1" s="1"/>
  <c r="Q31" i="1"/>
  <c r="O31" i="1" s="1"/>
  <c r="R31" i="1" s="1"/>
  <c r="L31" i="1" s="1"/>
  <c r="M31" i="1" s="1"/>
  <c r="AB31" i="1"/>
  <c r="AC17" i="1"/>
  <c r="AD17" i="1" s="1"/>
  <c r="AB17" i="1"/>
  <c r="V17" i="1"/>
  <c r="Z17" i="1" s="1"/>
  <c r="Q19" i="1"/>
  <c r="O19" i="1" s="1"/>
  <c r="R19" i="1" s="1"/>
  <c r="L19" i="1" s="1"/>
  <c r="M19" i="1" s="1"/>
  <c r="Q25" i="1"/>
  <c r="O25" i="1" s="1"/>
  <c r="R25" i="1" s="1"/>
  <c r="L25" i="1" s="1"/>
  <c r="M25" i="1" s="1"/>
  <c r="AD27" i="1"/>
  <c r="V23" i="1"/>
  <c r="Z23" i="1" s="1"/>
  <c r="AC23" i="1"/>
  <c r="AD23" i="1" s="1"/>
  <c r="AB23" i="1"/>
  <c r="Q30" i="1"/>
  <c r="O30" i="1" s="1"/>
  <c r="R30" i="1" s="1"/>
  <c r="L30" i="1" s="1"/>
  <c r="M30" i="1" s="1"/>
  <c r="Q22" i="1"/>
  <c r="O22" i="1" s="1"/>
  <c r="R22" i="1" s="1"/>
  <c r="L22" i="1" s="1"/>
  <c r="M22" i="1" s="1"/>
  <c r="AD19" i="1" l="1"/>
  <c r="AD29" i="1"/>
</calcChain>
</file>

<file path=xl/sharedStrings.xml><?xml version="1.0" encoding="utf-8"?>
<sst xmlns="http://schemas.openxmlformats.org/spreadsheetml/2006/main" count="694" uniqueCount="352">
  <si>
    <t>File opened</t>
  </si>
  <si>
    <t>2020-12-10 10:58:06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</si>
  <si>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</si>
  <si>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</si>
  <si>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</si>
  <si>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</si>
  <si>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</si>
  <si>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</si>
  <si>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</si>
  <si>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</si>
  <si>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</si>
  <si>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</si>
  <si>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</si>
  <si>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{"co2azero": "0.965182", "co2bspan2": "-0.0301809", "co2bzero": "0.964262", "h2obspan2b": "0.0705964", "h2obspan1": "0.99587", "co2bspanconc1": "2500", "flowbzero": "0.29097", "co2aspanconc1": "2500", "chamberpressurezero": "2.68126", "co2aspan2": "-0.0279682", "h2obspan2a": "0.0708892", "h2obzero": "1.1444", "co2aspan1": "1.00054", "h2oaspanconc1": "12.28", "h2obspanconc1": "12.28", "flowazero": "0.29042", "co2bspan1": "1.00108", "h2obspanconc2": "0", "h2oaspan1": "1.00771", "co2bspan2b": "0.308367", "h2oaspan2b": "0.070146", "h2oaspan2a": "0.0696095", "ssb_ref": "37377.7", "co2aspan2b": "0.306383", "co2aspan2a": "0.308883", "h2obspan2": "0", "tazero": "0.0863571", "ssa_ref": "35809.5", "co2aspanconc2": "299.2", "oxygen": "21", "tbzero": "0.134552", "h2oaspanconc2": "0", "h2oazero": "1.13424", "flowmeterzero": "1.00299", "co2bspan2a": "0.310949", "co2bspanconc2": "299.2", "h2oaspan2": "0"}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</si>
  <si>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</si>
  <si>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</si>
  <si>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</si>
  <si>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</si>
  <si>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</si>
  <si>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</si>
  <si>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</si>
  <si>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</si>
  <si>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</si>
  <si>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10:58:06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</si>
  <si>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</si>
  <si>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</si>
  <si>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</si>
  <si>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</si>
  <si>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</si>
  <si>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21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</si>
  <si>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</si>
  <si>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</si>
  <si>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</si>
  <si>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</si>
  <si>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</si>
  <si>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</si>
  <si>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</si>
  <si>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</si>
  <si>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</si>
  <si>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</si>
  <si>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</si>
  <si>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</si>
  <si>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</si>
  <si>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</si>
  <si>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</si>
  <si>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</si>
  <si>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</si>
  <si>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</si>
  <si>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</si>
  <si>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</si>
  <si>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</si>
  <si>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</si>
  <si>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</si>
  <si>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</si>
  <si>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</si>
  <si>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</si>
  <si>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</si>
  <si>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</si>
  <si>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</si>
  <si>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</si>
  <si>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</si>
  <si>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</si>
  <si>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</si>
  <si>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</si>
  <si>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</si>
  <si>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</si>
  <si>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</si>
  <si>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</si>
  <si>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</si>
  <si>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</si>
  <si>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</si>
  <si>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</si>
  <si>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</si>
  <si>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</si>
  <si>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</si>
  <si>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</si>
  <si>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</si>
  <si>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</si>
  <si>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2.25262 68.4854 374.481 629.869 889.938 1108.09 1304.73 1492.32</t>
  </si>
  <si>
    <t>Fs_true</t>
  </si>
  <si>
    <t>0.227454 101.032 405.098 601.205 801.317 1000.93 1201.56 1400.68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</si>
  <si>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</si>
  <si>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</si>
  <si>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</si>
  <si>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</si>
  <si>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</si>
  <si>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</si>
  <si>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</si>
  <si>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</si>
  <si>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</si>
  <si>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</si>
  <si>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</si>
  <si>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</si>
  <si>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</si>
  <si>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</si>
  <si>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</si>
  <si>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</si>
  <si>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</si>
  <si>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</si>
  <si>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</si>
  <si>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</si>
  <si>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</si>
  <si>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</si>
  <si>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</si>
  <si>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</si>
  <si>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</si>
  <si>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</si>
  <si>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</si>
  <si>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</si>
  <si>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</si>
  <si>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</si>
  <si>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</si>
  <si>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</si>
  <si>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</si>
  <si>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</si>
  <si>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</si>
  <si>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</si>
  <si>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</si>
  <si>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</si>
  <si>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</si>
  <si>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</si>
  <si>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</si>
  <si>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</si>
  <si>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</si>
  <si>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</si>
  <si>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</si>
  <si>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</si>
  <si>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</si>
  <si>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</si>
  <si>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</si>
  <si>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</si>
  <si>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</si>
  <si>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</si>
  <si>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</si>
  <si>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</si>
  <si>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</si>
  <si>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</si>
  <si>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</si>
  <si>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</si>
  <si>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</si>
  <si>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</si>
  <si>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</si>
  <si>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</si>
  <si>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</si>
  <si>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</si>
  <si>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</si>
  <si>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</si>
  <si>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</si>
  <si>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</si>
  <si>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</si>
  <si>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</si>
  <si>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</si>
  <si>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</si>
  <si>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</si>
  <si>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</si>
  <si>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</si>
  <si>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</si>
  <si>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</si>
  <si>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</si>
  <si>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</si>
  <si>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</si>
  <si>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</si>
  <si>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</si>
  <si>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</si>
  <si>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</si>
  <si>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</si>
  <si>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</si>
  <si>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</si>
  <si>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</si>
  <si>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</si>
  <si>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</si>
  <si>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</si>
  <si>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</si>
  <si>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</si>
  <si>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</si>
  <si>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</si>
  <si>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</si>
  <si>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</si>
  <si>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</si>
  <si>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</si>
  <si>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</si>
  <si>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</si>
  <si>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</si>
  <si>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</si>
  <si>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</si>
  <si>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</si>
  <si>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</si>
  <si>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</si>
  <si>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</si>
  <si>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</si>
  <si>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</si>
  <si>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</si>
  <si>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</si>
  <si>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</si>
  <si>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</si>
  <si>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</si>
  <si>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</si>
  <si>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</si>
  <si>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</si>
  <si>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</si>
  <si>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</si>
  <si>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</si>
  <si>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</si>
  <si>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</si>
  <si>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</si>
  <si>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</si>
  <si>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</si>
  <si>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</si>
  <si>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</si>
  <si>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</si>
  <si>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</si>
  <si>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</si>
  <si>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</si>
  <si>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</si>
  <si>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</si>
  <si>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</si>
  <si>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</si>
  <si>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</si>
  <si>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</si>
  <si>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</si>
  <si>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</si>
  <si>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</si>
  <si>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</si>
  <si>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</si>
  <si>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</si>
  <si>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</si>
  <si>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</si>
  <si>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</si>
  <si>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</si>
  <si>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</si>
  <si>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</si>
  <si>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</si>
  <si>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</si>
  <si>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</si>
  <si>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</si>
  <si>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</si>
  <si>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</si>
  <si>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</si>
  <si>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</si>
  <si>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</si>
  <si>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</si>
  <si>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</si>
  <si>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</si>
  <si>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</si>
  <si>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</si>
  <si>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</si>
  <si>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</si>
  <si>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</si>
  <si>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</si>
  <si>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</si>
  <si>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</si>
  <si>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</si>
  <si>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</si>
  <si>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</si>
  <si>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</si>
  <si>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</si>
  <si>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</si>
  <si>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</si>
  <si>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</si>
  <si>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</si>
  <si>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</si>
  <si>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</si>
  <si>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</si>
  <si>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</si>
  <si>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</si>
  <si>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</si>
  <si>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</si>
  <si>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</si>
  <si>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</si>
  <si>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</si>
  <si>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</si>
  <si>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</si>
  <si>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</si>
  <si>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</si>
  <si>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</si>
  <si>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</si>
  <si>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</si>
  <si>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</si>
  <si>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</si>
  <si>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</si>
  <si>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</si>
  <si>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</si>
  <si>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</si>
  <si>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</si>
  <si>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20201210 11:00:12</t>
  </si>
  <si>
    <t>11:00:12</t>
  </si>
  <si>
    <t>1149</t>
  </si>
  <si>
    <t>_1</t>
  </si>
  <si>
    <t>RECT-4143-20200907-06_33_50</t>
  </si>
  <si>
    <t>RECT-6509-20201210-11_00_13</t>
  </si>
  <si>
    <t>DARK-6510-20201210-11_00_14</t>
  </si>
  <si>
    <t>0: Broadleaf</t>
  </si>
  <si>
    <t>--:--:--</t>
  </si>
  <si>
    <t>3/3</t>
  </si>
  <si>
    <t>20201210 11:01:52</t>
  </si>
  <si>
    <t>11:01:52</t>
  </si>
  <si>
    <t>RECT-6511-20201210-11_01_52</t>
  </si>
  <si>
    <t>DARK-6512-20201210-11_01_54</t>
  </si>
  <si>
    <t>20201210 11:03:52</t>
  </si>
  <si>
    <t>11:03:52</t>
  </si>
  <si>
    <t>RECT-6513-20201210-11_03_52</t>
  </si>
  <si>
    <t>DARK-6514-20201210-11_03_54</t>
  </si>
  <si>
    <t>1/3</t>
  </si>
  <si>
    <t>20201210 11:05:12</t>
  </si>
  <si>
    <t>11:05:12</t>
  </si>
  <si>
    <t>RECT-6515-20201210-11_05_12</t>
  </si>
  <si>
    <t>DARK-6516-20201210-11_05_14</t>
  </si>
  <si>
    <t>20201210 11:06:28</t>
  </si>
  <si>
    <t>11:06:28</t>
  </si>
  <si>
    <t>RECT-6517-20201210-11_06_28</t>
  </si>
  <si>
    <t>DARK-6518-20201210-11_06_30</t>
  </si>
  <si>
    <t>20201210 11:07:55</t>
  </si>
  <si>
    <t>11:07:55</t>
  </si>
  <si>
    <t>RECT-6519-20201210-11_07_55</t>
  </si>
  <si>
    <t>DARK-6520-20201210-11_07_57</t>
  </si>
  <si>
    <t>20201210 11:09:06</t>
  </si>
  <si>
    <t>11:09:06</t>
  </si>
  <si>
    <t>RECT-6521-20201210-11_09_06</t>
  </si>
  <si>
    <t>DARK-6522-20201210-11_09_08</t>
  </si>
  <si>
    <t>20201210 11:10:46</t>
  </si>
  <si>
    <t>11:10:46</t>
  </si>
  <si>
    <t>RECT-6523-20201210-11_10_46</t>
  </si>
  <si>
    <t>DARK-6524-20201210-11_10_48</t>
  </si>
  <si>
    <t>20201210 11:12:36</t>
  </si>
  <si>
    <t>11:12:36</t>
  </si>
  <si>
    <t>RECT-6525-20201210-11_12_36</t>
  </si>
  <si>
    <t>DARK-6526-20201210-11_12_38</t>
  </si>
  <si>
    <t>20201210 11:14:35</t>
  </si>
  <si>
    <t>11:14:35</t>
  </si>
  <si>
    <t>RECT-6527-20201210-11_14_35</t>
  </si>
  <si>
    <t>DARK-6528-20201210-11_14_37</t>
  </si>
  <si>
    <t>20201210 11:16:07</t>
  </si>
  <si>
    <t>11:16:07</t>
  </si>
  <si>
    <t>RECT-6529-20201210-11_16_07</t>
  </si>
  <si>
    <t>DARK-6530-20201210-11_16_09</t>
  </si>
  <si>
    <t>20201210 11:18:07</t>
  </si>
  <si>
    <t>11:18:07</t>
  </si>
  <si>
    <t>RECT-6531-20201210-11_18_07</t>
  </si>
  <si>
    <t>DARK-6532-20201210-11_18_09</t>
  </si>
  <si>
    <t>20201210 11:20:08</t>
  </si>
  <si>
    <t>11:20:08</t>
  </si>
  <si>
    <t>RECT-6533-20201210-11_20_08</t>
  </si>
  <si>
    <t>DARK-6534-20201210-11_20_10</t>
  </si>
  <si>
    <t>2/3</t>
  </si>
  <si>
    <t>20201210 11:22:08</t>
  </si>
  <si>
    <t>11:22:08</t>
  </si>
  <si>
    <t>RECT-6535-20201210-11_22_08</t>
  </si>
  <si>
    <t>DARK-6536-20201210-11_22_10</t>
  </si>
  <si>
    <t>20201210 11:24:09</t>
  </si>
  <si>
    <t>11:24:09</t>
  </si>
  <si>
    <t>RECT-6537-20201210-11_24_09</t>
  </si>
  <si>
    <t>DARK-6538-20201210-11_24_11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</si>
</sst>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1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 t="s">
        <v>29</v>
      </c>
    </row>
    <row r="4" spans="1:170" x14ac:dyDescent="0.25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0" x14ac:dyDescent="0.25">
      <c r="B5" t="s">
        <v>15</v>
      </c>
      <c r="C5" t="s">
        <v>33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0" x14ac:dyDescent="0.25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78</v>
      </c>
      <c r="G13" t="s">
        <v>80</v>
      </c>
      <c r="H13">
        <v>0</v>
      </c>
    </row>
    <row r="14" spans="1:170" x14ac:dyDescent="0.25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86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87</v>
      </c>
      <c r="BI14" t="s">
        <v>87</v>
      </c>
      <c r="BJ14" t="s">
        <v>87</v>
      </c>
      <c r="BK14" t="s">
        <v>87</v>
      </c>
      <c r="BL14" t="s">
        <v>88</v>
      </c>
      <c r="BM14" t="s">
        <v>88</v>
      </c>
      <c r="BN14" t="s">
        <v>88</v>
      </c>
      <c r="BO14" t="s">
        <v>88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90</v>
      </c>
      <c r="CI14" t="s">
        <v>90</v>
      </c>
      <c r="CJ14" t="s">
        <v>90</v>
      </c>
      <c r="CK14" t="s">
        <v>90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91</v>
      </c>
      <c r="DA14" t="s">
        <v>91</v>
      </c>
      <c r="DB14" t="s">
        <v>91</v>
      </c>
      <c r="DC14" t="s">
        <v>91</v>
      </c>
      <c r="DD14" t="s">
        <v>91</v>
      </c>
      <c r="DE14" t="s">
        <v>92</v>
      </c>
      <c r="DF14" t="s">
        <v>92</v>
      </c>
      <c r="DG14" t="s">
        <v>92</v>
      </c>
      <c r="DH14" t="s">
        <v>92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93</v>
      </c>
      <c r="DS14" t="s">
        <v>93</v>
      </c>
      <c r="DT14" t="s">
        <v>93</v>
      </c>
      <c r="DU14" t="s">
        <v>93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94</v>
      </c>
      <c r="EH14" t="s">
        <v>94</v>
      </c>
      <c r="EI14" t="s">
        <v>94</v>
      </c>
      <c r="EJ14" t="s">
        <v>94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95</v>
      </c>
      <c r="EZ14" t="s">
        <v>95</v>
      </c>
      <c r="FA14" t="s">
        <v>95</v>
      </c>
      <c r="FB14" t="s">
        <v>95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</row>
    <row r="15" spans="1:170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85</v>
      </c>
      <c r="AF15" t="s">
        <v>126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103</v>
      </c>
      <c r="BQ15" t="s">
        <v>162</v>
      </c>
      <c r="BR15" t="s">
        <v>163</v>
      </c>
      <c r="BS15" t="s">
        <v>164</v>
      </c>
      <c r="BT15" t="s">
        <v>165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97</v>
      </c>
      <c r="DF15" t="s">
        <v>100</v>
      </c>
      <c r="DG15" t="s">
        <v>202</v>
      </c>
      <c r="DH15" t="s">
        <v>203</v>
      </c>
      <c r="DI15" t="s">
        <v>204</v>
      </c>
      <c r="DJ15" t="s">
        <v>205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</row>
    <row r="16" spans="1:170" x14ac:dyDescent="0.25">
      <c r="B16" t="s">
        <v>262</v>
      </c>
      <c r="C16" t="s">
        <v>262</v>
      </c>
      <c r="H16" t="s">
        <v>262</v>
      </c>
      <c r="I16" t="s">
        <v>263</v>
      </c>
      <c r="J16" t="s">
        <v>264</v>
      </c>
      <c r="K16" t="s">
        <v>265</v>
      </c>
      <c r="L16" t="s">
        <v>265</v>
      </c>
      <c r="M16" t="s">
        <v>169</v>
      </c>
      <c r="N16" t="s">
        <v>169</v>
      </c>
      <c r="O16" t="s">
        <v>263</v>
      </c>
      <c r="P16" t="s">
        <v>263</v>
      </c>
      <c r="Q16" t="s">
        <v>263</v>
      </c>
      <c r="R16" t="s">
        <v>263</v>
      </c>
      <c r="S16" t="s">
        <v>266</v>
      </c>
      <c r="T16" t="s">
        <v>267</v>
      </c>
      <c r="U16" t="s">
        <v>267</v>
      </c>
      <c r="V16" t="s">
        <v>268</v>
      </c>
      <c r="W16" t="s">
        <v>269</v>
      </c>
      <c r="X16" t="s">
        <v>268</v>
      </c>
      <c r="Y16" t="s">
        <v>268</v>
      </c>
      <c r="Z16" t="s">
        <v>268</v>
      </c>
      <c r="AA16" t="s">
        <v>266</v>
      </c>
      <c r="AB16" t="s">
        <v>266</v>
      </c>
      <c r="AC16" t="s">
        <v>266</v>
      </c>
      <c r="AD16" t="s">
        <v>266</v>
      </c>
      <c r="AE16" t="s">
        <v>270</v>
      </c>
      <c r="AF16" t="s">
        <v>269</v>
      </c>
      <c r="AH16" t="s">
        <v>269</v>
      </c>
      <c r="AI16" t="s">
        <v>270</v>
      </c>
      <c r="AO16" t="s">
        <v>264</v>
      </c>
      <c r="AU16" t="s">
        <v>264</v>
      </c>
      <c r="AV16" t="s">
        <v>264</v>
      </c>
      <c r="AW16" t="s">
        <v>264</v>
      </c>
      <c r="AY16" t="s">
        <v>271</v>
      </c>
      <c r="BH16" t="s">
        <v>264</v>
      </c>
      <c r="BI16" t="s">
        <v>264</v>
      </c>
      <c r="BK16" t="s">
        <v>272</v>
      </c>
      <c r="BL16" t="s">
        <v>273</v>
      </c>
      <c r="BO16" t="s">
        <v>263</v>
      </c>
      <c r="BP16" t="s">
        <v>262</v>
      </c>
      <c r="BQ16" t="s">
        <v>265</v>
      </c>
      <c r="BR16" t="s">
        <v>265</v>
      </c>
      <c r="BS16" t="s">
        <v>274</v>
      </c>
      <c r="BT16" t="s">
        <v>274</v>
      </c>
      <c r="BU16" t="s">
        <v>265</v>
      </c>
      <c r="BV16" t="s">
        <v>274</v>
      </c>
      <c r="BW16" t="s">
        <v>270</v>
      </c>
      <c r="BX16" t="s">
        <v>268</v>
      </c>
      <c r="BY16" t="s">
        <v>268</v>
      </c>
      <c r="BZ16" t="s">
        <v>267</v>
      </c>
      <c r="CA16" t="s">
        <v>267</v>
      </c>
      <c r="CB16" t="s">
        <v>267</v>
      </c>
      <c r="CC16" t="s">
        <v>267</v>
      </c>
      <c r="CD16" t="s">
        <v>267</v>
      </c>
      <c r="CE16" t="s">
        <v>275</v>
      </c>
      <c r="CF16" t="s">
        <v>264</v>
      </c>
      <c r="CG16" t="s">
        <v>264</v>
      </c>
      <c r="CH16" t="s">
        <v>264</v>
      </c>
      <c r="CM16" t="s">
        <v>264</v>
      </c>
      <c r="CP16" t="s">
        <v>267</v>
      </c>
      <c r="CQ16" t="s">
        <v>267</v>
      </c>
      <c r="CR16" t="s">
        <v>267</v>
      </c>
      <c r="CS16" t="s">
        <v>267</v>
      </c>
      <c r="CT16" t="s">
        <v>267</v>
      </c>
      <c r="CU16" t="s">
        <v>264</v>
      </c>
      <c r="CV16" t="s">
        <v>264</v>
      </c>
      <c r="CW16" t="s">
        <v>264</v>
      </c>
      <c r="CX16" t="s">
        <v>262</v>
      </c>
      <c r="DA16" t="s">
        <v>276</v>
      </c>
      <c r="DB16" t="s">
        <v>276</v>
      </c>
      <c r="DD16" t="s">
        <v>262</v>
      </c>
      <c r="DE16" t="s">
        <v>277</v>
      </c>
      <c r="DG16" t="s">
        <v>262</v>
      </c>
      <c r="DH16" t="s">
        <v>262</v>
      </c>
      <c r="DJ16" t="s">
        <v>278</v>
      </c>
      <c r="DK16" t="s">
        <v>279</v>
      </c>
      <c r="DL16" t="s">
        <v>278</v>
      </c>
      <c r="DM16" t="s">
        <v>279</v>
      </c>
      <c r="DN16" t="s">
        <v>278</v>
      </c>
      <c r="DO16" t="s">
        <v>279</v>
      </c>
      <c r="DP16" t="s">
        <v>269</v>
      </c>
      <c r="DQ16" t="s">
        <v>269</v>
      </c>
      <c r="DR16" t="s">
        <v>264</v>
      </c>
      <c r="DS16" t="s">
        <v>280</v>
      </c>
      <c r="DT16" t="s">
        <v>264</v>
      </c>
      <c r="DV16" t="s">
        <v>265</v>
      </c>
      <c r="DW16" t="s">
        <v>281</v>
      </c>
      <c r="DX16" t="s">
        <v>265</v>
      </c>
      <c r="DZ16" t="s">
        <v>274</v>
      </c>
      <c r="EA16" t="s">
        <v>282</v>
      </c>
      <c r="EB16" t="s">
        <v>274</v>
      </c>
      <c r="EG16" t="s">
        <v>269</v>
      </c>
      <c r="EH16" t="s">
        <v>269</v>
      </c>
      <c r="EI16" t="s">
        <v>278</v>
      </c>
      <c r="EJ16" t="s">
        <v>279</v>
      </c>
      <c r="EK16" t="s">
        <v>279</v>
      </c>
      <c r="EO16" t="s">
        <v>279</v>
      </c>
      <c r="ES16" t="s">
        <v>265</v>
      </c>
      <c r="ET16" t="s">
        <v>265</v>
      </c>
      <c r="EU16" t="s">
        <v>274</v>
      </c>
      <c r="EV16" t="s">
        <v>274</v>
      </c>
      <c r="EW16" t="s">
        <v>283</v>
      </c>
      <c r="EX16" t="s">
        <v>283</v>
      </c>
      <c r="EZ16" t="s">
        <v>270</v>
      </c>
      <c r="FA16" t="s">
        <v>270</v>
      </c>
      <c r="FB16" t="s">
        <v>267</v>
      </c>
      <c r="FC16" t="s">
        <v>267</v>
      </c>
      <c r="FD16" t="s">
        <v>267</v>
      </c>
      <c r="FE16" t="s">
        <v>267</v>
      </c>
      <c r="FF16" t="s">
        <v>267</v>
      </c>
      <c r="FG16" t="s">
        <v>269</v>
      </c>
      <c r="FH16" t="s">
        <v>269</v>
      </c>
      <c r="FI16" t="s">
        <v>269</v>
      </c>
      <c r="FJ16" t="s">
        <v>267</v>
      </c>
      <c r="FK16" t="s">
        <v>265</v>
      </c>
      <c r="FL16" t="s">
        <v>274</v>
      </c>
      <c r="FM16" t="s">
        <v>269</v>
      </c>
      <c r="FN16" t="s">
        <v>269</v>
      </c>
    </row>
    <row r="17" spans="1:170" x14ac:dyDescent="0.25">
      <c r="A17">
        <v>1</v>
      </c>
      <c r="B17">
        <v>1607626812.5999999</v>
      </c>
      <c r="C17">
        <v>0</v>
      </c>
      <c r="D17" t="s">
        <v>284</v>
      </c>
      <c r="E17" t="s">
        <v>285</v>
      </c>
      <c r="F17" t="s">
        <v>286</v>
      </c>
      <c r="G17" t="s">
        <v>287</v>
      </c>
      <c r="H17">
        <v>1607626804.8499999</v>
      </c>
      <c r="I17">
        <f t="shared" ref="I17:I31" si="0">BW17*AG17*(BS17-BT17)/(100*BL17*(1000-AG17*BS17))</f>
        <v>1.9897494357216765E-3</v>
      </c>
      <c r="J17">
        <f t="shared" ref="J17:J31" si="1">BW17*AG17*(BR17-BQ17*(1000-AG17*BT17)/(1000-AG17*BS17))/(100*BL17)</f>
        <v>8.5365615326464148</v>
      </c>
      <c r="K17">
        <f t="shared" ref="K17:K31" si="2">BQ17 - IF(AG17&gt;1, J17*BL17*100/(AI17*CE17), 0)</f>
        <v>399.14256666666699</v>
      </c>
      <c r="L17">
        <f t="shared" ref="L17:L31" si="3">((R17-I17/2)*K17-J17)/(R17+I17/2)</f>
        <v>204.033358474176</v>
      </c>
      <c r="M17">
        <f t="shared" ref="M17:M31" si="4">L17*(BX17+BY17)/1000</f>
        <v>20.763762003443116</v>
      </c>
      <c r="N17">
        <f t="shared" ref="N17:N31" si="5">(BQ17 - IF(AG17&gt;1, J17*BL17*100/(AI17*CE17), 0))*(BX17+BY17)/1000</f>
        <v>40.619344413521752</v>
      </c>
      <c r="O17">
        <f t="shared" ref="O17:O31" si="6">2/((1/Q17-1/P17)+SIGN(Q17)*SQRT((1/Q17-1/P17)*(1/Q17-1/P17) + 4*BM17/((BM17+1)*(BM17+1))*(2*1/Q17*1/P17-1/P17*1/P17)))</f>
        <v>7.5837602981989174E-2</v>
      </c>
      <c r="P17">
        <f t="shared" ref="P17:P31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2.9602348455719376</v>
      </c>
      <c r="Q17">
        <f t="shared" ref="Q17:Q31" si="8">I17*(1000-(1000*0.61365*EXP(17.502*U17/(240.97+U17))/(BX17+BY17)+BS17)/2)/(1000*0.61365*EXP(17.502*U17/(240.97+U17))/(BX17+BY17)-BS17)</f>
        <v>7.4774560564665971E-2</v>
      </c>
      <c r="R17">
        <f t="shared" ref="R17:R31" si="9">1/((BM17+1)/(O17/1.6)+1/(P17/1.37)) + BM17/((BM17+1)/(O17/1.6) + BM17/(P17/1.37))</f>
        <v>4.6828369074089632E-2</v>
      </c>
      <c r="S17">
        <f t="shared" ref="S17:S31" si="10">(BI17*BK17)</f>
        <v>231.28819286155348</v>
      </c>
      <c r="T17">
        <f t="shared" ref="T17:T31" si="11">(BZ17+(S17+2*0.95*0.0000000567*(((BZ17+$B$7)+273)^4-(BZ17+273)^4)-44100*I17)/(1.84*29.3*P17+8*0.95*0.0000000567*(BZ17+273)^3))</f>
        <v>28.367794810660129</v>
      </c>
      <c r="U17">
        <f t="shared" ref="U17:U31" si="12">($C$7*CA17+$D$7*CB17+$E$7*T17)</f>
        <v>27.185663333333299</v>
      </c>
      <c r="V17">
        <f t="shared" ref="V17:V31" si="13">0.61365*EXP(17.502*U17/(240.97+U17))</f>
        <v>3.6183747732794092</v>
      </c>
      <c r="W17">
        <f t="shared" ref="W17:W31" si="14">(X17/Y17*100)</f>
        <v>26.311583426062235</v>
      </c>
      <c r="X17">
        <f t="shared" ref="X17:X31" si="15">BS17*(BX17+BY17)/1000</f>
        <v>0.97143765876258659</v>
      </c>
      <c r="Y17">
        <f t="shared" ref="Y17:Y31" si="16">0.61365*EXP(17.502*BZ17/(240.97+BZ17))</f>
        <v>3.6920532034585003</v>
      </c>
      <c r="Z17">
        <f t="shared" ref="Z17:Z31" si="17">(V17-BS17*(BX17+BY17)/1000)</f>
        <v>2.6469371145168226</v>
      </c>
      <c r="AA17">
        <f t="shared" ref="AA17:AA31" si="18">(-I17*44100)</f>
        <v>-87.747950115325935</v>
      </c>
      <c r="AB17">
        <f t="shared" ref="AB17:AB31" si="19">2*29.3*P17*0.92*(BZ17-U17)</f>
        <v>54.92045724562842</v>
      </c>
      <c r="AC17">
        <f t="shared" ref="AC17:AC31" si="20">2*0.95*0.0000000567*(((BZ17+$B$7)+273)^4-(U17+273)^4)</f>
        <v>4.0182389696697749</v>
      </c>
      <c r="AD17">
        <f t="shared" ref="AD17:AD31" si="21">S17+AC17+AA17+AB17</f>
        <v>202.47893896152573</v>
      </c>
      <c r="AE17">
        <v>0</v>
      </c>
      <c r="AF17">
        <v>0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MAX(0,($B$13+$C$13*CE17)/(1+$D$13*CE17)*BX17/(BZ17+273)*$E$13)</f>
        <v>53710.805542853137</v>
      </c>
      <c r="AJ17" t="s">
        <v>288</v>
      </c>
      <c r="AK17">
        <v>715.47692307692296</v>
      </c>
      <c r="AL17">
        <v>3262.08</v>
      </c>
      <c r="AM17">
        <f t="shared" ref="AM17:AM31" si="25">AL17-AK17</f>
        <v>2546.603076923077</v>
      </c>
      <c r="AN17">
        <f t="shared" ref="AN17:AN31" si="26">AM17/AL17</f>
        <v>0.78066849277855754</v>
      </c>
      <c r="AO17">
        <v>-0.57774747981622299</v>
      </c>
      <c r="AP17" t="s">
        <v>289</v>
      </c>
      <c r="AQ17">
        <v>1448.06</v>
      </c>
      <c r="AR17">
        <v>1666.84</v>
      </c>
      <c r="AS17">
        <f t="shared" ref="AS17:AS31" si="27">1-AQ17/AR17</f>
        <v>0.13125434954764703</v>
      </c>
      <c r="AT17">
        <v>0.5</v>
      </c>
      <c r="AU17">
        <f t="shared" ref="AU17:AU31" si="28">BI17</f>
        <v>1180.1696787544274</v>
      </c>
      <c r="AV17">
        <f t="shared" ref="AV17:AV31" si="29">J17</f>
        <v>8.5365615326464148</v>
      </c>
      <c r="AW17">
        <f t="shared" ref="AW17:AW31" si="30">AS17*AT17*AU17</f>
        <v>77.45120177038396</v>
      </c>
      <c r="AX17">
        <f t="shared" ref="AX17:AX31" si="31">BC17/AR17</f>
        <v>0.52884500011998747</v>
      </c>
      <c r="AY17">
        <f t="shared" ref="AY17:AY31" si="32">(AV17-AO17)/AU17</f>
        <v>7.7228801726901214E-3</v>
      </c>
      <c r="AZ17">
        <f t="shared" ref="AZ17:AZ31" si="33">(AL17-AR17)/AR17</f>
        <v>0.95704446737539306</v>
      </c>
      <c r="BA17" t="s">
        <v>290</v>
      </c>
      <c r="BB17">
        <v>785.34</v>
      </c>
      <c r="BC17">
        <f t="shared" ref="BC17:BC31" si="34">AR17-BB17</f>
        <v>881.49999999999989</v>
      </c>
      <c r="BD17">
        <f t="shared" ref="BD17:BD31" si="35">(AR17-AQ17)/(AR17-BB17)</f>
        <v>0.24819058423142371</v>
      </c>
      <c r="BE17">
        <f t="shared" ref="BE17:BE31" si="36">(AL17-AR17)/(AL17-BB17)</f>
        <v>0.64408860033754056</v>
      </c>
      <c r="BF17">
        <f t="shared" ref="BF17:BF31" si="37">(AR17-AQ17)/(AR17-AK17)</f>
        <v>0.22996477928025533</v>
      </c>
      <c r="BG17">
        <f t="shared" ref="BG17:BG31" si="38">(AL17-AR17)/(AL17-AK17)</f>
        <v>0.6264187829096014</v>
      </c>
      <c r="BH17">
        <f t="shared" ref="BH17:BH31" si="39">$B$11*CF17+$C$11*CG17+$F$11*CH17*(1-CK17)</f>
        <v>1399.98166666667</v>
      </c>
      <c r="BI17">
        <f t="shared" ref="BI17:BI31" si="40">BH17*BJ17</f>
        <v>1180.1696787544274</v>
      </c>
      <c r="BJ17">
        <f t="shared" ref="BJ17:BJ31" si="41">($B$11*$D$9+$C$11*$D$9+$F$11*((CU17+CM17)/MAX(CU17+CM17+CV17, 0.1)*$I$9+CV17/MAX(CU17+CM17+CV17, 0.1)*$J$9))/($B$11+$C$11+$F$11)</f>
        <v>0.8429893811141036</v>
      </c>
      <c r="BK17">
        <f t="shared" ref="BK17:BK31" si="42">($B$11*$K$9+$C$11*$K$9+$F$11*((CU17+CM17)/MAX(CU17+CM17+CV17, 0.1)*$P$9+CV17/MAX(CU17+CM17+CV17, 0.1)*$Q$9))/($B$11+$C$11+$F$11)</f>
        <v>0.19597876222820709</v>
      </c>
      <c r="BL17">
        <v>6</v>
      </c>
      <c r="BM17">
        <v>0.5</v>
      </c>
      <c r="BN17" t="s">
        <v>291</v>
      </c>
      <c r="BO17">
        <v>2</v>
      </c>
      <c r="BP17">
        <v>1607626804.8499999</v>
      </c>
      <c r="BQ17">
        <v>399.14256666666699</v>
      </c>
      <c r="BR17">
        <v>410.33923333333303</v>
      </c>
      <c r="BS17">
        <v>9.5457503333333307</v>
      </c>
      <c r="BT17">
        <v>7.1808940000000003</v>
      </c>
      <c r="BU17">
        <v>396.555566666667</v>
      </c>
      <c r="BV17">
        <v>9.5837506666666705</v>
      </c>
      <c r="BW17">
        <v>500.01069999999999</v>
      </c>
      <c r="BX17">
        <v>101.66656666666699</v>
      </c>
      <c r="BY17">
        <v>9.99393533333333E-2</v>
      </c>
      <c r="BZ17">
        <v>27.529793333333298</v>
      </c>
      <c r="CA17">
        <v>27.185663333333299</v>
      </c>
      <c r="CB17">
        <v>999.9</v>
      </c>
      <c r="CC17">
        <v>0</v>
      </c>
      <c r="CD17">
        <v>0</v>
      </c>
      <c r="CE17">
        <v>10009.1656666667</v>
      </c>
      <c r="CF17">
        <v>0</v>
      </c>
      <c r="CG17">
        <v>327.63636666666702</v>
      </c>
      <c r="CH17">
        <v>1399.98166666667</v>
      </c>
      <c r="CI17">
        <v>0.89999640000000003</v>
      </c>
      <c r="CJ17">
        <v>0.10000356000000001</v>
      </c>
      <c r="CK17">
        <v>0</v>
      </c>
      <c r="CL17">
        <v>1448.4203333333301</v>
      </c>
      <c r="CM17">
        <v>4.9997499999999997</v>
      </c>
      <c r="CN17">
        <v>19946.813333333299</v>
      </c>
      <c r="CO17">
        <v>12177.8766666667</v>
      </c>
      <c r="CP17">
        <v>46.474733333333297</v>
      </c>
      <c r="CQ17">
        <v>48.553733333333298</v>
      </c>
      <c r="CR17">
        <v>47.524733333333302</v>
      </c>
      <c r="CS17">
        <v>47.908066666666599</v>
      </c>
      <c r="CT17">
        <v>47.741466666666703</v>
      </c>
      <c r="CU17">
        <v>1255.47966666667</v>
      </c>
      <c r="CV17">
        <v>139.50266666666701</v>
      </c>
      <c r="CW17">
        <v>0</v>
      </c>
      <c r="CX17">
        <v>1607626812.0999999</v>
      </c>
      <c r="CY17">
        <v>0</v>
      </c>
      <c r="CZ17">
        <v>1448.06</v>
      </c>
      <c r="DA17">
        <v>-219.47418802484299</v>
      </c>
      <c r="DB17">
        <v>-3026.5470087170402</v>
      </c>
      <c r="DC17">
        <v>19942.265384615399</v>
      </c>
      <c r="DD17">
        <v>15</v>
      </c>
      <c r="DE17">
        <v>0</v>
      </c>
      <c r="DF17" t="s">
        <v>292</v>
      </c>
      <c r="DG17">
        <v>1607556896.0999999</v>
      </c>
      <c r="DH17">
        <v>1607556911.0999999</v>
      </c>
      <c r="DI17">
        <v>0</v>
      </c>
      <c r="DJ17">
        <v>2.4E-2</v>
      </c>
      <c r="DK17">
        <v>0</v>
      </c>
      <c r="DL17">
        <v>2.5870000000000002</v>
      </c>
      <c r="DM17">
        <v>-3.7999999999999999E-2</v>
      </c>
      <c r="DN17">
        <v>394</v>
      </c>
      <c r="DO17">
        <v>9</v>
      </c>
      <c r="DP17">
        <v>0.04</v>
      </c>
      <c r="DQ17">
        <v>0.02</v>
      </c>
      <c r="DR17">
        <v>8.5495142040048897</v>
      </c>
      <c r="DS17">
        <v>-0.19007986490297499</v>
      </c>
      <c r="DT17">
        <v>5.7970568310101299E-2</v>
      </c>
      <c r="DU17">
        <v>1</v>
      </c>
      <c r="DV17">
        <v>-11.2100064516129</v>
      </c>
      <c r="DW17">
        <v>0.150648387096811</v>
      </c>
      <c r="DX17">
        <v>6.7364324508163903E-2</v>
      </c>
      <c r="DY17">
        <v>1</v>
      </c>
      <c r="DZ17">
        <v>2.3625141935483902</v>
      </c>
      <c r="EA17">
        <v>0.19354451612902901</v>
      </c>
      <c r="EB17">
        <v>1.4434896286473599E-2</v>
      </c>
      <c r="EC17">
        <v>1</v>
      </c>
      <c r="ED17">
        <v>3</v>
      </c>
      <c r="EE17">
        <v>3</v>
      </c>
      <c r="EF17" t="s">
        <v>293</v>
      </c>
      <c r="EG17">
        <v>100</v>
      </c>
      <c r="EH17">
        <v>100</v>
      </c>
      <c r="EI17">
        <v>2.5870000000000002</v>
      </c>
      <c r="EJ17">
        <v>-3.7999999999999999E-2</v>
      </c>
      <c r="EK17">
        <v>2.5870000000000002</v>
      </c>
      <c r="EL17">
        <v>0</v>
      </c>
      <c r="EM17">
        <v>0</v>
      </c>
      <c r="EN17">
        <v>0</v>
      </c>
      <c r="EO17">
        <v>-3.7999999999999999E-2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1165.3</v>
      </c>
      <c r="EX17">
        <v>1165</v>
      </c>
      <c r="EY17">
        <v>2</v>
      </c>
      <c r="EZ17">
        <v>507.09500000000003</v>
      </c>
      <c r="FA17">
        <v>521.26300000000003</v>
      </c>
      <c r="FB17">
        <v>26.385100000000001</v>
      </c>
      <c r="FC17">
        <v>31.7667</v>
      </c>
      <c r="FD17">
        <v>29.998799999999999</v>
      </c>
      <c r="FE17">
        <v>31.616399999999999</v>
      </c>
      <c r="FF17">
        <v>31.558</v>
      </c>
      <c r="FG17">
        <v>20.303100000000001</v>
      </c>
      <c r="FH17">
        <v>0</v>
      </c>
      <c r="FI17">
        <v>100</v>
      </c>
      <c r="FJ17">
        <v>26.6462</v>
      </c>
      <c r="FK17">
        <v>410.36099999999999</v>
      </c>
      <c r="FL17">
        <v>20.504899999999999</v>
      </c>
      <c r="FM17">
        <v>101.538</v>
      </c>
      <c r="FN17">
        <v>100.934</v>
      </c>
    </row>
    <row r="18" spans="1:170" x14ac:dyDescent="0.25">
      <c r="A18">
        <v>2</v>
      </c>
      <c r="B18">
        <v>1607626912</v>
      </c>
      <c r="C18">
        <v>99.400000095367403</v>
      </c>
      <c r="D18" t="s">
        <v>294</v>
      </c>
      <c r="E18" t="s">
        <v>295</v>
      </c>
      <c r="F18" t="s">
        <v>286</v>
      </c>
      <c r="G18" t="s">
        <v>287</v>
      </c>
      <c r="H18">
        <v>1607626904.02581</v>
      </c>
      <c r="I18">
        <f t="shared" si="0"/>
        <v>1.7994956186083411E-3</v>
      </c>
      <c r="J18">
        <f t="shared" si="1"/>
        <v>-0.81016984824714311</v>
      </c>
      <c r="K18">
        <f t="shared" si="2"/>
        <v>65.413722580645199</v>
      </c>
      <c r="L18">
        <f t="shared" si="3"/>
        <v>82.190314921898718</v>
      </c>
      <c r="M18">
        <f t="shared" si="4"/>
        <v>8.3643193945978584</v>
      </c>
      <c r="N18">
        <f t="shared" si="5"/>
        <v>6.65700416130605</v>
      </c>
      <c r="O18">
        <f t="shared" si="6"/>
        <v>6.5278272786959302E-2</v>
      </c>
      <c r="P18">
        <f t="shared" si="7"/>
        <v>2.9586209864121846</v>
      </c>
      <c r="Q18">
        <f t="shared" si="8"/>
        <v>6.4488562906135707E-2</v>
      </c>
      <c r="R18">
        <f t="shared" si="9"/>
        <v>4.0375508034140292E-2</v>
      </c>
      <c r="S18">
        <f t="shared" si="10"/>
        <v>231.28865837248108</v>
      </c>
      <c r="T18">
        <f t="shared" si="11"/>
        <v>28.833936688048755</v>
      </c>
      <c r="U18">
        <f t="shared" si="12"/>
        <v>27.603835483870999</v>
      </c>
      <c r="V18">
        <f t="shared" si="13"/>
        <v>3.7080757165750162</v>
      </c>
      <c r="W18">
        <f t="shared" si="14"/>
        <v>24.66492947157295</v>
      </c>
      <c r="X18">
        <f t="shared" si="15"/>
        <v>0.93309294951445443</v>
      </c>
      <c r="Y18">
        <f t="shared" si="16"/>
        <v>3.7830756848093618</v>
      </c>
      <c r="Z18">
        <f t="shared" si="17"/>
        <v>2.7749827670605618</v>
      </c>
      <c r="AA18">
        <f t="shared" si="18"/>
        <v>-79.357756780627838</v>
      </c>
      <c r="AB18">
        <f t="shared" si="19"/>
        <v>54.696897041108286</v>
      </c>
      <c r="AC18">
        <f t="shared" si="20"/>
        <v>4.0207880720023965</v>
      </c>
      <c r="AD18">
        <f t="shared" si="21"/>
        <v>210.64858670496392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53589.360807672056</v>
      </c>
      <c r="AJ18" t="s">
        <v>288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296</v>
      </c>
      <c r="AQ18">
        <v>1063.0568000000001</v>
      </c>
      <c r="AR18">
        <v>1185.75</v>
      </c>
      <c r="AS18">
        <f t="shared" si="27"/>
        <v>0.10347307611216527</v>
      </c>
      <c r="AT18">
        <v>0.5</v>
      </c>
      <c r="AU18">
        <f t="shared" si="28"/>
        <v>1180.1725652634616</v>
      </c>
      <c r="AV18">
        <f t="shared" si="29"/>
        <v>-0.81016984824714311</v>
      </c>
      <c r="AW18">
        <f t="shared" si="30"/>
        <v>61.058042835497751</v>
      </c>
      <c r="AX18">
        <f t="shared" si="31"/>
        <v>0.38853046594982082</v>
      </c>
      <c r="AY18">
        <f t="shared" si="32"/>
        <v>-1.9693930809096057E-4</v>
      </c>
      <c r="AZ18">
        <f t="shared" si="33"/>
        <v>1.7510689437065148</v>
      </c>
      <c r="BA18" t="s">
        <v>297</v>
      </c>
      <c r="BB18">
        <v>725.05</v>
      </c>
      <c r="BC18">
        <f t="shared" si="34"/>
        <v>460.70000000000005</v>
      </c>
      <c r="BD18">
        <f t="shared" si="35"/>
        <v>0.26631907966138468</v>
      </c>
      <c r="BE18">
        <f t="shared" si="36"/>
        <v>0.81840971529702056</v>
      </c>
      <c r="BF18">
        <f t="shared" si="37"/>
        <v>0.2608977762511141</v>
      </c>
      <c r="BG18">
        <f t="shared" si="38"/>
        <v>0.81533318592731674</v>
      </c>
      <c r="BH18">
        <f t="shared" si="39"/>
        <v>1399.9851612903201</v>
      </c>
      <c r="BI18">
        <f t="shared" si="40"/>
        <v>1180.1725652634616</v>
      </c>
      <c r="BJ18">
        <f t="shared" si="41"/>
        <v>0.84298933866965808</v>
      </c>
      <c r="BK18">
        <f t="shared" si="42"/>
        <v>0.19597867733931623</v>
      </c>
      <c r="BL18">
        <v>6</v>
      </c>
      <c r="BM18">
        <v>0.5</v>
      </c>
      <c r="BN18" t="s">
        <v>291</v>
      </c>
      <c r="BO18">
        <v>2</v>
      </c>
      <c r="BP18">
        <v>1607626904.02581</v>
      </c>
      <c r="BQ18">
        <v>65.413722580645199</v>
      </c>
      <c r="BR18">
        <v>64.582796774193596</v>
      </c>
      <c r="BS18">
        <v>9.1688516129032305</v>
      </c>
      <c r="BT18">
        <v>7.02931774193548</v>
      </c>
      <c r="BU18">
        <v>62.826722580645203</v>
      </c>
      <c r="BV18">
        <v>9.2068516129032307</v>
      </c>
      <c r="BW18">
        <v>500.01441935483899</v>
      </c>
      <c r="BX18">
        <v>101.667709677419</v>
      </c>
      <c r="BY18">
        <v>9.9991329032258103E-2</v>
      </c>
      <c r="BZ18">
        <v>27.946751612903199</v>
      </c>
      <c r="CA18">
        <v>27.603835483870999</v>
      </c>
      <c r="CB18">
        <v>999.9</v>
      </c>
      <c r="CC18">
        <v>0</v>
      </c>
      <c r="CD18">
        <v>0</v>
      </c>
      <c r="CE18">
        <v>9999.8974193548402</v>
      </c>
      <c r="CF18">
        <v>0</v>
      </c>
      <c r="CG18">
        <v>328.56783870967701</v>
      </c>
      <c r="CH18">
        <v>1399.9851612903201</v>
      </c>
      <c r="CI18">
        <v>0.89999825806451605</v>
      </c>
      <c r="CJ18">
        <v>0.100001703225806</v>
      </c>
      <c r="CK18">
        <v>0</v>
      </c>
      <c r="CL18">
        <v>1064.0538709677401</v>
      </c>
      <c r="CM18">
        <v>4.9997499999999997</v>
      </c>
      <c r="CN18">
        <v>14625.129032258101</v>
      </c>
      <c r="CO18">
        <v>12177.9064516129</v>
      </c>
      <c r="CP18">
        <v>46.737645161290303</v>
      </c>
      <c r="CQ18">
        <v>48.752000000000002</v>
      </c>
      <c r="CR18">
        <v>47.78</v>
      </c>
      <c r="CS18">
        <v>48.100677419354803</v>
      </c>
      <c r="CT18">
        <v>48.001870967741901</v>
      </c>
      <c r="CU18">
        <v>1255.4841935483901</v>
      </c>
      <c r="CV18">
        <v>139.500967741935</v>
      </c>
      <c r="CW18">
        <v>0</v>
      </c>
      <c r="CX18">
        <v>98.5</v>
      </c>
      <c r="CY18">
        <v>0</v>
      </c>
      <c r="CZ18">
        <v>1063.0568000000001</v>
      </c>
      <c r="DA18">
        <v>-115.670769048255</v>
      </c>
      <c r="DB18">
        <v>-1606.0615361249099</v>
      </c>
      <c r="DC18">
        <v>14611.056</v>
      </c>
      <c r="DD18">
        <v>15</v>
      </c>
      <c r="DE18">
        <v>0</v>
      </c>
      <c r="DF18" t="s">
        <v>292</v>
      </c>
      <c r="DG18">
        <v>1607556896.0999999</v>
      </c>
      <c r="DH18">
        <v>1607556911.0999999</v>
      </c>
      <c r="DI18">
        <v>0</v>
      </c>
      <c r="DJ18">
        <v>2.4E-2</v>
      </c>
      <c r="DK18">
        <v>0</v>
      </c>
      <c r="DL18">
        <v>2.5870000000000002</v>
      </c>
      <c r="DM18">
        <v>-3.7999999999999999E-2</v>
      </c>
      <c r="DN18">
        <v>394</v>
      </c>
      <c r="DO18">
        <v>9</v>
      </c>
      <c r="DP18">
        <v>0.04</v>
      </c>
      <c r="DQ18">
        <v>0.02</v>
      </c>
      <c r="DR18">
        <v>-0.81329523160655803</v>
      </c>
      <c r="DS18">
        <v>0.24999733677747099</v>
      </c>
      <c r="DT18">
        <v>4.4151708436832998E-2</v>
      </c>
      <c r="DU18">
        <v>1</v>
      </c>
      <c r="DV18">
        <v>0.83288725806451602</v>
      </c>
      <c r="DW18">
        <v>-0.19610129102010501</v>
      </c>
      <c r="DX18">
        <v>5.0263921765255501E-2</v>
      </c>
      <c r="DY18">
        <v>1</v>
      </c>
      <c r="DZ18">
        <v>2.13941258064516</v>
      </c>
      <c r="EA18">
        <v>2.81069417414401E-2</v>
      </c>
      <c r="EB18">
        <v>4.2614513412473397E-3</v>
      </c>
      <c r="EC18">
        <v>1</v>
      </c>
      <c r="ED18">
        <v>3</v>
      </c>
      <c r="EE18">
        <v>3</v>
      </c>
      <c r="EF18" t="s">
        <v>293</v>
      </c>
      <c r="EG18">
        <v>100</v>
      </c>
      <c r="EH18">
        <v>100</v>
      </c>
      <c r="EI18">
        <v>2.5870000000000002</v>
      </c>
      <c r="EJ18">
        <v>-3.7999999999999999E-2</v>
      </c>
      <c r="EK18">
        <v>2.5870000000000002</v>
      </c>
      <c r="EL18">
        <v>0</v>
      </c>
      <c r="EM18">
        <v>0</v>
      </c>
      <c r="EN18">
        <v>0</v>
      </c>
      <c r="EO18">
        <v>-3.7999999999999999E-2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1166.9000000000001</v>
      </c>
      <c r="EX18">
        <v>1166.7</v>
      </c>
      <c r="EY18">
        <v>2</v>
      </c>
      <c r="EZ18">
        <v>506.89600000000002</v>
      </c>
      <c r="FA18">
        <v>519.95500000000004</v>
      </c>
      <c r="FB18">
        <v>24.125</v>
      </c>
      <c r="FC18">
        <v>31.558199999999999</v>
      </c>
      <c r="FD18">
        <v>29.999600000000001</v>
      </c>
      <c r="FE18">
        <v>31.478000000000002</v>
      </c>
      <c r="FF18">
        <v>31.442399999999999</v>
      </c>
      <c r="FG18">
        <v>0</v>
      </c>
      <c r="FH18">
        <v>0</v>
      </c>
      <c r="FI18">
        <v>100</v>
      </c>
      <c r="FJ18">
        <v>24.136800000000001</v>
      </c>
      <c r="FK18">
        <v>0</v>
      </c>
      <c r="FL18">
        <v>20.504899999999999</v>
      </c>
      <c r="FM18">
        <v>101.578</v>
      </c>
      <c r="FN18">
        <v>100.976</v>
      </c>
    </row>
    <row r="19" spans="1:170" x14ac:dyDescent="0.25">
      <c r="A19">
        <v>3</v>
      </c>
      <c r="B19">
        <v>1607627032.5</v>
      </c>
      <c r="C19">
        <v>219.90000009536701</v>
      </c>
      <c r="D19" t="s">
        <v>298</v>
      </c>
      <c r="E19" t="s">
        <v>299</v>
      </c>
      <c r="F19" t="s">
        <v>286</v>
      </c>
      <c r="G19" t="s">
        <v>287</v>
      </c>
      <c r="H19">
        <v>1607627024.5</v>
      </c>
      <c r="I19">
        <f t="shared" si="0"/>
        <v>1.68936367440916E-3</v>
      </c>
      <c r="J19">
        <f t="shared" si="1"/>
        <v>-0.66586214644763264</v>
      </c>
      <c r="K19">
        <f t="shared" si="2"/>
        <v>80.320012903225802</v>
      </c>
      <c r="L19">
        <f t="shared" si="3"/>
        <v>94.384024722586418</v>
      </c>
      <c r="M19">
        <f t="shared" si="4"/>
        <v>9.6045912723009348</v>
      </c>
      <c r="N19">
        <f t="shared" si="5"/>
        <v>8.1734265643877819</v>
      </c>
      <c r="O19">
        <f t="shared" si="6"/>
        <v>5.9527775324012759E-2</v>
      </c>
      <c r="P19">
        <f t="shared" si="7"/>
        <v>2.9586554514055616</v>
      </c>
      <c r="Q19">
        <f t="shared" si="8"/>
        <v>5.8870323259966745E-2</v>
      </c>
      <c r="R19">
        <f t="shared" si="9"/>
        <v>3.6852416340074308E-2</v>
      </c>
      <c r="S19">
        <f t="shared" si="10"/>
        <v>231.28944559718269</v>
      </c>
      <c r="T19">
        <f t="shared" si="11"/>
        <v>28.946433087141489</v>
      </c>
      <c r="U19">
        <f t="shared" si="12"/>
        <v>27.848032258064499</v>
      </c>
      <c r="V19">
        <f t="shared" si="13"/>
        <v>3.76135008851413</v>
      </c>
      <c r="W19">
        <f t="shared" si="14"/>
        <v>23.889006698612718</v>
      </c>
      <c r="X19">
        <f t="shared" si="15"/>
        <v>0.90818620505049774</v>
      </c>
      <c r="Y19">
        <f t="shared" si="16"/>
        <v>3.8016909472558265</v>
      </c>
      <c r="Z19">
        <f t="shared" si="17"/>
        <v>2.8531638834636324</v>
      </c>
      <c r="AA19">
        <f t="shared" si="18"/>
        <v>-74.500938041443959</v>
      </c>
      <c r="AB19">
        <f t="shared" si="19"/>
        <v>29.175894435390543</v>
      </c>
      <c r="AC19">
        <f t="shared" si="20"/>
        <v>2.1482190851607004</v>
      </c>
      <c r="AD19">
        <f t="shared" si="21"/>
        <v>188.11262107628997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53575.228390490171</v>
      </c>
      <c r="AJ19" t="s">
        <v>288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914.17984000000001</v>
      </c>
      <c r="AR19">
        <v>1024.81</v>
      </c>
      <c r="AS19">
        <f t="shared" si="27"/>
        <v>0.10795187400591322</v>
      </c>
      <c r="AT19">
        <v>0.5</v>
      </c>
      <c r="AU19">
        <f t="shared" si="28"/>
        <v>1180.1768813924939</v>
      </c>
      <c r="AV19">
        <f t="shared" si="29"/>
        <v>-0.66586214644763264</v>
      </c>
      <c r="AW19">
        <f t="shared" si="30"/>
        <v>63.701153002387045</v>
      </c>
      <c r="AX19">
        <f t="shared" si="31"/>
        <v>0.34878660434617142</v>
      </c>
      <c r="AY19">
        <f t="shared" si="32"/>
        <v>-7.4662254464299388E-5</v>
      </c>
      <c r="AZ19">
        <f t="shared" si="33"/>
        <v>2.1831071125379338</v>
      </c>
      <c r="BA19" t="s">
        <v>301</v>
      </c>
      <c r="BB19">
        <v>667.37</v>
      </c>
      <c r="BC19">
        <f t="shared" si="34"/>
        <v>357.43999999999994</v>
      </c>
      <c r="BD19">
        <f t="shared" si="35"/>
        <v>0.30950693822739467</v>
      </c>
      <c r="BE19">
        <f t="shared" si="36"/>
        <v>0.86224279399239223</v>
      </c>
      <c r="BF19">
        <f t="shared" si="37"/>
        <v>0.35764089990127618</v>
      </c>
      <c r="BG19">
        <f t="shared" si="38"/>
        <v>0.87853109904476068</v>
      </c>
      <c r="BH19">
        <f t="shared" si="39"/>
        <v>1399.9903225806499</v>
      </c>
      <c r="BI19">
        <f t="shared" si="40"/>
        <v>1180.1768813924939</v>
      </c>
      <c r="BJ19">
        <f t="shared" si="41"/>
        <v>0.84298931382399378</v>
      </c>
      <c r="BK19">
        <f t="shared" si="42"/>
        <v>0.19597862764798751</v>
      </c>
      <c r="BL19">
        <v>6</v>
      </c>
      <c r="BM19">
        <v>0.5</v>
      </c>
      <c r="BN19" t="s">
        <v>291</v>
      </c>
      <c r="BO19">
        <v>2</v>
      </c>
      <c r="BP19">
        <v>1607627024.5</v>
      </c>
      <c r="BQ19">
        <v>80.320012903225802</v>
      </c>
      <c r="BR19">
        <v>79.683825806451594</v>
      </c>
      <c r="BS19">
        <v>8.9247180645161297</v>
      </c>
      <c r="BT19">
        <v>6.9156367741935503</v>
      </c>
      <c r="BU19">
        <v>77.733019354838703</v>
      </c>
      <c r="BV19">
        <v>8.96271806451613</v>
      </c>
      <c r="BW19">
        <v>500.01558064516098</v>
      </c>
      <c r="BX19">
        <v>101.660806451613</v>
      </c>
      <c r="BY19">
        <v>9.9966100000000002E-2</v>
      </c>
      <c r="BZ19">
        <v>28.030945161290301</v>
      </c>
      <c r="CA19">
        <v>27.848032258064499</v>
      </c>
      <c r="CB19">
        <v>999.9</v>
      </c>
      <c r="CC19">
        <v>0</v>
      </c>
      <c r="CD19">
        <v>0</v>
      </c>
      <c r="CE19">
        <v>10000.771935483899</v>
      </c>
      <c r="CF19">
        <v>0</v>
      </c>
      <c r="CG19">
        <v>329.48680645161301</v>
      </c>
      <c r="CH19">
        <v>1399.9903225806499</v>
      </c>
      <c r="CI19">
        <v>0.89999996774193503</v>
      </c>
      <c r="CJ19">
        <v>9.9999987096774198E-2</v>
      </c>
      <c r="CK19">
        <v>0</v>
      </c>
      <c r="CL19">
        <v>914.85141935483898</v>
      </c>
      <c r="CM19">
        <v>4.9997499999999997</v>
      </c>
      <c r="CN19">
        <v>12557.1612903226</v>
      </c>
      <c r="CO19">
        <v>12177.967741935499</v>
      </c>
      <c r="CP19">
        <v>47.118774193548397</v>
      </c>
      <c r="CQ19">
        <v>49.086387096774203</v>
      </c>
      <c r="CR19">
        <v>48.140870967741897</v>
      </c>
      <c r="CS19">
        <v>48.459451612903202</v>
      </c>
      <c r="CT19">
        <v>48.3283225806451</v>
      </c>
      <c r="CU19">
        <v>1255.49</v>
      </c>
      <c r="CV19">
        <v>139.50032258064499</v>
      </c>
      <c r="CW19">
        <v>0</v>
      </c>
      <c r="CX19">
        <v>120</v>
      </c>
      <c r="CY19">
        <v>0</v>
      </c>
      <c r="CZ19">
        <v>914.17984000000001</v>
      </c>
      <c r="DA19">
        <v>-41.033999939065801</v>
      </c>
      <c r="DB19">
        <v>-580.36922990365304</v>
      </c>
      <c r="DC19">
        <v>12548.012000000001</v>
      </c>
      <c r="DD19">
        <v>15</v>
      </c>
      <c r="DE19">
        <v>0</v>
      </c>
      <c r="DF19" t="s">
        <v>292</v>
      </c>
      <c r="DG19">
        <v>1607556896.0999999</v>
      </c>
      <c r="DH19">
        <v>1607556911.0999999</v>
      </c>
      <c r="DI19">
        <v>0</v>
      </c>
      <c r="DJ19">
        <v>2.4E-2</v>
      </c>
      <c r="DK19">
        <v>0</v>
      </c>
      <c r="DL19">
        <v>2.5870000000000002</v>
      </c>
      <c r="DM19">
        <v>-3.7999999999999999E-2</v>
      </c>
      <c r="DN19">
        <v>394</v>
      </c>
      <c r="DO19">
        <v>9</v>
      </c>
      <c r="DP19">
        <v>0.04</v>
      </c>
      <c r="DQ19">
        <v>0.02</v>
      </c>
      <c r="DR19">
        <v>-0.63947870288854802</v>
      </c>
      <c r="DS19">
        <v>-11.281011024980501</v>
      </c>
      <c r="DT19">
        <v>0.85600215971420601</v>
      </c>
      <c r="DU19">
        <v>0</v>
      </c>
      <c r="DV19">
        <v>0.63620355806451601</v>
      </c>
      <c r="DW19">
        <v>12.9852898016129</v>
      </c>
      <c r="DX19">
        <v>1.02542347601624</v>
      </c>
      <c r="DY19">
        <v>0</v>
      </c>
      <c r="DZ19">
        <v>2.0090806451612901</v>
      </c>
      <c r="EA19">
        <v>-9.3392419354834902E-2</v>
      </c>
      <c r="EB19">
        <v>7.0004584806000704E-3</v>
      </c>
      <c r="EC19">
        <v>1</v>
      </c>
      <c r="ED19">
        <v>1</v>
      </c>
      <c r="EE19">
        <v>3</v>
      </c>
      <c r="EF19" t="s">
        <v>302</v>
      </c>
      <c r="EG19">
        <v>100</v>
      </c>
      <c r="EH19">
        <v>100</v>
      </c>
      <c r="EI19">
        <v>2.5870000000000002</v>
      </c>
      <c r="EJ19">
        <v>-3.7999999999999999E-2</v>
      </c>
      <c r="EK19">
        <v>2.5870000000000002</v>
      </c>
      <c r="EL19">
        <v>0</v>
      </c>
      <c r="EM19">
        <v>0</v>
      </c>
      <c r="EN19">
        <v>0</v>
      </c>
      <c r="EO19">
        <v>-3.7999999999999999E-2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1168.9000000000001</v>
      </c>
      <c r="EX19">
        <v>1168.7</v>
      </c>
      <c r="EY19">
        <v>2</v>
      </c>
      <c r="EZ19">
        <v>506.25099999999998</v>
      </c>
      <c r="FA19">
        <v>518.774</v>
      </c>
      <c r="FB19">
        <v>24.392099999999999</v>
      </c>
      <c r="FC19">
        <v>31.479900000000001</v>
      </c>
      <c r="FD19">
        <v>29.9999</v>
      </c>
      <c r="FE19">
        <v>31.423300000000001</v>
      </c>
      <c r="FF19">
        <v>31.400300000000001</v>
      </c>
      <c r="FG19">
        <v>5.1252199999999997</v>
      </c>
      <c r="FH19">
        <v>0</v>
      </c>
      <c r="FI19">
        <v>100</v>
      </c>
      <c r="FJ19">
        <v>24.366700000000002</v>
      </c>
      <c r="FK19">
        <v>78.175399999999996</v>
      </c>
      <c r="FL19">
        <v>20.504899999999999</v>
      </c>
      <c r="FM19">
        <v>101.58199999999999</v>
      </c>
      <c r="FN19">
        <v>100.98</v>
      </c>
    </row>
    <row r="20" spans="1:170" x14ac:dyDescent="0.25">
      <c r="A20">
        <v>4</v>
      </c>
      <c r="B20">
        <v>1607627112</v>
      </c>
      <c r="C20">
        <v>299.40000009536698</v>
      </c>
      <c r="D20" t="s">
        <v>303</v>
      </c>
      <c r="E20" t="s">
        <v>304</v>
      </c>
      <c r="F20" t="s">
        <v>286</v>
      </c>
      <c r="G20" t="s">
        <v>287</v>
      </c>
      <c r="H20">
        <v>1607627104</v>
      </c>
      <c r="I20">
        <f t="shared" si="0"/>
        <v>1.6266044454403736E-3</v>
      </c>
      <c r="J20">
        <f t="shared" si="1"/>
        <v>-0.21977037786963335</v>
      </c>
      <c r="K20">
        <f t="shared" si="2"/>
        <v>99.706174193548406</v>
      </c>
      <c r="L20">
        <f t="shared" si="3"/>
        <v>101.29683421930301</v>
      </c>
      <c r="M20">
        <f t="shared" si="4"/>
        <v>10.307693921745674</v>
      </c>
      <c r="N20">
        <f t="shared" si="5"/>
        <v>10.145832627605545</v>
      </c>
      <c r="O20">
        <f t="shared" si="6"/>
        <v>5.714465690694974E-2</v>
      </c>
      <c r="P20">
        <f t="shared" si="7"/>
        <v>2.9583583816943175</v>
      </c>
      <c r="Q20">
        <f t="shared" si="8"/>
        <v>5.6538442361710788E-2</v>
      </c>
      <c r="R20">
        <f t="shared" si="9"/>
        <v>3.5390456441068537E-2</v>
      </c>
      <c r="S20">
        <f t="shared" si="10"/>
        <v>231.29082751547344</v>
      </c>
      <c r="T20">
        <f t="shared" si="11"/>
        <v>28.864748006353473</v>
      </c>
      <c r="U20">
        <f t="shared" si="12"/>
        <v>27.8190483870968</v>
      </c>
      <c r="V20">
        <f t="shared" si="13"/>
        <v>3.7549921909442872</v>
      </c>
      <c r="W20">
        <f t="shared" si="14"/>
        <v>23.65923502595642</v>
      </c>
      <c r="X20">
        <f t="shared" si="15"/>
        <v>0.89432617184387952</v>
      </c>
      <c r="Y20">
        <f t="shared" si="16"/>
        <v>3.780029958122987</v>
      </c>
      <c r="Z20">
        <f t="shared" si="17"/>
        <v>2.8606660191004076</v>
      </c>
      <c r="AA20">
        <f t="shared" si="18"/>
        <v>-71.733256043920477</v>
      </c>
      <c r="AB20">
        <f t="shared" si="19"/>
        <v>18.164997870414517</v>
      </c>
      <c r="AC20">
        <f t="shared" si="20"/>
        <v>1.3367752916900657</v>
      </c>
      <c r="AD20">
        <f t="shared" si="21"/>
        <v>179.05934463365753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53583.939771006189</v>
      </c>
      <c r="AJ20" t="s">
        <v>288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305</v>
      </c>
      <c r="AQ20">
        <v>868.85961538461504</v>
      </c>
      <c r="AR20">
        <v>974.64</v>
      </c>
      <c r="AS20">
        <f t="shared" si="27"/>
        <v>0.1085327758099246</v>
      </c>
      <c r="AT20">
        <v>0.5</v>
      </c>
      <c r="AU20">
        <f t="shared" si="28"/>
        <v>1180.18200074737</v>
      </c>
      <c r="AV20">
        <f t="shared" si="29"/>
        <v>-0.21977037786963335</v>
      </c>
      <c r="AW20">
        <f t="shared" si="30"/>
        <v>64.044214251011283</v>
      </c>
      <c r="AX20">
        <f t="shared" si="31"/>
        <v>0.3378786013297217</v>
      </c>
      <c r="AY20">
        <f t="shared" si="32"/>
        <v>3.0332364137047895E-4</v>
      </c>
      <c r="AZ20">
        <f t="shared" si="33"/>
        <v>2.3469588771238614</v>
      </c>
      <c r="BA20" t="s">
        <v>306</v>
      </c>
      <c r="BB20">
        <v>645.33000000000004</v>
      </c>
      <c r="BC20">
        <f t="shared" si="34"/>
        <v>329.30999999999995</v>
      </c>
      <c r="BD20">
        <f t="shared" si="35"/>
        <v>0.32121825822290534</v>
      </c>
      <c r="BE20">
        <f t="shared" si="36"/>
        <v>0.87415305245055896</v>
      </c>
      <c r="BF20">
        <f t="shared" si="37"/>
        <v>0.40816147836823968</v>
      </c>
      <c r="BG20">
        <f t="shared" si="38"/>
        <v>0.89823185274863893</v>
      </c>
      <c r="BH20">
        <f t="shared" si="39"/>
        <v>1399.9961290322599</v>
      </c>
      <c r="BI20">
        <f t="shared" si="40"/>
        <v>1180.18200074737</v>
      </c>
      <c r="BJ20">
        <f t="shared" si="41"/>
        <v>0.84298947423744996</v>
      </c>
      <c r="BK20">
        <f t="shared" si="42"/>
        <v>0.19597894847490019</v>
      </c>
      <c r="BL20">
        <v>6</v>
      </c>
      <c r="BM20">
        <v>0.5</v>
      </c>
      <c r="BN20" t="s">
        <v>291</v>
      </c>
      <c r="BO20">
        <v>2</v>
      </c>
      <c r="BP20">
        <v>1607627104</v>
      </c>
      <c r="BQ20">
        <v>99.706174193548406</v>
      </c>
      <c r="BR20">
        <v>99.637070967741906</v>
      </c>
      <c r="BS20">
        <v>8.7888145161290296</v>
      </c>
      <c r="BT20">
        <v>6.8541064516128998</v>
      </c>
      <c r="BU20">
        <v>97.119177419354799</v>
      </c>
      <c r="BV20">
        <v>8.8268148387096801</v>
      </c>
      <c r="BW20">
        <v>500.01606451612901</v>
      </c>
      <c r="BX20">
        <v>101.657258064516</v>
      </c>
      <c r="BY20">
        <v>0.100057464516129</v>
      </c>
      <c r="BZ20">
        <v>27.9329419354839</v>
      </c>
      <c r="CA20">
        <v>27.8190483870968</v>
      </c>
      <c r="CB20">
        <v>999.9</v>
      </c>
      <c r="CC20">
        <v>0</v>
      </c>
      <c r="CD20">
        <v>0</v>
      </c>
      <c r="CE20">
        <v>9999.4361290322595</v>
      </c>
      <c r="CF20">
        <v>0</v>
      </c>
      <c r="CG20">
        <v>327.98306451612899</v>
      </c>
      <c r="CH20">
        <v>1399.9961290322599</v>
      </c>
      <c r="CI20">
        <v>0.89999470967741901</v>
      </c>
      <c r="CJ20">
        <v>0.100005264516129</v>
      </c>
      <c r="CK20">
        <v>0</v>
      </c>
      <c r="CL20">
        <v>868.95903225806398</v>
      </c>
      <c r="CM20">
        <v>4.9997499999999997</v>
      </c>
      <c r="CN20">
        <v>11917.1</v>
      </c>
      <c r="CO20">
        <v>12177.9935483871</v>
      </c>
      <c r="CP20">
        <v>47.316064516129003</v>
      </c>
      <c r="CQ20">
        <v>49.304000000000002</v>
      </c>
      <c r="CR20">
        <v>48.348580645161299</v>
      </c>
      <c r="CS20">
        <v>48.683</v>
      </c>
      <c r="CT20">
        <v>48.55</v>
      </c>
      <c r="CU20">
        <v>1255.48774193548</v>
      </c>
      <c r="CV20">
        <v>139.50838709677399</v>
      </c>
      <c r="CW20">
        <v>0</v>
      </c>
      <c r="CX20">
        <v>78.599999904632597</v>
      </c>
      <c r="CY20">
        <v>0</v>
      </c>
      <c r="CZ20">
        <v>868.85961538461504</v>
      </c>
      <c r="DA20">
        <v>-25.161640983422998</v>
      </c>
      <c r="DB20">
        <v>-343.015384095282</v>
      </c>
      <c r="DC20">
        <v>11915.7076923077</v>
      </c>
      <c r="DD20">
        <v>15</v>
      </c>
      <c r="DE20">
        <v>0</v>
      </c>
      <c r="DF20" t="s">
        <v>292</v>
      </c>
      <c r="DG20">
        <v>1607556896.0999999</v>
      </c>
      <c r="DH20">
        <v>1607556911.0999999</v>
      </c>
      <c r="DI20">
        <v>0</v>
      </c>
      <c r="DJ20">
        <v>2.4E-2</v>
      </c>
      <c r="DK20">
        <v>0</v>
      </c>
      <c r="DL20">
        <v>2.5870000000000002</v>
      </c>
      <c r="DM20">
        <v>-3.7999999999999999E-2</v>
      </c>
      <c r="DN20">
        <v>394</v>
      </c>
      <c r="DO20">
        <v>9</v>
      </c>
      <c r="DP20">
        <v>0.04</v>
      </c>
      <c r="DQ20">
        <v>0.02</v>
      </c>
      <c r="DR20">
        <v>-0.220288780174277</v>
      </c>
      <c r="DS20">
        <v>-0.11998454204297</v>
      </c>
      <c r="DT20">
        <v>2.8152084697689501E-2</v>
      </c>
      <c r="DU20">
        <v>1</v>
      </c>
      <c r="DV20">
        <v>6.86547225806452E-2</v>
      </c>
      <c r="DW20">
        <v>0.108098680645161</v>
      </c>
      <c r="DX20">
        <v>3.3770473133347301E-2</v>
      </c>
      <c r="DY20">
        <v>1</v>
      </c>
      <c r="DZ20">
        <v>1.93481741935484</v>
      </c>
      <c r="EA20">
        <v>-1.78979032258068E-2</v>
      </c>
      <c r="EB20">
        <v>1.41466505266734E-3</v>
      </c>
      <c r="EC20">
        <v>1</v>
      </c>
      <c r="ED20">
        <v>3</v>
      </c>
      <c r="EE20">
        <v>3</v>
      </c>
      <c r="EF20" t="s">
        <v>293</v>
      </c>
      <c r="EG20">
        <v>100</v>
      </c>
      <c r="EH20">
        <v>100</v>
      </c>
      <c r="EI20">
        <v>2.5870000000000002</v>
      </c>
      <c r="EJ20">
        <v>-3.7999999999999999E-2</v>
      </c>
      <c r="EK20">
        <v>2.5870000000000002</v>
      </c>
      <c r="EL20">
        <v>0</v>
      </c>
      <c r="EM20">
        <v>0</v>
      </c>
      <c r="EN20">
        <v>0</v>
      </c>
      <c r="EO20">
        <v>-3.7999999999999999E-2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1170.3</v>
      </c>
      <c r="EX20">
        <v>1170</v>
      </c>
      <c r="EY20">
        <v>2</v>
      </c>
      <c r="EZ20">
        <v>506.17599999999999</v>
      </c>
      <c r="FA20">
        <v>518.13499999999999</v>
      </c>
      <c r="FB20">
        <v>24.462199999999999</v>
      </c>
      <c r="FC20">
        <v>31.443899999999999</v>
      </c>
      <c r="FD20">
        <v>29.9986</v>
      </c>
      <c r="FE20">
        <v>31.387599999999999</v>
      </c>
      <c r="FF20">
        <v>31.351299999999998</v>
      </c>
      <c r="FG20">
        <v>6.0247400000000004</v>
      </c>
      <c r="FH20">
        <v>0</v>
      </c>
      <c r="FI20">
        <v>100</v>
      </c>
      <c r="FJ20">
        <v>24.527699999999999</v>
      </c>
      <c r="FK20">
        <v>99.479399999999998</v>
      </c>
      <c r="FL20">
        <v>20.504899999999999</v>
      </c>
      <c r="FM20">
        <v>101.599</v>
      </c>
      <c r="FN20">
        <v>100.995</v>
      </c>
    </row>
    <row r="21" spans="1:170" x14ac:dyDescent="0.25">
      <c r="A21">
        <v>5</v>
      </c>
      <c r="B21">
        <v>1607627188</v>
      </c>
      <c r="C21">
        <v>375.40000009536698</v>
      </c>
      <c r="D21" t="s">
        <v>307</v>
      </c>
      <c r="E21" t="s">
        <v>308</v>
      </c>
      <c r="F21" t="s">
        <v>286</v>
      </c>
      <c r="G21" t="s">
        <v>287</v>
      </c>
      <c r="H21">
        <v>1607627180.25</v>
      </c>
      <c r="I21">
        <f t="shared" si="0"/>
        <v>1.6011390791637234E-3</v>
      </c>
      <c r="J21">
        <f t="shared" si="1"/>
        <v>0.96948867323745613</v>
      </c>
      <c r="K21">
        <f t="shared" si="2"/>
        <v>149.17760000000001</v>
      </c>
      <c r="L21">
        <f t="shared" si="3"/>
        <v>114.96528419947795</v>
      </c>
      <c r="M21">
        <f t="shared" si="4"/>
        <v>11.699303215995709</v>
      </c>
      <c r="N21">
        <f t="shared" si="5"/>
        <v>15.180878189334715</v>
      </c>
      <c r="O21">
        <f t="shared" si="6"/>
        <v>5.5723867440704469E-2</v>
      </c>
      <c r="P21">
        <f t="shared" si="7"/>
        <v>2.9586088723316197</v>
      </c>
      <c r="Q21">
        <f t="shared" si="8"/>
        <v>5.5147307021130396E-2</v>
      </c>
      <c r="R21">
        <f t="shared" si="9"/>
        <v>3.4518371317232954E-2</v>
      </c>
      <c r="S21">
        <f t="shared" si="10"/>
        <v>231.2913947840573</v>
      </c>
      <c r="T21">
        <f t="shared" si="11"/>
        <v>28.923150438682011</v>
      </c>
      <c r="U21">
        <f t="shared" si="12"/>
        <v>27.88927</v>
      </c>
      <c r="V21">
        <f t="shared" si="13"/>
        <v>3.7704121816057312</v>
      </c>
      <c r="W21">
        <f t="shared" si="14"/>
        <v>23.29884812970678</v>
      </c>
      <c r="X21">
        <f t="shared" si="15"/>
        <v>0.883375416084204</v>
      </c>
      <c r="Y21">
        <f t="shared" si="16"/>
        <v>3.7914982370217349</v>
      </c>
      <c r="Z21">
        <f t="shared" si="17"/>
        <v>2.8870367655215272</v>
      </c>
      <c r="AA21">
        <f t="shared" si="18"/>
        <v>-70.610233391120204</v>
      </c>
      <c r="AB21">
        <f t="shared" si="19"/>
        <v>15.251822348234146</v>
      </c>
      <c r="AC21">
        <f t="shared" si="20"/>
        <v>1.1229812615958981</v>
      </c>
      <c r="AD21">
        <f t="shared" si="21"/>
        <v>177.05596500276715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53582.133802768083</v>
      </c>
      <c r="AJ21" t="s">
        <v>288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309</v>
      </c>
      <c r="AQ21">
        <v>845.92723076923096</v>
      </c>
      <c r="AR21">
        <v>955.85</v>
      </c>
      <c r="AS21">
        <f t="shared" si="27"/>
        <v>0.11500002011902399</v>
      </c>
      <c r="AT21">
        <v>0.5</v>
      </c>
      <c r="AU21">
        <f t="shared" si="28"/>
        <v>1180.1859807473461</v>
      </c>
      <c r="AV21">
        <f t="shared" si="29"/>
        <v>0.96948867323745613</v>
      </c>
      <c r="AW21">
        <f t="shared" si="30"/>
        <v>67.860705765067436</v>
      </c>
      <c r="AX21">
        <f t="shared" si="31"/>
        <v>0.34145524925459014</v>
      </c>
      <c r="AY21">
        <f t="shared" si="32"/>
        <v>1.3110104494495863E-3</v>
      </c>
      <c r="AZ21">
        <f t="shared" si="33"/>
        <v>2.4127530470262069</v>
      </c>
      <c r="BA21" t="s">
        <v>310</v>
      </c>
      <c r="BB21">
        <v>629.47</v>
      </c>
      <c r="BC21">
        <f t="shared" si="34"/>
        <v>326.38</v>
      </c>
      <c r="BD21">
        <f t="shared" si="35"/>
        <v>0.33679382692189797</v>
      </c>
      <c r="BE21">
        <f t="shared" si="36"/>
        <v>0.8760241737287332</v>
      </c>
      <c r="BF21">
        <f t="shared" si="37"/>
        <v>0.45730067043217976</v>
      </c>
      <c r="BG21">
        <f t="shared" si="38"/>
        <v>0.90561030923849084</v>
      </c>
      <c r="BH21">
        <f t="shared" si="39"/>
        <v>1400.001</v>
      </c>
      <c r="BI21">
        <f t="shared" si="40"/>
        <v>1180.1859807473461</v>
      </c>
      <c r="BJ21">
        <f t="shared" si="41"/>
        <v>0.84298938411282998</v>
      </c>
      <c r="BK21">
        <f t="shared" si="42"/>
        <v>0.19597876822565993</v>
      </c>
      <c r="BL21">
        <v>6</v>
      </c>
      <c r="BM21">
        <v>0.5</v>
      </c>
      <c r="BN21" t="s">
        <v>291</v>
      </c>
      <c r="BO21">
        <v>2</v>
      </c>
      <c r="BP21">
        <v>1607627180.25</v>
      </c>
      <c r="BQ21">
        <v>149.17760000000001</v>
      </c>
      <c r="BR21">
        <v>150.6276</v>
      </c>
      <c r="BS21">
        <v>8.6806456666666705</v>
      </c>
      <c r="BT21">
        <v>6.7759723333333302</v>
      </c>
      <c r="BU21">
        <v>146.59059999999999</v>
      </c>
      <c r="BV21">
        <v>8.7186456666666707</v>
      </c>
      <c r="BW21">
        <v>500.00389999999999</v>
      </c>
      <c r="BX21">
        <v>101.663833333333</v>
      </c>
      <c r="BY21">
        <v>9.9958210000000006E-2</v>
      </c>
      <c r="BZ21">
        <v>27.98489</v>
      </c>
      <c r="CA21">
        <v>27.88927</v>
      </c>
      <c r="CB21">
        <v>999.9</v>
      </c>
      <c r="CC21">
        <v>0</v>
      </c>
      <c r="CD21">
        <v>0</v>
      </c>
      <c r="CE21">
        <v>10000.209999999999</v>
      </c>
      <c r="CF21">
        <v>0</v>
      </c>
      <c r="CG21">
        <v>328.01716666666698</v>
      </c>
      <c r="CH21">
        <v>1400.001</v>
      </c>
      <c r="CI21">
        <v>0.89999763333333305</v>
      </c>
      <c r="CJ21">
        <v>0.10000232000000001</v>
      </c>
      <c r="CK21">
        <v>0</v>
      </c>
      <c r="CL21">
        <v>845.91806666666696</v>
      </c>
      <c r="CM21">
        <v>4.9997499999999997</v>
      </c>
      <c r="CN21">
        <v>11601.003333333299</v>
      </c>
      <c r="CO21">
        <v>12178.06</v>
      </c>
      <c r="CP21">
        <v>47.395666666666699</v>
      </c>
      <c r="CQ21">
        <v>49.303733333333298</v>
      </c>
      <c r="CR21">
        <v>48.428733333333298</v>
      </c>
      <c r="CS21">
        <v>48.682866666666598</v>
      </c>
      <c r="CT21">
        <v>48.625</v>
      </c>
      <c r="CU21">
        <v>1255.4963333333301</v>
      </c>
      <c r="CV21">
        <v>139.50466666666699</v>
      </c>
      <c r="CW21">
        <v>0</v>
      </c>
      <c r="CX21">
        <v>75</v>
      </c>
      <c r="CY21">
        <v>0</v>
      </c>
      <c r="CZ21">
        <v>845.92723076923096</v>
      </c>
      <c r="DA21">
        <v>-16.122256384618701</v>
      </c>
      <c r="DB21">
        <v>-229.63076896707301</v>
      </c>
      <c r="DC21">
        <v>11601.0192307692</v>
      </c>
      <c r="DD21">
        <v>15</v>
      </c>
      <c r="DE21">
        <v>0</v>
      </c>
      <c r="DF21" t="s">
        <v>292</v>
      </c>
      <c r="DG21">
        <v>1607556896.0999999</v>
      </c>
      <c r="DH21">
        <v>1607556911.0999999</v>
      </c>
      <c r="DI21">
        <v>0</v>
      </c>
      <c r="DJ21">
        <v>2.4E-2</v>
      </c>
      <c r="DK21">
        <v>0</v>
      </c>
      <c r="DL21">
        <v>2.5870000000000002</v>
      </c>
      <c r="DM21">
        <v>-3.7999999999999999E-2</v>
      </c>
      <c r="DN21">
        <v>394</v>
      </c>
      <c r="DO21">
        <v>9</v>
      </c>
      <c r="DP21">
        <v>0.04</v>
      </c>
      <c r="DQ21">
        <v>0.02</v>
      </c>
      <c r="DR21">
        <v>0.97257522580806099</v>
      </c>
      <c r="DS21">
        <v>-0.140714027807152</v>
      </c>
      <c r="DT21">
        <v>4.5830726462867302E-2</v>
      </c>
      <c r="DU21">
        <v>1</v>
      </c>
      <c r="DV21">
        <v>-1.45297129032258</v>
      </c>
      <c r="DW21">
        <v>3.1411451612911499E-2</v>
      </c>
      <c r="DX21">
        <v>5.37333836726826E-2</v>
      </c>
      <c r="DY21">
        <v>1</v>
      </c>
      <c r="DZ21">
        <v>1.90498677419355</v>
      </c>
      <c r="EA21">
        <v>-2.7910645161295201E-2</v>
      </c>
      <c r="EB21">
        <v>2.1499728236793699E-3</v>
      </c>
      <c r="EC21">
        <v>1</v>
      </c>
      <c r="ED21">
        <v>3</v>
      </c>
      <c r="EE21">
        <v>3</v>
      </c>
      <c r="EF21" t="s">
        <v>293</v>
      </c>
      <c r="EG21">
        <v>100</v>
      </c>
      <c r="EH21">
        <v>100</v>
      </c>
      <c r="EI21">
        <v>2.5870000000000002</v>
      </c>
      <c r="EJ21">
        <v>-3.7999999999999999E-2</v>
      </c>
      <c r="EK21">
        <v>2.5870000000000002</v>
      </c>
      <c r="EL21">
        <v>0</v>
      </c>
      <c r="EM21">
        <v>0</v>
      </c>
      <c r="EN21">
        <v>0</v>
      </c>
      <c r="EO21">
        <v>-3.7999999999999999E-2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1171.5</v>
      </c>
      <c r="EX21">
        <v>1171.3</v>
      </c>
      <c r="EY21">
        <v>2</v>
      </c>
      <c r="EZ21">
        <v>505.928</v>
      </c>
      <c r="FA21">
        <v>519.1</v>
      </c>
      <c r="FB21">
        <v>24.8584</v>
      </c>
      <c r="FC21">
        <v>31.157</v>
      </c>
      <c r="FD21">
        <v>29.9985</v>
      </c>
      <c r="FE21">
        <v>31.1676</v>
      </c>
      <c r="FF21">
        <v>31.136900000000001</v>
      </c>
      <c r="FG21">
        <v>8.2553300000000007</v>
      </c>
      <c r="FH21">
        <v>0</v>
      </c>
      <c r="FI21">
        <v>100</v>
      </c>
      <c r="FJ21">
        <v>24.852900000000002</v>
      </c>
      <c r="FK21">
        <v>150.70599999999999</v>
      </c>
      <c r="FL21">
        <v>20.504899999999999</v>
      </c>
      <c r="FM21">
        <v>101.67100000000001</v>
      </c>
      <c r="FN21">
        <v>101.072</v>
      </c>
    </row>
    <row r="22" spans="1:170" x14ac:dyDescent="0.25">
      <c r="A22">
        <v>6</v>
      </c>
      <c r="B22">
        <v>1607627275</v>
      </c>
      <c r="C22">
        <v>462.40000009536698</v>
      </c>
      <c r="D22" t="s">
        <v>311</v>
      </c>
      <c r="E22" t="s">
        <v>312</v>
      </c>
      <c r="F22" t="s">
        <v>286</v>
      </c>
      <c r="G22" t="s">
        <v>287</v>
      </c>
      <c r="H22">
        <v>1607627267.25</v>
      </c>
      <c r="I22">
        <f t="shared" si="0"/>
        <v>1.5447996145402927E-3</v>
      </c>
      <c r="J22">
        <f t="shared" si="1"/>
        <v>2.1487067448257551</v>
      </c>
      <c r="K22">
        <f t="shared" si="2"/>
        <v>199.52930000000001</v>
      </c>
      <c r="L22">
        <f t="shared" si="3"/>
        <v>126.93651709176571</v>
      </c>
      <c r="M22">
        <f t="shared" si="4"/>
        <v>12.918004300628411</v>
      </c>
      <c r="N22">
        <f t="shared" si="5"/>
        <v>20.305585930312077</v>
      </c>
      <c r="O22">
        <f t="shared" si="6"/>
        <v>5.3370584202496796E-2</v>
      </c>
      <c r="P22">
        <f t="shared" si="7"/>
        <v>2.9596712396658207</v>
      </c>
      <c r="Q22">
        <f t="shared" si="8"/>
        <v>5.2841631593879487E-2</v>
      </c>
      <c r="R22">
        <f t="shared" si="9"/>
        <v>3.3073107034106992E-2</v>
      </c>
      <c r="S22">
        <f t="shared" si="10"/>
        <v>231.28720896883175</v>
      </c>
      <c r="T22">
        <f t="shared" si="11"/>
        <v>28.945760038667672</v>
      </c>
      <c r="U22">
        <f t="shared" si="12"/>
        <v>27.926666666666701</v>
      </c>
      <c r="V22">
        <f t="shared" si="13"/>
        <v>3.7786466536410148</v>
      </c>
      <c r="W22">
        <f t="shared" si="14"/>
        <v>22.974236361484468</v>
      </c>
      <c r="X22">
        <f t="shared" si="15"/>
        <v>0.8714970002599427</v>
      </c>
      <c r="Y22">
        <f t="shared" si="16"/>
        <v>3.7933665630818441</v>
      </c>
      <c r="Z22">
        <f t="shared" si="17"/>
        <v>2.9071496533810723</v>
      </c>
      <c r="AA22">
        <f t="shared" si="18"/>
        <v>-68.125663001226911</v>
      </c>
      <c r="AB22">
        <f t="shared" si="19"/>
        <v>10.638516803491177</v>
      </c>
      <c r="AC22">
        <f t="shared" si="20"/>
        <v>0.78320449941701298</v>
      </c>
      <c r="AD22">
        <f t="shared" si="21"/>
        <v>174.58326727051303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53611.676126686165</v>
      </c>
      <c r="AJ22" t="s">
        <v>288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313</v>
      </c>
      <c r="AQ22">
        <v>830.04107999999997</v>
      </c>
      <c r="AR22">
        <v>945.07</v>
      </c>
      <c r="AS22">
        <f t="shared" si="27"/>
        <v>0.12171470896335734</v>
      </c>
      <c r="AT22">
        <v>0.5</v>
      </c>
      <c r="AU22">
        <f t="shared" si="28"/>
        <v>1180.1684007472702</v>
      </c>
      <c r="AV22">
        <f t="shared" si="29"/>
        <v>2.1487067448257551</v>
      </c>
      <c r="AW22">
        <f t="shared" si="30"/>
        <v>71.821926712352436</v>
      </c>
      <c r="AX22">
        <f t="shared" si="31"/>
        <v>0.34297988508787719</v>
      </c>
      <c r="AY22">
        <f t="shared" si="32"/>
        <v>2.3102247297212978E-3</v>
      </c>
      <c r="AZ22">
        <f t="shared" si="33"/>
        <v>2.4516808278751836</v>
      </c>
      <c r="BA22" t="s">
        <v>314</v>
      </c>
      <c r="BB22">
        <v>620.92999999999995</v>
      </c>
      <c r="BC22">
        <f t="shared" si="34"/>
        <v>324.1400000000001</v>
      </c>
      <c r="BD22">
        <f t="shared" si="35"/>
        <v>0.35487419016474381</v>
      </c>
      <c r="BE22">
        <f t="shared" si="36"/>
        <v>0.87727315752607749</v>
      </c>
      <c r="BF22">
        <f t="shared" si="37"/>
        <v>0.50101214523354032</v>
      </c>
      <c r="BG22">
        <f t="shared" si="38"/>
        <v>0.90984339923107216</v>
      </c>
      <c r="BH22">
        <f t="shared" si="39"/>
        <v>1399.98066666667</v>
      </c>
      <c r="BI22">
        <f t="shared" si="40"/>
        <v>1180.1684007472702</v>
      </c>
      <c r="BJ22">
        <f t="shared" si="41"/>
        <v>0.84298907038282966</v>
      </c>
      <c r="BK22">
        <f t="shared" si="42"/>
        <v>0.19597814076565948</v>
      </c>
      <c r="BL22">
        <v>6</v>
      </c>
      <c r="BM22">
        <v>0.5</v>
      </c>
      <c r="BN22" t="s">
        <v>291</v>
      </c>
      <c r="BO22">
        <v>2</v>
      </c>
      <c r="BP22">
        <v>1607627267.25</v>
      </c>
      <c r="BQ22">
        <v>199.52930000000001</v>
      </c>
      <c r="BR22">
        <v>202.47763333333299</v>
      </c>
      <c r="BS22">
        <v>8.5636133333333309</v>
      </c>
      <c r="BT22">
        <v>6.7257249999999997</v>
      </c>
      <c r="BU22">
        <v>196.94229999999999</v>
      </c>
      <c r="BV22">
        <v>8.6016136666666707</v>
      </c>
      <c r="BW22">
        <v>499.99900000000002</v>
      </c>
      <c r="BX22">
        <v>101.6675</v>
      </c>
      <c r="BY22">
        <v>9.9939319999999998E-2</v>
      </c>
      <c r="BZ22">
        <v>27.99334</v>
      </c>
      <c r="CA22">
        <v>27.926666666666701</v>
      </c>
      <c r="CB22">
        <v>999.9</v>
      </c>
      <c r="CC22">
        <v>0</v>
      </c>
      <c r="CD22">
        <v>0</v>
      </c>
      <c r="CE22">
        <v>10005.8756666667</v>
      </c>
      <c r="CF22">
        <v>0</v>
      </c>
      <c r="CG22">
        <v>327.63306666666699</v>
      </c>
      <c r="CH22">
        <v>1399.98066666667</v>
      </c>
      <c r="CI22">
        <v>0.90000916666666597</v>
      </c>
      <c r="CJ22">
        <v>9.9990700000000002E-2</v>
      </c>
      <c r="CK22">
        <v>0</v>
      </c>
      <c r="CL22">
        <v>830.16880000000003</v>
      </c>
      <c r="CM22">
        <v>4.9997499999999997</v>
      </c>
      <c r="CN22">
        <v>11387.1133333333</v>
      </c>
      <c r="CO22">
        <v>12177.91</v>
      </c>
      <c r="CP22">
        <v>47.499866666666698</v>
      </c>
      <c r="CQ22">
        <v>49.3956666666666</v>
      </c>
      <c r="CR22">
        <v>48.557866666666598</v>
      </c>
      <c r="CS22">
        <v>48.733199999999997</v>
      </c>
      <c r="CT22">
        <v>48.6912666666666</v>
      </c>
      <c r="CU22">
        <v>1255.4926666666699</v>
      </c>
      <c r="CV22">
        <v>139.488</v>
      </c>
      <c r="CW22">
        <v>0</v>
      </c>
      <c r="CX22">
        <v>86.5</v>
      </c>
      <c r="CY22">
        <v>0</v>
      </c>
      <c r="CZ22">
        <v>830.04107999999997</v>
      </c>
      <c r="DA22">
        <v>-8.8641538555536705</v>
      </c>
      <c r="DB22">
        <v>-120.623076774412</v>
      </c>
      <c r="DC22">
        <v>11385.691999999999</v>
      </c>
      <c r="DD22">
        <v>15</v>
      </c>
      <c r="DE22">
        <v>0</v>
      </c>
      <c r="DF22" t="s">
        <v>292</v>
      </c>
      <c r="DG22">
        <v>1607556896.0999999</v>
      </c>
      <c r="DH22">
        <v>1607556911.0999999</v>
      </c>
      <c r="DI22">
        <v>0</v>
      </c>
      <c r="DJ22">
        <v>2.4E-2</v>
      </c>
      <c r="DK22">
        <v>0</v>
      </c>
      <c r="DL22">
        <v>2.5870000000000002</v>
      </c>
      <c r="DM22">
        <v>-3.7999999999999999E-2</v>
      </c>
      <c r="DN22">
        <v>394</v>
      </c>
      <c r="DO22">
        <v>9</v>
      </c>
      <c r="DP22">
        <v>0.04</v>
      </c>
      <c r="DQ22">
        <v>0.02</v>
      </c>
      <c r="DR22">
        <v>2.15329013687818</v>
      </c>
      <c r="DS22">
        <v>-0.18497029916733801</v>
      </c>
      <c r="DT22">
        <v>1.9309962700056402E-2</v>
      </c>
      <c r="DU22">
        <v>1</v>
      </c>
      <c r="DV22">
        <v>-2.9517477419354798</v>
      </c>
      <c r="DW22">
        <v>0.17649725806452299</v>
      </c>
      <c r="DX22">
        <v>2.0215838681855901E-2</v>
      </c>
      <c r="DY22">
        <v>1</v>
      </c>
      <c r="DZ22">
        <v>1.83763935483871</v>
      </c>
      <c r="EA22">
        <v>1.8847258064510899E-2</v>
      </c>
      <c r="EB22">
        <v>2.0695923480223599E-3</v>
      </c>
      <c r="EC22">
        <v>1</v>
      </c>
      <c r="ED22">
        <v>3</v>
      </c>
      <c r="EE22">
        <v>3</v>
      </c>
      <c r="EF22" t="s">
        <v>293</v>
      </c>
      <c r="EG22">
        <v>100</v>
      </c>
      <c r="EH22">
        <v>100</v>
      </c>
      <c r="EI22">
        <v>2.5870000000000002</v>
      </c>
      <c r="EJ22">
        <v>-3.7999999999999999E-2</v>
      </c>
      <c r="EK22">
        <v>2.5870000000000002</v>
      </c>
      <c r="EL22">
        <v>0</v>
      </c>
      <c r="EM22">
        <v>0</v>
      </c>
      <c r="EN22">
        <v>0</v>
      </c>
      <c r="EO22">
        <v>-3.7999999999999999E-2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1173</v>
      </c>
      <c r="EX22">
        <v>1172.7</v>
      </c>
      <c r="EY22">
        <v>2</v>
      </c>
      <c r="EZ22">
        <v>505.56099999999998</v>
      </c>
      <c r="FA22">
        <v>518.59</v>
      </c>
      <c r="FB22">
        <v>24.4741</v>
      </c>
      <c r="FC22">
        <v>30.940899999999999</v>
      </c>
      <c r="FD22">
        <v>30.0002</v>
      </c>
      <c r="FE22">
        <v>30.9938</v>
      </c>
      <c r="FF22">
        <v>30.9895</v>
      </c>
      <c r="FG22">
        <v>10.444800000000001</v>
      </c>
      <c r="FH22">
        <v>0</v>
      </c>
      <c r="FI22">
        <v>100</v>
      </c>
      <c r="FJ22">
        <v>24.462800000000001</v>
      </c>
      <c r="FK22">
        <v>202.46100000000001</v>
      </c>
      <c r="FL22">
        <v>20.504899999999999</v>
      </c>
      <c r="FM22">
        <v>101.697</v>
      </c>
      <c r="FN22">
        <v>101.101</v>
      </c>
    </row>
    <row r="23" spans="1:170" x14ac:dyDescent="0.25">
      <c r="A23">
        <v>7</v>
      </c>
      <c r="B23">
        <v>1607627346</v>
      </c>
      <c r="C23">
        <v>533.40000009536698</v>
      </c>
      <c r="D23" t="s">
        <v>315</v>
      </c>
      <c r="E23" t="s">
        <v>316</v>
      </c>
      <c r="F23" t="s">
        <v>286</v>
      </c>
      <c r="G23" t="s">
        <v>287</v>
      </c>
      <c r="H23">
        <v>1607627338.25</v>
      </c>
      <c r="I23">
        <f t="shared" si="0"/>
        <v>1.5286120151087677E-3</v>
      </c>
      <c r="J23">
        <f t="shared" si="1"/>
        <v>3.5122885543260534</v>
      </c>
      <c r="K23">
        <f t="shared" si="2"/>
        <v>248.984733333333</v>
      </c>
      <c r="L23">
        <f t="shared" si="3"/>
        <v>132.13805522718377</v>
      </c>
      <c r="M23">
        <f t="shared" si="4"/>
        <v>13.447228400645452</v>
      </c>
      <c r="N23">
        <f t="shared" si="5"/>
        <v>25.338306755390626</v>
      </c>
      <c r="O23">
        <f t="shared" si="6"/>
        <v>5.2522822979857227E-2</v>
      </c>
      <c r="P23">
        <f t="shared" si="7"/>
        <v>2.9570885224103081</v>
      </c>
      <c r="Q23">
        <f t="shared" si="8"/>
        <v>5.2010011316120444E-2</v>
      </c>
      <c r="R23">
        <f t="shared" si="9"/>
        <v>3.2551913780410391E-2</v>
      </c>
      <c r="S23">
        <f t="shared" si="10"/>
        <v>231.28980145892317</v>
      </c>
      <c r="T23">
        <f t="shared" si="11"/>
        <v>28.956613194530163</v>
      </c>
      <c r="U23">
        <f t="shared" si="12"/>
        <v>27.985943333333299</v>
      </c>
      <c r="V23">
        <f t="shared" si="13"/>
        <v>3.7917310890839486</v>
      </c>
      <c r="W23">
        <f t="shared" si="14"/>
        <v>22.906705792153083</v>
      </c>
      <c r="X23">
        <f t="shared" si="15"/>
        <v>0.86923407903778105</v>
      </c>
      <c r="Y23">
        <f t="shared" si="16"/>
        <v>3.7946708135376919</v>
      </c>
      <c r="Z23">
        <f t="shared" si="17"/>
        <v>2.9224970100461674</v>
      </c>
      <c r="AA23">
        <f t="shared" si="18"/>
        <v>-67.411789866296658</v>
      </c>
      <c r="AB23">
        <f t="shared" si="19"/>
        <v>2.1192571833564218</v>
      </c>
      <c r="AC23">
        <f t="shared" si="20"/>
        <v>0.15620608881200618</v>
      </c>
      <c r="AD23">
        <f t="shared" si="21"/>
        <v>166.15347486479493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53535.332556283</v>
      </c>
      <c r="AJ23" t="s">
        <v>288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317</v>
      </c>
      <c r="AQ23">
        <v>823.24930769230798</v>
      </c>
      <c r="AR23">
        <v>944.28</v>
      </c>
      <c r="AS23">
        <f t="shared" si="27"/>
        <v>0.12817246188386067</v>
      </c>
      <c r="AT23">
        <v>0.5</v>
      </c>
      <c r="AU23">
        <f t="shared" si="28"/>
        <v>1180.1788407473282</v>
      </c>
      <c r="AV23">
        <f t="shared" si="29"/>
        <v>3.5122885543260534</v>
      </c>
      <c r="AW23">
        <f t="shared" si="30"/>
        <v>75.633213740912893</v>
      </c>
      <c r="AX23">
        <f t="shared" si="31"/>
        <v>0.34653916211293262</v>
      </c>
      <c r="AY23">
        <f t="shared" si="32"/>
        <v>3.4656069850839983E-3</v>
      </c>
      <c r="AZ23">
        <f t="shared" si="33"/>
        <v>2.4545685601728304</v>
      </c>
      <c r="BA23" t="s">
        <v>318</v>
      </c>
      <c r="BB23">
        <v>617.04999999999995</v>
      </c>
      <c r="BC23">
        <f t="shared" si="34"/>
        <v>327.23</v>
      </c>
      <c r="BD23">
        <f t="shared" si="35"/>
        <v>0.36986429211164007</v>
      </c>
      <c r="BE23">
        <f t="shared" si="36"/>
        <v>0.8762849570704303</v>
      </c>
      <c r="BF23">
        <f t="shared" si="37"/>
        <v>0.52897318486841061</v>
      </c>
      <c r="BG23">
        <f t="shared" si="38"/>
        <v>0.91015361640121506</v>
      </c>
      <c r="BH23">
        <f t="shared" si="39"/>
        <v>1399.9926666666699</v>
      </c>
      <c r="BI23">
        <f t="shared" si="40"/>
        <v>1180.1788407473282</v>
      </c>
      <c r="BJ23">
        <f t="shared" si="41"/>
        <v>0.8429893019063377</v>
      </c>
      <c r="BK23">
        <f t="shared" si="42"/>
        <v>0.1959786038126754</v>
      </c>
      <c r="BL23">
        <v>6</v>
      </c>
      <c r="BM23">
        <v>0.5</v>
      </c>
      <c r="BN23" t="s">
        <v>291</v>
      </c>
      <c r="BO23">
        <v>2</v>
      </c>
      <c r="BP23">
        <v>1607627338.25</v>
      </c>
      <c r="BQ23">
        <v>248.984733333333</v>
      </c>
      <c r="BR23">
        <v>253.65600000000001</v>
      </c>
      <c r="BS23">
        <v>8.5414553333333298</v>
      </c>
      <c r="BT23">
        <v>6.7228669999999999</v>
      </c>
      <c r="BU23">
        <v>246.39773333333301</v>
      </c>
      <c r="BV23">
        <v>8.5794553333333301</v>
      </c>
      <c r="BW23">
        <v>500.0215</v>
      </c>
      <c r="BX23">
        <v>101.666433333333</v>
      </c>
      <c r="BY23">
        <v>0.10007426</v>
      </c>
      <c r="BZ23">
        <v>27.9992366666667</v>
      </c>
      <c r="CA23">
        <v>27.985943333333299</v>
      </c>
      <c r="CB23">
        <v>999.9</v>
      </c>
      <c r="CC23">
        <v>0</v>
      </c>
      <c r="CD23">
        <v>0</v>
      </c>
      <c r="CE23">
        <v>9991.3343333333305</v>
      </c>
      <c r="CF23">
        <v>0</v>
      </c>
      <c r="CG23">
        <v>325.56296666666702</v>
      </c>
      <c r="CH23">
        <v>1399.9926666666699</v>
      </c>
      <c r="CI23">
        <v>0.89999746666666702</v>
      </c>
      <c r="CJ23">
        <v>0.10000252</v>
      </c>
      <c r="CK23">
        <v>0</v>
      </c>
      <c r="CL23">
        <v>823.25620000000004</v>
      </c>
      <c r="CM23">
        <v>4.9997499999999997</v>
      </c>
      <c r="CN23">
        <v>11294.653333333301</v>
      </c>
      <c r="CO23">
        <v>12177.983333333301</v>
      </c>
      <c r="CP23">
        <v>47.662199999999999</v>
      </c>
      <c r="CQ23">
        <v>49.557866666666598</v>
      </c>
      <c r="CR23">
        <v>48.674599999999998</v>
      </c>
      <c r="CS23">
        <v>48.858199999999997</v>
      </c>
      <c r="CT23">
        <v>48.816200000000002</v>
      </c>
      <c r="CU23">
        <v>1255.4926666666699</v>
      </c>
      <c r="CV23">
        <v>139.5</v>
      </c>
      <c r="CW23">
        <v>0</v>
      </c>
      <c r="CX23">
        <v>70.199999809265094</v>
      </c>
      <c r="CY23">
        <v>0</v>
      </c>
      <c r="CZ23">
        <v>823.24930769230798</v>
      </c>
      <c r="DA23">
        <v>-10.1827008584034</v>
      </c>
      <c r="DB23">
        <v>-128.830769218086</v>
      </c>
      <c r="DC23">
        <v>11294.5192307692</v>
      </c>
      <c r="DD23">
        <v>15</v>
      </c>
      <c r="DE23">
        <v>0</v>
      </c>
      <c r="DF23" t="s">
        <v>292</v>
      </c>
      <c r="DG23">
        <v>1607556896.0999999</v>
      </c>
      <c r="DH23">
        <v>1607556911.0999999</v>
      </c>
      <c r="DI23">
        <v>0</v>
      </c>
      <c r="DJ23">
        <v>2.4E-2</v>
      </c>
      <c r="DK23">
        <v>0</v>
      </c>
      <c r="DL23">
        <v>2.5870000000000002</v>
      </c>
      <c r="DM23">
        <v>-3.7999999999999999E-2</v>
      </c>
      <c r="DN23">
        <v>394</v>
      </c>
      <c r="DO23">
        <v>9</v>
      </c>
      <c r="DP23">
        <v>0.04</v>
      </c>
      <c r="DQ23">
        <v>0.02</v>
      </c>
      <c r="DR23">
        <v>3.5216421939145999</v>
      </c>
      <c r="DS23">
        <v>-0.23086696011584101</v>
      </c>
      <c r="DT23">
        <v>4.0525025741521503E-2</v>
      </c>
      <c r="DU23">
        <v>1</v>
      </c>
      <c r="DV23">
        <v>-4.6781822580645196</v>
      </c>
      <c r="DW23">
        <v>0.16827774193549699</v>
      </c>
      <c r="DX23">
        <v>4.1997305882077299E-2</v>
      </c>
      <c r="DY23">
        <v>1</v>
      </c>
      <c r="DZ23">
        <v>1.8186419354838701</v>
      </c>
      <c r="EA23">
        <v>-3.3575806451680199E-3</v>
      </c>
      <c r="EB23">
        <v>7.5431412706463395E-4</v>
      </c>
      <c r="EC23">
        <v>1</v>
      </c>
      <c r="ED23">
        <v>3</v>
      </c>
      <c r="EE23">
        <v>3</v>
      </c>
      <c r="EF23" t="s">
        <v>293</v>
      </c>
      <c r="EG23">
        <v>100</v>
      </c>
      <c r="EH23">
        <v>100</v>
      </c>
      <c r="EI23">
        <v>2.5870000000000002</v>
      </c>
      <c r="EJ23">
        <v>-3.7999999999999999E-2</v>
      </c>
      <c r="EK23">
        <v>2.5870000000000002</v>
      </c>
      <c r="EL23">
        <v>0</v>
      </c>
      <c r="EM23">
        <v>0</v>
      </c>
      <c r="EN23">
        <v>0</v>
      </c>
      <c r="EO23">
        <v>-3.7999999999999999E-2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1174.2</v>
      </c>
      <c r="EX23">
        <v>1173.9000000000001</v>
      </c>
      <c r="EY23">
        <v>2</v>
      </c>
      <c r="EZ23">
        <v>505.42200000000003</v>
      </c>
      <c r="FA23">
        <v>517.76199999999994</v>
      </c>
      <c r="FB23">
        <v>24.393899999999999</v>
      </c>
      <c r="FC23">
        <v>30.9114</v>
      </c>
      <c r="FD23">
        <v>30</v>
      </c>
      <c r="FE23">
        <v>30.945599999999999</v>
      </c>
      <c r="FF23">
        <v>30.942699999999999</v>
      </c>
      <c r="FG23">
        <v>12.635</v>
      </c>
      <c r="FH23">
        <v>0</v>
      </c>
      <c r="FI23">
        <v>100</v>
      </c>
      <c r="FJ23">
        <v>24.392299999999999</v>
      </c>
      <c r="FK23">
        <v>253.90799999999999</v>
      </c>
      <c r="FL23">
        <v>20.504899999999999</v>
      </c>
      <c r="FM23">
        <v>101.697</v>
      </c>
      <c r="FN23">
        <v>101.104</v>
      </c>
    </row>
    <row r="24" spans="1:170" x14ac:dyDescent="0.25">
      <c r="A24">
        <v>8</v>
      </c>
      <c r="B24">
        <v>1607627446</v>
      </c>
      <c r="C24">
        <v>633.40000009536698</v>
      </c>
      <c r="D24" t="s">
        <v>319</v>
      </c>
      <c r="E24" t="s">
        <v>320</v>
      </c>
      <c r="F24" t="s">
        <v>286</v>
      </c>
      <c r="G24" t="s">
        <v>287</v>
      </c>
      <c r="H24">
        <v>1607627438.25</v>
      </c>
      <c r="I24">
        <f t="shared" si="0"/>
        <v>1.5347613235511897E-3</v>
      </c>
      <c r="J24">
        <f t="shared" si="1"/>
        <v>7.1353253154063454</v>
      </c>
      <c r="K24">
        <f t="shared" si="2"/>
        <v>399.25139999999999</v>
      </c>
      <c r="L24">
        <f t="shared" si="3"/>
        <v>167.35120232685708</v>
      </c>
      <c r="M24">
        <f t="shared" si="4"/>
        <v>17.03005706804111</v>
      </c>
      <c r="N24">
        <f t="shared" si="5"/>
        <v>40.628773692438173</v>
      </c>
      <c r="O24">
        <f t="shared" si="6"/>
        <v>5.2672407084584684E-2</v>
      </c>
      <c r="P24">
        <f t="shared" si="7"/>
        <v>2.9576243185722237</v>
      </c>
      <c r="Q24">
        <f t="shared" si="8"/>
        <v>5.2156778215305531E-2</v>
      </c>
      <c r="R24">
        <f t="shared" si="9"/>
        <v>3.2643892809498989E-2</v>
      </c>
      <c r="S24">
        <f t="shared" si="10"/>
        <v>231.29443260529766</v>
      </c>
      <c r="T24">
        <f t="shared" si="11"/>
        <v>28.919820996509429</v>
      </c>
      <c r="U24">
        <f t="shared" si="12"/>
        <v>28.006896666666702</v>
      </c>
      <c r="V24">
        <f t="shared" si="13"/>
        <v>3.7963656699608364</v>
      </c>
      <c r="W24">
        <f t="shared" si="14"/>
        <v>22.989122369288665</v>
      </c>
      <c r="X24">
        <f t="shared" si="15"/>
        <v>0.87057823408877311</v>
      </c>
      <c r="Y24">
        <f t="shared" si="16"/>
        <v>3.7869137416562926</v>
      </c>
      <c r="Z24">
        <f t="shared" si="17"/>
        <v>2.9257874358720635</v>
      </c>
      <c r="AA24">
        <f t="shared" si="18"/>
        <v>-67.682974368607461</v>
      </c>
      <c r="AB24">
        <f t="shared" si="19"/>
        <v>-6.8176121663581011</v>
      </c>
      <c r="AC24">
        <f t="shared" si="20"/>
        <v>-0.5023857294509948</v>
      </c>
      <c r="AD24">
        <f t="shared" si="21"/>
        <v>156.29146034088112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53557.101513762427</v>
      </c>
      <c r="AJ24" t="s">
        <v>288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321</v>
      </c>
      <c r="AQ24">
        <v>828.01149999999996</v>
      </c>
      <c r="AR24">
        <v>972.07</v>
      </c>
      <c r="AS24">
        <f t="shared" si="27"/>
        <v>0.14819766066229811</v>
      </c>
      <c r="AT24">
        <v>0.5</v>
      </c>
      <c r="AU24">
        <f t="shared" si="28"/>
        <v>1180.2029507473128</v>
      </c>
      <c r="AV24">
        <f t="shared" si="29"/>
        <v>7.1353253154063454</v>
      </c>
      <c r="AW24">
        <f t="shared" si="30"/>
        <v>87.451658203746604</v>
      </c>
      <c r="AX24">
        <f t="shared" si="31"/>
        <v>0.36920180645426776</v>
      </c>
      <c r="AY24">
        <f t="shared" si="32"/>
        <v>6.5353783350046669E-3</v>
      </c>
      <c r="AZ24">
        <f t="shared" si="33"/>
        <v>2.3558077093213448</v>
      </c>
      <c r="BA24" t="s">
        <v>322</v>
      </c>
      <c r="BB24">
        <v>613.17999999999995</v>
      </c>
      <c r="BC24">
        <f t="shared" si="34"/>
        <v>358.8900000000001</v>
      </c>
      <c r="BD24">
        <f t="shared" si="35"/>
        <v>0.40140015046393063</v>
      </c>
      <c r="BE24">
        <f t="shared" si="36"/>
        <v>0.86451357167125964</v>
      </c>
      <c r="BF24">
        <f t="shared" si="37"/>
        <v>0.56142785194156564</v>
      </c>
      <c r="BG24">
        <f t="shared" si="38"/>
        <v>0.89924104025150842</v>
      </c>
      <c r="BH24">
        <f t="shared" si="39"/>
        <v>1400.0213333333299</v>
      </c>
      <c r="BI24">
        <f t="shared" si="40"/>
        <v>1180.2029507473128</v>
      </c>
      <c r="BJ24">
        <f t="shared" si="41"/>
        <v>0.84298926212599301</v>
      </c>
      <c r="BK24">
        <f t="shared" si="42"/>
        <v>0.19597852425198597</v>
      </c>
      <c r="BL24">
        <v>6</v>
      </c>
      <c r="BM24">
        <v>0.5</v>
      </c>
      <c r="BN24" t="s">
        <v>291</v>
      </c>
      <c r="BO24">
        <v>2</v>
      </c>
      <c r="BP24">
        <v>1607627438.25</v>
      </c>
      <c r="BQ24">
        <v>399.25139999999999</v>
      </c>
      <c r="BR24">
        <v>408.5489</v>
      </c>
      <c r="BS24">
        <v>8.5550103333333407</v>
      </c>
      <c r="BT24">
        <v>6.7290913333333302</v>
      </c>
      <c r="BU24">
        <v>396.6644</v>
      </c>
      <c r="BV24">
        <v>8.5930103333333303</v>
      </c>
      <c r="BW24">
        <v>500.01060000000001</v>
      </c>
      <c r="BX24">
        <v>101.662366666667</v>
      </c>
      <c r="BY24">
        <v>0.100015863333333</v>
      </c>
      <c r="BZ24">
        <v>27.96414</v>
      </c>
      <c r="CA24">
        <v>28.006896666666702</v>
      </c>
      <c r="CB24">
        <v>999.9</v>
      </c>
      <c r="CC24">
        <v>0</v>
      </c>
      <c r="CD24">
        <v>0</v>
      </c>
      <c r="CE24">
        <v>9994.7713333333304</v>
      </c>
      <c r="CF24">
        <v>0</v>
      </c>
      <c r="CG24">
        <v>322.98723333333299</v>
      </c>
      <c r="CH24">
        <v>1400.0213333333299</v>
      </c>
      <c r="CI24">
        <v>0.89999893333333403</v>
      </c>
      <c r="CJ24">
        <v>0.10000104</v>
      </c>
      <c r="CK24">
        <v>0</v>
      </c>
      <c r="CL24">
        <v>828.02703333333295</v>
      </c>
      <c r="CM24">
        <v>4.9997499999999997</v>
      </c>
      <c r="CN24">
        <v>11358.97</v>
      </c>
      <c r="CO24">
        <v>12178.233333333301</v>
      </c>
      <c r="CP24">
        <v>47.797533333333298</v>
      </c>
      <c r="CQ24">
        <v>49.7395</v>
      </c>
      <c r="CR24">
        <v>48.845666666666702</v>
      </c>
      <c r="CS24">
        <v>49.055799999999998</v>
      </c>
      <c r="CT24">
        <v>48.976900000000001</v>
      </c>
      <c r="CU24">
        <v>1255.52033333333</v>
      </c>
      <c r="CV24">
        <v>139.501</v>
      </c>
      <c r="CW24">
        <v>0</v>
      </c>
      <c r="CX24">
        <v>99.400000095367403</v>
      </c>
      <c r="CY24">
        <v>0</v>
      </c>
      <c r="CZ24">
        <v>828.01149999999996</v>
      </c>
      <c r="DA24">
        <v>-0.32270084565761997</v>
      </c>
      <c r="DB24">
        <v>-0.492307678852132</v>
      </c>
      <c r="DC24">
        <v>11358.8615384615</v>
      </c>
      <c r="DD24">
        <v>15</v>
      </c>
      <c r="DE24">
        <v>0</v>
      </c>
      <c r="DF24" t="s">
        <v>292</v>
      </c>
      <c r="DG24">
        <v>1607556896.0999999</v>
      </c>
      <c r="DH24">
        <v>1607556911.0999999</v>
      </c>
      <c r="DI24">
        <v>0</v>
      </c>
      <c r="DJ24">
        <v>2.4E-2</v>
      </c>
      <c r="DK24">
        <v>0</v>
      </c>
      <c r="DL24">
        <v>2.5870000000000002</v>
      </c>
      <c r="DM24">
        <v>-3.7999999999999999E-2</v>
      </c>
      <c r="DN24">
        <v>394</v>
      </c>
      <c r="DO24">
        <v>9</v>
      </c>
      <c r="DP24">
        <v>0.04</v>
      </c>
      <c r="DQ24">
        <v>0.02</v>
      </c>
      <c r="DR24">
        <v>7.14272341379852</v>
      </c>
      <c r="DS24">
        <v>-8.4579707354449404E-2</v>
      </c>
      <c r="DT24">
        <v>4.3041516970329E-2</v>
      </c>
      <c r="DU24">
        <v>1</v>
      </c>
      <c r="DV24">
        <v>-9.30325064516129</v>
      </c>
      <c r="DW24">
        <v>-2.21274193548106E-2</v>
      </c>
      <c r="DX24">
        <v>4.5994163650471397E-2</v>
      </c>
      <c r="DY24">
        <v>1</v>
      </c>
      <c r="DZ24">
        <v>1.8259583870967699</v>
      </c>
      <c r="EA24">
        <v>-7.6596774193607303E-3</v>
      </c>
      <c r="EB24">
        <v>7.4804302435428605E-4</v>
      </c>
      <c r="EC24">
        <v>1</v>
      </c>
      <c r="ED24">
        <v>3</v>
      </c>
      <c r="EE24">
        <v>3</v>
      </c>
      <c r="EF24" t="s">
        <v>293</v>
      </c>
      <c r="EG24">
        <v>100</v>
      </c>
      <c r="EH24">
        <v>100</v>
      </c>
      <c r="EI24">
        <v>2.5870000000000002</v>
      </c>
      <c r="EJ24">
        <v>-3.7999999999999999E-2</v>
      </c>
      <c r="EK24">
        <v>2.5870000000000002</v>
      </c>
      <c r="EL24">
        <v>0</v>
      </c>
      <c r="EM24">
        <v>0</v>
      </c>
      <c r="EN24">
        <v>0</v>
      </c>
      <c r="EO24">
        <v>-3.7999999999999999E-2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1175.8</v>
      </c>
      <c r="EX24">
        <v>1175.5999999999999</v>
      </c>
      <c r="EY24">
        <v>2</v>
      </c>
      <c r="EZ24">
        <v>504.95800000000003</v>
      </c>
      <c r="FA24">
        <v>516.78899999999999</v>
      </c>
      <c r="FB24">
        <v>24.3916</v>
      </c>
      <c r="FC24">
        <v>30.839200000000002</v>
      </c>
      <c r="FD24">
        <v>29.998999999999999</v>
      </c>
      <c r="FE24">
        <v>30.845800000000001</v>
      </c>
      <c r="FF24">
        <v>30.8249</v>
      </c>
      <c r="FG24">
        <v>19.123899999999999</v>
      </c>
      <c r="FH24">
        <v>0</v>
      </c>
      <c r="FI24">
        <v>100</v>
      </c>
      <c r="FJ24">
        <v>24.407</v>
      </c>
      <c r="FK24">
        <v>408.69299999999998</v>
      </c>
      <c r="FL24">
        <v>20.504899999999999</v>
      </c>
      <c r="FM24">
        <v>101.723</v>
      </c>
      <c r="FN24">
        <v>101.125</v>
      </c>
    </row>
    <row r="25" spans="1:170" x14ac:dyDescent="0.25">
      <c r="A25">
        <v>9</v>
      </c>
      <c r="B25">
        <v>1607627556</v>
      </c>
      <c r="C25">
        <v>743.40000009536698</v>
      </c>
      <c r="D25" t="s">
        <v>323</v>
      </c>
      <c r="E25" t="s">
        <v>324</v>
      </c>
      <c r="F25" t="s">
        <v>286</v>
      </c>
      <c r="G25" t="s">
        <v>287</v>
      </c>
      <c r="H25">
        <v>1607627548.25</v>
      </c>
      <c r="I25">
        <f t="shared" si="0"/>
        <v>1.4901899093277225E-3</v>
      </c>
      <c r="J25">
        <f t="shared" si="1"/>
        <v>9.3668598028317334</v>
      </c>
      <c r="K25">
        <f t="shared" si="2"/>
        <v>499.73083333333301</v>
      </c>
      <c r="L25">
        <f t="shared" si="3"/>
        <v>186.77106793236862</v>
      </c>
      <c r="M25">
        <f t="shared" si="4"/>
        <v>19.004502610683428</v>
      </c>
      <c r="N25">
        <f t="shared" si="5"/>
        <v>50.849074387481274</v>
      </c>
      <c r="O25">
        <f t="shared" si="6"/>
        <v>5.0916138306450733E-2</v>
      </c>
      <c r="P25">
        <f t="shared" si="7"/>
        <v>2.9584602439538052</v>
      </c>
      <c r="Q25">
        <f t="shared" si="8"/>
        <v>5.0434286711834496E-2</v>
      </c>
      <c r="R25">
        <f t="shared" si="9"/>
        <v>3.1564341483883013E-2</v>
      </c>
      <c r="S25">
        <f t="shared" si="10"/>
        <v>231.29121623487868</v>
      </c>
      <c r="T25">
        <f t="shared" si="11"/>
        <v>28.990333160540374</v>
      </c>
      <c r="U25">
        <f t="shared" si="12"/>
        <v>28.0567733333333</v>
      </c>
      <c r="V25">
        <f t="shared" si="13"/>
        <v>3.8074175719186338</v>
      </c>
      <c r="W25">
        <f t="shared" si="14"/>
        <v>22.894771666873361</v>
      </c>
      <c r="X25">
        <f t="shared" si="15"/>
        <v>0.87001000270159734</v>
      </c>
      <c r="Y25">
        <f t="shared" si="16"/>
        <v>3.8000379097924011</v>
      </c>
      <c r="Z25">
        <f t="shared" si="17"/>
        <v>2.9374075692170365</v>
      </c>
      <c r="AA25">
        <f t="shared" si="18"/>
        <v>-65.717375001352565</v>
      </c>
      <c r="AB25">
        <f t="shared" si="19"/>
        <v>-5.3096387736922788</v>
      </c>
      <c r="AC25">
        <f t="shared" si="20"/>
        <v>-0.39136647353167464</v>
      </c>
      <c r="AD25">
        <f t="shared" si="21"/>
        <v>159.87283598630216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53570.698784258515</v>
      </c>
      <c r="AJ25" t="s">
        <v>288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325</v>
      </c>
      <c r="AQ25">
        <v>842.08651999999995</v>
      </c>
      <c r="AR25">
        <v>1008.52</v>
      </c>
      <c r="AS25">
        <f t="shared" si="27"/>
        <v>0.16502744615872766</v>
      </c>
      <c r="AT25">
        <v>0.5</v>
      </c>
      <c r="AU25">
        <f t="shared" si="28"/>
        <v>1180.187899750907</v>
      </c>
      <c r="AV25">
        <f t="shared" si="29"/>
        <v>9.3668598028317334</v>
      </c>
      <c r="AW25">
        <f t="shared" si="30"/>
        <v>97.381697541662348</v>
      </c>
      <c r="AX25">
        <f t="shared" si="31"/>
        <v>0.38729028675683186</v>
      </c>
      <c r="AY25">
        <f t="shared" si="32"/>
        <v>8.4262915123489122E-3</v>
      </c>
      <c r="AZ25">
        <f t="shared" si="33"/>
        <v>2.2345218736366159</v>
      </c>
      <c r="BA25" t="s">
        <v>326</v>
      </c>
      <c r="BB25">
        <v>617.92999999999995</v>
      </c>
      <c r="BC25">
        <f t="shared" si="34"/>
        <v>390.59000000000003</v>
      </c>
      <c r="BD25">
        <f t="shared" si="35"/>
        <v>0.4261078880667708</v>
      </c>
      <c r="BE25">
        <f t="shared" si="36"/>
        <v>0.85228145150615509</v>
      </c>
      <c r="BF25">
        <f t="shared" si="37"/>
        <v>0.56794885498587755</v>
      </c>
      <c r="BG25">
        <f t="shared" si="38"/>
        <v>0.88492785562909748</v>
      </c>
      <c r="BH25">
        <f t="shared" si="39"/>
        <v>1400.0036666666699</v>
      </c>
      <c r="BI25">
        <f t="shared" si="40"/>
        <v>1180.187899750907</v>
      </c>
      <c r="BJ25">
        <f t="shared" si="41"/>
        <v>0.8429891491362077</v>
      </c>
      <c r="BK25">
        <f t="shared" si="42"/>
        <v>0.19597829827241534</v>
      </c>
      <c r="BL25">
        <v>6</v>
      </c>
      <c r="BM25">
        <v>0.5</v>
      </c>
      <c r="BN25" t="s">
        <v>291</v>
      </c>
      <c r="BO25">
        <v>2</v>
      </c>
      <c r="BP25">
        <v>1607627548.25</v>
      </c>
      <c r="BQ25">
        <v>499.73083333333301</v>
      </c>
      <c r="BR25">
        <v>511.86456666666697</v>
      </c>
      <c r="BS25">
        <v>8.5502210000000005</v>
      </c>
      <c r="BT25">
        <v>6.7773019999999997</v>
      </c>
      <c r="BU25">
        <v>497.14383333333302</v>
      </c>
      <c r="BV25">
        <v>8.5882210000000008</v>
      </c>
      <c r="BW25">
        <v>500.00540000000001</v>
      </c>
      <c r="BX25">
        <v>101.652966666667</v>
      </c>
      <c r="BY25">
        <v>9.9959099999999995E-2</v>
      </c>
      <c r="BZ25">
        <v>28.023483333333299</v>
      </c>
      <c r="CA25">
        <v>28.0567733333333</v>
      </c>
      <c r="CB25">
        <v>999.9</v>
      </c>
      <c r="CC25">
        <v>0</v>
      </c>
      <c r="CD25">
        <v>0</v>
      </c>
      <c r="CE25">
        <v>10000.436</v>
      </c>
      <c r="CF25">
        <v>0</v>
      </c>
      <c r="CG25">
        <v>322.84649999999999</v>
      </c>
      <c r="CH25">
        <v>1400.0036666666699</v>
      </c>
      <c r="CI25">
        <v>0.90000653333333303</v>
      </c>
      <c r="CJ25">
        <v>9.9993396666666706E-2</v>
      </c>
      <c r="CK25">
        <v>0</v>
      </c>
      <c r="CL25">
        <v>842.0856</v>
      </c>
      <c r="CM25">
        <v>4.9997499999999997</v>
      </c>
      <c r="CN25">
        <v>11533.4533333333</v>
      </c>
      <c r="CO25">
        <v>12178.096666666699</v>
      </c>
      <c r="CP25">
        <v>47.795499999999997</v>
      </c>
      <c r="CQ25">
        <v>49.689100000000003</v>
      </c>
      <c r="CR25">
        <v>48.858233333333303</v>
      </c>
      <c r="CS25">
        <v>48.983166666666698</v>
      </c>
      <c r="CT25">
        <v>48.985300000000002</v>
      </c>
      <c r="CU25">
        <v>1255.51</v>
      </c>
      <c r="CV25">
        <v>139.494</v>
      </c>
      <c r="CW25">
        <v>0</v>
      </c>
      <c r="CX25">
        <v>109.19999980926499</v>
      </c>
      <c r="CY25">
        <v>0</v>
      </c>
      <c r="CZ25">
        <v>842.08651999999995</v>
      </c>
      <c r="DA25">
        <v>2.6088461563573802</v>
      </c>
      <c r="DB25">
        <v>33.315384673172197</v>
      </c>
      <c r="DC25">
        <v>11533.74</v>
      </c>
      <c r="DD25">
        <v>15</v>
      </c>
      <c r="DE25">
        <v>0</v>
      </c>
      <c r="DF25" t="s">
        <v>292</v>
      </c>
      <c r="DG25">
        <v>1607556896.0999999</v>
      </c>
      <c r="DH25">
        <v>1607556911.0999999</v>
      </c>
      <c r="DI25">
        <v>0</v>
      </c>
      <c r="DJ25">
        <v>2.4E-2</v>
      </c>
      <c r="DK25">
        <v>0</v>
      </c>
      <c r="DL25">
        <v>2.5870000000000002</v>
      </c>
      <c r="DM25">
        <v>-3.7999999999999999E-2</v>
      </c>
      <c r="DN25">
        <v>394</v>
      </c>
      <c r="DO25">
        <v>9</v>
      </c>
      <c r="DP25">
        <v>0.04</v>
      </c>
      <c r="DQ25">
        <v>0.02</v>
      </c>
      <c r="DR25">
        <v>9.3687963080331595</v>
      </c>
      <c r="DS25">
        <v>-0.21967513024701099</v>
      </c>
      <c r="DT25">
        <v>6.1855400404307703E-2</v>
      </c>
      <c r="DU25">
        <v>1</v>
      </c>
      <c r="DV25">
        <v>-12.1365451612903</v>
      </c>
      <c r="DW25">
        <v>0.175282258064511</v>
      </c>
      <c r="DX25">
        <v>7.5055961224252996E-2</v>
      </c>
      <c r="DY25">
        <v>1</v>
      </c>
      <c r="DZ25">
        <v>1.7740400000000001</v>
      </c>
      <c r="EA25">
        <v>-8.3896935483870894E-2</v>
      </c>
      <c r="EB25">
        <v>6.35956784898206E-3</v>
      </c>
      <c r="EC25">
        <v>1</v>
      </c>
      <c r="ED25">
        <v>3</v>
      </c>
      <c r="EE25">
        <v>3</v>
      </c>
      <c r="EF25" t="s">
        <v>293</v>
      </c>
      <c r="EG25">
        <v>100</v>
      </c>
      <c r="EH25">
        <v>100</v>
      </c>
      <c r="EI25">
        <v>2.5870000000000002</v>
      </c>
      <c r="EJ25">
        <v>-3.7999999999999999E-2</v>
      </c>
      <c r="EK25">
        <v>2.5870000000000002</v>
      </c>
      <c r="EL25">
        <v>0</v>
      </c>
      <c r="EM25">
        <v>0</v>
      </c>
      <c r="EN25">
        <v>0</v>
      </c>
      <c r="EO25">
        <v>-3.7999999999999999E-2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1177.7</v>
      </c>
      <c r="EX25">
        <v>1177.4000000000001</v>
      </c>
      <c r="EY25">
        <v>2</v>
      </c>
      <c r="EZ25">
        <v>504.649</v>
      </c>
      <c r="FA25">
        <v>516.56799999999998</v>
      </c>
      <c r="FB25">
        <v>24.475899999999999</v>
      </c>
      <c r="FC25">
        <v>30.551400000000001</v>
      </c>
      <c r="FD25">
        <v>29.999500000000001</v>
      </c>
      <c r="FE25">
        <v>30.604600000000001</v>
      </c>
      <c r="FF25">
        <v>30.5977</v>
      </c>
      <c r="FG25">
        <v>23.201000000000001</v>
      </c>
      <c r="FH25">
        <v>0</v>
      </c>
      <c r="FI25">
        <v>100</v>
      </c>
      <c r="FJ25">
        <v>24.474799999999998</v>
      </c>
      <c r="FK25">
        <v>511.69299999999998</v>
      </c>
      <c r="FL25">
        <v>20.504899999999999</v>
      </c>
      <c r="FM25">
        <v>101.77</v>
      </c>
      <c r="FN25">
        <v>101.185</v>
      </c>
    </row>
    <row r="26" spans="1:170" x14ac:dyDescent="0.25">
      <c r="A26">
        <v>10</v>
      </c>
      <c r="B26">
        <v>1607627675</v>
      </c>
      <c r="C26">
        <v>862.40000009536698</v>
      </c>
      <c r="D26" t="s">
        <v>327</v>
      </c>
      <c r="E26" t="s">
        <v>328</v>
      </c>
      <c r="F26" t="s">
        <v>286</v>
      </c>
      <c r="G26" t="s">
        <v>287</v>
      </c>
      <c r="H26">
        <v>1607627667.25</v>
      </c>
      <c r="I26">
        <f t="shared" si="0"/>
        <v>1.4032743750990073E-3</v>
      </c>
      <c r="J26">
        <f t="shared" si="1"/>
        <v>11.271553613407692</v>
      </c>
      <c r="K26">
        <f t="shared" si="2"/>
        <v>599.86180000000002</v>
      </c>
      <c r="L26">
        <f t="shared" si="3"/>
        <v>201.98648546651032</v>
      </c>
      <c r="M26">
        <f t="shared" si="4"/>
        <v>20.55281641782242</v>
      </c>
      <c r="N26">
        <f t="shared" si="5"/>
        <v>61.037991838858218</v>
      </c>
      <c r="O26">
        <f t="shared" si="6"/>
        <v>4.7956285288885736E-2</v>
      </c>
      <c r="P26">
        <f t="shared" si="7"/>
        <v>2.9574235025525639</v>
      </c>
      <c r="Q26">
        <f t="shared" si="8"/>
        <v>4.7528424913233912E-2</v>
      </c>
      <c r="R26">
        <f t="shared" si="9"/>
        <v>2.9743388838132375E-2</v>
      </c>
      <c r="S26">
        <f t="shared" si="10"/>
        <v>231.28861889979103</v>
      </c>
      <c r="T26">
        <f t="shared" si="11"/>
        <v>28.987800275482023</v>
      </c>
      <c r="U26">
        <f t="shared" si="12"/>
        <v>28.070956666666699</v>
      </c>
      <c r="V26">
        <f t="shared" si="13"/>
        <v>3.8105655017881945</v>
      </c>
      <c r="W26">
        <f t="shared" si="14"/>
        <v>23.072595553702282</v>
      </c>
      <c r="X26">
        <f t="shared" si="15"/>
        <v>0.87547835032700194</v>
      </c>
      <c r="Y26">
        <f t="shared" si="16"/>
        <v>3.7944510763398731</v>
      </c>
      <c r="Z26">
        <f t="shared" si="17"/>
        <v>2.9350871514611927</v>
      </c>
      <c r="AA26">
        <f t="shared" si="18"/>
        <v>-61.884399941866221</v>
      </c>
      <c r="AB26">
        <f t="shared" si="19"/>
        <v>-11.593458648609857</v>
      </c>
      <c r="AC26">
        <f t="shared" si="20"/>
        <v>-0.85479103061365658</v>
      </c>
      <c r="AD26">
        <f t="shared" si="21"/>
        <v>156.9559692787013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53544.989037595005</v>
      </c>
      <c r="AJ26" t="s">
        <v>288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329</v>
      </c>
      <c r="AQ26">
        <v>862.83852000000002</v>
      </c>
      <c r="AR26">
        <v>1054.98</v>
      </c>
      <c r="AS26">
        <f t="shared" si="27"/>
        <v>0.18212807825740773</v>
      </c>
      <c r="AT26">
        <v>0.5</v>
      </c>
      <c r="AU26">
        <f t="shared" si="28"/>
        <v>1180.1721707473414</v>
      </c>
      <c r="AV26">
        <f t="shared" si="29"/>
        <v>11.271553613407692</v>
      </c>
      <c r="AW26">
        <f t="shared" si="30"/>
        <v>107.47124473554328</v>
      </c>
      <c r="AX26">
        <f t="shared" si="31"/>
        <v>0.40696506094902274</v>
      </c>
      <c r="AY26">
        <f t="shared" si="32"/>
        <v>1.0040315630998459E-2</v>
      </c>
      <c r="AZ26">
        <f t="shared" si="33"/>
        <v>2.0920775749303302</v>
      </c>
      <c r="BA26" t="s">
        <v>330</v>
      </c>
      <c r="BB26">
        <v>625.64</v>
      </c>
      <c r="BC26">
        <f t="shared" si="34"/>
        <v>429.34000000000003</v>
      </c>
      <c r="BD26">
        <f t="shared" si="35"/>
        <v>0.44752755391997018</v>
      </c>
      <c r="BE26">
        <f t="shared" si="36"/>
        <v>0.83715161353946987</v>
      </c>
      <c r="BF26">
        <f t="shared" si="37"/>
        <v>0.56594915645944055</v>
      </c>
      <c r="BG26">
        <f t="shared" si="38"/>
        <v>0.86668394458500364</v>
      </c>
      <c r="BH26">
        <f t="shared" si="39"/>
        <v>1399.9846666666699</v>
      </c>
      <c r="BI26">
        <f t="shared" si="40"/>
        <v>1180.1721707473414</v>
      </c>
      <c r="BJ26">
        <f t="shared" si="41"/>
        <v>0.84298935470293623</v>
      </c>
      <c r="BK26">
        <f t="shared" si="42"/>
        <v>0.19597870940587256</v>
      </c>
      <c r="BL26">
        <v>6</v>
      </c>
      <c r="BM26">
        <v>0.5</v>
      </c>
      <c r="BN26" t="s">
        <v>291</v>
      </c>
      <c r="BO26">
        <v>2</v>
      </c>
      <c r="BP26">
        <v>1607627667.25</v>
      </c>
      <c r="BQ26">
        <v>599.86180000000002</v>
      </c>
      <c r="BR26">
        <v>614.39736666666704</v>
      </c>
      <c r="BS26">
        <v>8.6039203333333294</v>
      </c>
      <c r="BT26">
        <v>6.9345280000000002</v>
      </c>
      <c r="BU26">
        <v>597.27486666666698</v>
      </c>
      <c r="BV26">
        <v>8.6419213333333307</v>
      </c>
      <c r="BW26">
        <v>500.01453333333302</v>
      </c>
      <c r="BX26">
        <v>101.653366666667</v>
      </c>
      <c r="BY26">
        <v>0.100056936666667</v>
      </c>
      <c r="BZ26">
        <v>27.998243333333299</v>
      </c>
      <c r="CA26">
        <v>28.070956666666699</v>
      </c>
      <c r="CB26">
        <v>999.9</v>
      </c>
      <c r="CC26">
        <v>0</v>
      </c>
      <c r="CD26">
        <v>0</v>
      </c>
      <c r="CE26">
        <v>9994.5176666666594</v>
      </c>
      <c r="CF26">
        <v>0</v>
      </c>
      <c r="CG26">
        <v>324.00200000000001</v>
      </c>
      <c r="CH26">
        <v>1399.9846666666699</v>
      </c>
      <c r="CI26">
        <v>0.89999600000000002</v>
      </c>
      <c r="CJ26">
        <v>0.100004</v>
      </c>
      <c r="CK26">
        <v>0</v>
      </c>
      <c r="CL26">
        <v>862.82669999999996</v>
      </c>
      <c r="CM26">
        <v>4.9997499999999997</v>
      </c>
      <c r="CN26">
        <v>11801.73</v>
      </c>
      <c r="CO26">
        <v>12177.93</v>
      </c>
      <c r="CP26">
        <v>47.903933333333299</v>
      </c>
      <c r="CQ26">
        <v>49.8414</v>
      </c>
      <c r="CR26">
        <v>48.974800000000002</v>
      </c>
      <c r="CS26">
        <v>49.116533333333301</v>
      </c>
      <c r="CT26">
        <v>49.061999999999998</v>
      </c>
      <c r="CU26">
        <v>1255.4829999999999</v>
      </c>
      <c r="CV26">
        <v>139.50166666666701</v>
      </c>
      <c r="CW26">
        <v>0</v>
      </c>
      <c r="CX26">
        <v>118.09999990463299</v>
      </c>
      <c r="CY26">
        <v>0</v>
      </c>
      <c r="CZ26">
        <v>862.83852000000002</v>
      </c>
      <c r="DA26">
        <v>3.0217692307950701</v>
      </c>
      <c r="DB26">
        <v>44.0076922409989</v>
      </c>
      <c r="DC26">
        <v>11801.948</v>
      </c>
      <c r="DD26">
        <v>15</v>
      </c>
      <c r="DE26">
        <v>0</v>
      </c>
      <c r="DF26" t="s">
        <v>292</v>
      </c>
      <c r="DG26">
        <v>1607556896.0999999</v>
      </c>
      <c r="DH26">
        <v>1607556911.0999999</v>
      </c>
      <c r="DI26">
        <v>0</v>
      </c>
      <c r="DJ26">
        <v>2.4E-2</v>
      </c>
      <c r="DK26">
        <v>0</v>
      </c>
      <c r="DL26">
        <v>2.5870000000000002</v>
      </c>
      <c r="DM26">
        <v>-3.7999999999999999E-2</v>
      </c>
      <c r="DN26">
        <v>394</v>
      </c>
      <c r="DO26">
        <v>9</v>
      </c>
      <c r="DP26">
        <v>0.04</v>
      </c>
      <c r="DQ26">
        <v>0.02</v>
      </c>
      <c r="DR26">
        <v>11.2744812914707</v>
      </c>
      <c r="DS26">
        <v>-0.127933120935141</v>
      </c>
      <c r="DT26">
        <v>2.6659435559049E-2</v>
      </c>
      <c r="DU26">
        <v>1</v>
      </c>
      <c r="DV26">
        <v>-14.5376193548387</v>
      </c>
      <c r="DW26">
        <v>9.4175806451656796E-2</v>
      </c>
      <c r="DX26">
        <v>2.8932818951616101E-2</v>
      </c>
      <c r="DY26">
        <v>1</v>
      </c>
      <c r="DZ26">
        <v>1.66986903225806</v>
      </c>
      <c r="EA26">
        <v>-4.1788064516136397E-2</v>
      </c>
      <c r="EB26">
        <v>3.1406095102278499E-3</v>
      </c>
      <c r="EC26">
        <v>1</v>
      </c>
      <c r="ED26">
        <v>3</v>
      </c>
      <c r="EE26">
        <v>3</v>
      </c>
      <c r="EF26" t="s">
        <v>293</v>
      </c>
      <c r="EG26">
        <v>100</v>
      </c>
      <c r="EH26">
        <v>100</v>
      </c>
      <c r="EI26">
        <v>2.5870000000000002</v>
      </c>
      <c r="EJ26">
        <v>-3.7999999999999999E-2</v>
      </c>
      <c r="EK26">
        <v>2.5870000000000002</v>
      </c>
      <c r="EL26">
        <v>0</v>
      </c>
      <c r="EM26">
        <v>0</v>
      </c>
      <c r="EN26">
        <v>0</v>
      </c>
      <c r="EO26">
        <v>-3.7999999999999999E-2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1179.5999999999999</v>
      </c>
      <c r="EX26">
        <v>1179.4000000000001</v>
      </c>
      <c r="EY26">
        <v>2</v>
      </c>
      <c r="EZ26">
        <v>504.56099999999998</v>
      </c>
      <c r="FA26">
        <v>514.19000000000005</v>
      </c>
      <c r="FB26">
        <v>24.4681</v>
      </c>
      <c r="FC26">
        <v>30.530999999999999</v>
      </c>
      <c r="FD26">
        <v>30.000900000000001</v>
      </c>
      <c r="FE26">
        <v>30.549499999999998</v>
      </c>
      <c r="FF26">
        <v>30.548100000000002</v>
      </c>
      <c r="FG26">
        <v>27.131900000000002</v>
      </c>
      <c r="FH26">
        <v>0</v>
      </c>
      <c r="FI26">
        <v>100</v>
      </c>
      <c r="FJ26">
        <v>24.3992</v>
      </c>
      <c r="FK26">
        <v>614.13</v>
      </c>
      <c r="FL26">
        <v>20.504899999999999</v>
      </c>
      <c r="FM26">
        <v>101.771</v>
      </c>
      <c r="FN26">
        <v>101.17400000000001</v>
      </c>
    </row>
    <row r="27" spans="1:170" x14ac:dyDescent="0.25">
      <c r="A27">
        <v>11</v>
      </c>
      <c r="B27">
        <v>1607627767</v>
      </c>
      <c r="C27">
        <v>954.40000009536698</v>
      </c>
      <c r="D27" t="s">
        <v>331</v>
      </c>
      <c r="E27" t="s">
        <v>332</v>
      </c>
      <c r="F27" t="s">
        <v>286</v>
      </c>
      <c r="G27" t="s">
        <v>287</v>
      </c>
      <c r="H27">
        <v>1607627759.25</v>
      </c>
      <c r="I27">
        <f t="shared" si="0"/>
        <v>1.3305538034668473E-3</v>
      </c>
      <c r="J27">
        <f t="shared" si="1"/>
        <v>13.302740429113479</v>
      </c>
      <c r="K27">
        <f t="shared" si="2"/>
        <v>699.32766666666703</v>
      </c>
      <c r="L27">
        <f t="shared" si="3"/>
        <v>205.83710811639131</v>
      </c>
      <c r="M27">
        <f t="shared" si="4"/>
        <v>20.944696494857876</v>
      </c>
      <c r="N27">
        <f t="shared" si="5"/>
        <v>71.159208671490674</v>
      </c>
      <c r="O27">
        <f t="shared" si="6"/>
        <v>4.5411712421846502E-2</v>
      </c>
      <c r="P27">
        <f t="shared" si="7"/>
        <v>2.9581876578480357</v>
      </c>
      <c r="Q27">
        <f t="shared" si="8"/>
        <v>4.5027954396804903E-2</v>
      </c>
      <c r="R27">
        <f t="shared" si="9"/>
        <v>2.8176680191993542E-2</v>
      </c>
      <c r="S27">
        <f t="shared" si="10"/>
        <v>231.29065582828554</v>
      </c>
      <c r="T27">
        <f t="shared" si="11"/>
        <v>28.9886816306174</v>
      </c>
      <c r="U27">
        <f t="shared" si="12"/>
        <v>28.103660000000001</v>
      </c>
      <c r="V27">
        <f t="shared" si="13"/>
        <v>3.8178325210494872</v>
      </c>
      <c r="W27">
        <f t="shared" si="14"/>
        <v>23.228172243568302</v>
      </c>
      <c r="X27">
        <f t="shared" si="15"/>
        <v>0.88047599855834946</v>
      </c>
      <c r="Y27">
        <f t="shared" si="16"/>
        <v>3.7905522196312558</v>
      </c>
      <c r="Z27">
        <f t="shared" si="17"/>
        <v>2.9373565224911378</v>
      </c>
      <c r="AA27">
        <f t="shared" si="18"/>
        <v>-58.677422732887962</v>
      </c>
      <c r="AB27">
        <f t="shared" si="19"/>
        <v>-19.624237090869045</v>
      </c>
      <c r="AC27">
        <f t="shared" si="20"/>
        <v>-1.4466389144861493</v>
      </c>
      <c r="AD27">
        <f t="shared" si="21"/>
        <v>151.5423570900424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53570.402629517215</v>
      </c>
      <c r="AJ27" t="s">
        <v>288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333</v>
      </c>
      <c r="AQ27">
        <v>885.90671999999995</v>
      </c>
      <c r="AR27">
        <v>1099.6400000000001</v>
      </c>
      <c r="AS27">
        <f t="shared" si="27"/>
        <v>0.19436659270306655</v>
      </c>
      <c r="AT27">
        <v>0.5</v>
      </c>
      <c r="AU27">
        <f t="shared" si="28"/>
        <v>1180.1830707473309</v>
      </c>
      <c r="AV27">
        <f t="shared" si="29"/>
        <v>13.302740429113479</v>
      </c>
      <c r="AW27">
        <f t="shared" si="30"/>
        <v>114.69408111350043</v>
      </c>
      <c r="AX27">
        <f t="shared" si="31"/>
        <v>0.42636681095631307</v>
      </c>
      <c r="AY27">
        <f t="shared" si="32"/>
        <v>1.176130064307745E-2</v>
      </c>
      <c r="AZ27">
        <f t="shared" si="33"/>
        <v>1.9664981266596335</v>
      </c>
      <c r="BA27" t="s">
        <v>334</v>
      </c>
      <c r="BB27">
        <v>630.79</v>
      </c>
      <c r="BC27">
        <f t="shared" si="34"/>
        <v>468.85000000000014</v>
      </c>
      <c r="BD27">
        <f t="shared" si="35"/>
        <v>0.45586707902314194</v>
      </c>
      <c r="BE27">
        <f t="shared" si="36"/>
        <v>0.82181743555442377</v>
      </c>
      <c r="BF27">
        <f t="shared" si="37"/>
        <v>0.55636080831057333</v>
      </c>
      <c r="BG27">
        <f t="shared" si="38"/>
        <v>0.84914685747288077</v>
      </c>
      <c r="BH27">
        <f t="shared" si="39"/>
        <v>1399.9976666666701</v>
      </c>
      <c r="BI27">
        <f t="shared" si="40"/>
        <v>1180.1830707473309</v>
      </c>
      <c r="BJ27">
        <f t="shared" si="41"/>
        <v>0.84298931265885069</v>
      </c>
      <c r="BK27">
        <f t="shared" si="42"/>
        <v>0.19597862531770147</v>
      </c>
      <c r="BL27">
        <v>6</v>
      </c>
      <c r="BM27">
        <v>0.5</v>
      </c>
      <c r="BN27" t="s">
        <v>291</v>
      </c>
      <c r="BO27">
        <v>2</v>
      </c>
      <c r="BP27">
        <v>1607627759.25</v>
      </c>
      <c r="BQ27">
        <v>699.32766666666703</v>
      </c>
      <c r="BR27">
        <v>716.40740000000005</v>
      </c>
      <c r="BS27">
        <v>8.6530083333333305</v>
      </c>
      <c r="BT27">
        <v>7.0701733333333303</v>
      </c>
      <c r="BU27">
        <v>696.74069999999995</v>
      </c>
      <c r="BV27">
        <v>8.69100933333333</v>
      </c>
      <c r="BW27">
        <v>500.0043</v>
      </c>
      <c r="BX27">
        <v>101.653766666667</v>
      </c>
      <c r="BY27">
        <v>9.9977769999999994E-2</v>
      </c>
      <c r="BZ27">
        <v>27.980609999999999</v>
      </c>
      <c r="CA27">
        <v>28.103660000000001</v>
      </c>
      <c r="CB27">
        <v>999.9</v>
      </c>
      <c r="CC27">
        <v>0</v>
      </c>
      <c r="CD27">
        <v>0</v>
      </c>
      <c r="CE27">
        <v>9998.8113333333295</v>
      </c>
      <c r="CF27">
        <v>0</v>
      </c>
      <c r="CG27">
        <v>324.35326666666703</v>
      </c>
      <c r="CH27">
        <v>1399.9976666666701</v>
      </c>
      <c r="CI27">
        <v>0.89999966666666698</v>
      </c>
      <c r="CJ27">
        <v>0.1000003</v>
      </c>
      <c r="CK27">
        <v>0</v>
      </c>
      <c r="CL27">
        <v>885.87969999999996</v>
      </c>
      <c r="CM27">
        <v>4.9997499999999997</v>
      </c>
      <c r="CN27">
        <v>12103.3266666667</v>
      </c>
      <c r="CO27">
        <v>12178.026666666699</v>
      </c>
      <c r="CP27">
        <v>48.078800000000001</v>
      </c>
      <c r="CQ27">
        <v>50.049599999999998</v>
      </c>
      <c r="CR27">
        <v>49.1332666666667</v>
      </c>
      <c r="CS27">
        <v>49.303733333333298</v>
      </c>
      <c r="CT27">
        <v>49.245800000000003</v>
      </c>
      <c r="CU27">
        <v>1255.4966666666701</v>
      </c>
      <c r="CV27">
        <v>139.501</v>
      </c>
      <c r="CW27">
        <v>0</v>
      </c>
      <c r="CX27">
        <v>91.299999952316298</v>
      </c>
      <c r="CY27">
        <v>0</v>
      </c>
      <c r="CZ27">
        <v>885.90671999999995</v>
      </c>
      <c r="DA27">
        <v>5.0051538687274899</v>
      </c>
      <c r="DB27">
        <v>58.400000167513802</v>
      </c>
      <c r="DC27">
        <v>12103.928</v>
      </c>
      <c r="DD27">
        <v>15</v>
      </c>
      <c r="DE27">
        <v>0</v>
      </c>
      <c r="DF27" t="s">
        <v>292</v>
      </c>
      <c r="DG27">
        <v>1607556896.0999999</v>
      </c>
      <c r="DH27">
        <v>1607556911.0999999</v>
      </c>
      <c r="DI27">
        <v>0</v>
      </c>
      <c r="DJ27">
        <v>2.4E-2</v>
      </c>
      <c r="DK27">
        <v>0</v>
      </c>
      <c r="DL27">
        <v>2.5870000000000002</v>
      </c>
      <c r="DM27">
        <v>-3.7999999999999999E-2</v>
      </c>
      <c r="DN27">
        <v>394</v>
      </c>
      <c r="DO27">
        <v>9</v>
      </c>
      <c r="DP27">
        <v>0.04</v>
      </c>
      <c r="DQ27">
        <v>0.02</v>
      </c>
      <c r="DR27">
        <v>13.314400538761999</v>
      </c>
      <c r="DS27">
        <v>-0.25250715903210302</v>
      </c>
      <c r="DT27">
        <v>6.6915667976794505E-2</v>
      </c>
      <c r="DU27">
        <v>1</v>
      </c>
      <c r="DV27">
        <v>-17.0899580645161</v>
      </c>
      <c r="DW27">
        <v>0.18261290322586199</v>
      </c>
      <c r="DX27">
        <v>7.5147818950572806E-2</v>
      </c>
      <c r="DY27">
        <v>1</v>
      </c>
      <c r="DZ27">
        <v>1.5834732258064499</v>
      </c>
      <c r="EA27">
        <v>-4.5298548387102802E-2</v>
      </c>
      <c r="EB27">
        <v>3.3990581115634902E-3</v>
      </c>
      <c r="EC27">
        <v>1</v>
      </c>
      <c r="ED27">
        <v>3</v>
      </c>
      <c r="EE27">
        <v>3</v>
      </c>
      <c r="EF27" t="s">
        <v>293</v>
      </c>
      <c r="EG27">
        <v>100</v>
      </c>
      <c r="EH27">
        <v>100</v>
      </c>
      <c r="EI27">
        <v>2.5870000000000002</v>
      </c>
      <c r="EJ27">
        <v>-3.7999999999999999E-2</v>
      </c>
      <c r="EK27">
        <v>2.5870000000000002</v>
      </c>
      <c r="EL27">
        <v>0</v>
      </c>
      <c r="EM27">
        <v>0</v>
      </c>
      <c r="EN27">
        <v>0</v>
      </c>
      <c r="EO27">
        <v>-3.7999999999999999E-2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1181.2</v>
      </c>
      <c r="EX27">
        <v>1180.9000000000001</v>
      </c>
      <c r="EY27">
        <v>2</v>
      </c>
      <c r="EZ27">
        <v>504.19499999999999</v>
      </c>
      <c r="FA27">
        <v>512.37699999999995</v>
      </c>
      <c r="FB27">
        <v>24.319199999999999</v>
      </c>
      <c r="FC27">
        <v>30.652899999999999</v>
      </c>
      <c r="FD27">
        <v>30.0001</v>
      </c>
      <c r="FE27">
        <v>30.611999999999998</v>
      </c>
      <c r="FF27">
        <v>30.594000000000001</v>
      </c>
      <c r="FG27">
        <v>30.921600000000002</v>
      </c>
      <c r="FH27">
        <v>0</v>
      </c>
      <c r="FI27">
        <v>100</v>
      </c>
      <c r="FJ27">
        <v>24.337800000000001</v>
      </c>
      <c r="FK27">
        <v>716.03599999999994</v>
      </c>
      <c r="FL27">
        <v>20.504899999999999</v>
      </c>
      <c r="FM27">
        <v>101.751</v>
      </c>
      <c r="FN27">
        <v>101.155</v>
      </c>
    </row>
    <row r="28" spans="1:170" x14ac:dyDescent="0.25">
      <c r="A28">
        <v>12</v>
      </c>
      <c r="B28">
        <v>1607627887.5</v>
      </c>
      <c r="C28">
        <v>1074.9000000953699</v>
      </c>
      <c r="D28" t="s">
        <v>335</v>
      </c>
      <c r="E28" t="s">
        <v>336</v>
      </c>
      <c r="F28" t="s">
        <v>286</v>
      </c>
      <c r="G28" t="s">
        <v>287</v>
      </c>
      <c r="H28">
        <v>1607627879.5</v>
      </c>
      <c r="I28">
        <f t="shared" si="0"/>
        <v>1.2374067425780454E-3</v>
      </c>
      <c r="J28">
        <f t="shared" si="1"/>
        <v>14.098467400413467</v>
      </c>
      <c r="K28">
        <f t="shared" si="2"/>
        <v>799.97893548387106</v>
      </c>
      <c r="L28">
        <f t="shared" si="3"/>
        <v>237.93004266153932</v>
      </c>
      <c r="M28">
        <f t="shared" si="4"/>
        <v>24.208545875909344</v>
      </c>
      <c r="N28">
        <f t="shared" si="5"/>
        <v>81.395045967236001</v>
      </c>
      <c r="O28">
        <f t="shared" si="6"/>
        <v>4.2247407964466376E-2</v>
      </c>
      <c r="P28">
        <f t="shared" si="7"/>
        <v>2.9587935518610808</v>
      </c>
      <c r="Q28">
        <f t="shared" si="8"/>
        <v>4.191512375838663E-2</v>
      </c>
      <c r="R28">
        <f t="shared" si="9"/>
        <v>2.6226588776401716E-2</v>
      </c>
      <c r="S28">
        <f t="shared" si="10"/>
        <v>231.29299651541388</v>
      </c>
      <c r="T28">
        <f t="shared" si="11"/>
        <v>29.026603683323099</v>
      </c>
      <c r="U28">
        <f t="shared" si="12"/>
        <v>28.1094096774194</v>
      </c>
      <c r="V28">
        <f t="shared" si="13"/>
        <v>3.8191114077961266</v>
      </c>
      <c r="W28">
        <f t="shared" si="14"/>
        <v>23.323389446844789</v>
      </c>
      <c r="X28">
        <f t="shared" si="15"/>
        <v>0.88481363820307157</v>
      </c>
      <c r="Y28">
        <f t="shared" si="16"/>
        <v>3.7936751869603156</v>
      </c>
      <c r="Z28">
        <f t="shared" si="17"/>
        <v>2.934297769593055</v>
      </c>
      <c r="AA28">
        <f t="shared" si="18"/>
        <v>-54.569637347691803</v>
      </c>
      <c r="AB28">
        <f t="shared" si="19"/>
        <v>-18.292194120266835</v>
      </c>
      <c r="AC28">
        <f t="shared" si="20"/>
        <v>-1.3483021462983686</v>
      </c>
      <c r="AD28">
        <f t="shared" si="21"/>
        <v>157.08286290115686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53585.389583333148</v>
      </c>
      <c r="AJ28" t="s">
        <v>288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337</v>
      </c>
      <c r="AQ28">
        <v>911.50811538461596</v>
      </c>
      <c r="AR28">
        <v>1147.76</v>
      </c>
      <c r="AS28">
        <f t="shared" si="27"/>
        <v>0.20583735677788395</v>
      </c>
      <c r="AT28">
        <v>0.5</v>
      </c>
      <c r="AU28">
        <f t="shared" si="28"/>
        <v>1180.1941159120602</v>
      </c>
      <c r="AV28">
        <f t="shared" si="29"/>
        <v>14.098467400413467</v>
      </c>
      <c r="AW28">
        <f t="shared" si="30"/>
        <v>121.46401865207503</v>
      </c>
      <c r="AX28">
        <f t="shared" si="31"/>
        <v>0.44514532654910433</v>
      </c>
      <c r="AY28">
        <f t="shared" si="32"/>
        <v>1.2435424547840449E-2</v>
      </c>
      <c r="AZ28">
        <f t="shared" si="33"/>
        <v>1.8421272739945631</v>
      </c>
      <c r="BA28" t="s">
        <v>338</v>
      </c>
      <c r="BB28">
        <v>636.84</v>
      </c>
      <c r="BC28">
        <f t="shared" si="34"/>
        <v>510.91999999999996</v>
      </c>
      <c r="BD28">
        <f t="shared" si="35"/>
        <v>0.46240484736433113</v>
      </c>
      <c r="BE28">
        <f t="shared" si="36"/>
        <v>0.8053816032058021</v>
      </c>
      <c r="BF28">
        <f t="shared" si="37"/>
        <v>0.54652124320245843</v>
      </c>
      <c r="BG28">
        <f t="shared" si="38"/>
        <v>0.83025109769152494</v>
      </c>
      <c r="BH28">
        <f t="shared" si="39"/>
        <v>1400.0106451612901</v>
      </c>
      <c r="BI28">
        <f t="shared" si="40"/>
        <v>1180.1941159120602</v>
      </c>
      <c r="BJ28">
        <f t="shared" si="41"/>
        <v>0.84298938725290506</v>
      </c>
      <c r="BK28">
        <f t="shared" si="42"/>
        <v>0.19597877450581039</v>
      </c>
      <c r="BL28">
        <v>6</v>
      </c>
      <c r="BM28">
        <v>0.5</v>
      </c>
      <c r="BN28" t="s">
        <v>291</v>
      </c>
      <c r="BO28">
        <v>2</v>
      </c>
      <c r="BP28">
        <v>1607627879.5</v>
      </c>
      <c r="BQ28">
        <v>799.97893548387106</v>
      </c>
      <c r="BR28">
        <v>818.08474193548398</v>
      </c>
      <c r="BS28">
        <v>8.6962574193548399</v>
      </c>
      <c r="BT28">
        <v>7.2243012903225798</v>
      </c>
      <c r="BU28">
        <v>797.39193548387095</v>
      </c>
      <c r="BV28">
        <v>8.7342577419354797</v>
      </c>
      <c r="BW28">
        <v>500.00645161290299</v>
      </c>
      <c r="BX28">
        <v>101.646483870968</v>
      </c>
      <c r="BY28">
        <v>0.100002638709677</v>
      </c>
      <c r="BZ28">
        <v>27.994735483871001</v>
      </c>
      <c r="CA28">
        <v>28.1094096774194</v>
      </c>
      <c r="CB28">
        <v>999.9</v>
      </c>
      <c r="CC28">
        <v>0</v>
      </c>
      <c r="CD28">
        <v>0</v>
      </c>
      <c r="CE28">
        <v>10002.964516128999</v>
      </c>
      <c r="CF28">
        <v>0</v>
      </c>
      <c r="CG28">
        <v>329.30425806451598</v>
      </c>
      <c r="CH28">
        <v>1400.0106451612901</v>
      </c>
      <c r="CI28">
        <v>0.89999870967741902</v>
      </c>
      <c r="CJ28">
        <v>0.100001287096774</v>
      </c>
      <c r="CK28">
        <v>0</v>
      </c>
      <c r="CL28">
        <v>911.51412903225798</v>
      </c>
      <c r="CM28">
        <v>4.9997499999999997</v>
      </c>
      <c r="CN28">
        <v>12436.083870967699</v>
      </c>
      <c r="CO28">
        <v>12178.129032258101</v>
      </c>
      <c r="CP28">
        <v>48.133000000000003</v>
      </c>
      <c r="CQ28">
        <v>50.1148387096774</v>
      </c>
      <c r="CR28">
        <v>49.2398387096774</v>
      </c>
      <c r="CS28">
        <v>49.378999999999998</v>
      </c>
      <c r="CT28">
        <v>49.304000000000002</v>
      </c>
      <c r="CU28">
        <v>1255.5051612903201</v>
      </c>
      <c r="CV28">
        <v>139.50580645161301</v>
      </c>
      <c r="CW28">
        <v>0</v>
      </c>
      <c r="CX28">
        <v>119.799999952316</v>
      </c>
      <c r="CY28">
        <v>0</v>
      </c>
      <c r="CZ28">
        <v>911.50811538461596</v>
      </c>
      <c r="DA28">
        <v>2.4305299283732502</v>
      </c>
      <c r="DB28">
        <v>14.3658119617017</v>
      </c>
      <c r="DC28">
        <v>12436.1538461538</v>
      </c>
      <c r="DD28">
        <v>15</v>
      </c>
      <c r="DE28">
        <v>0</v>
      </c>
      <c r="DF28" t="s">
        <v>292</v>
      </c>
      <c r="DG28">
        <v>1607556896.0999999</v>
      </c>
      <c r="DH28">
        <v>1607556911.0999999</v>
      </c>
      <c r="DI28">
        <v>0</v>
      </c>
      <c r="DJ28">
        <v>2.4E-2</v>
      </c>
      <c r="DK28">
        <v>0</v>
      </c>
      <c r="DL28">
        <v>2.5870000000000002</v>
      </c>
      <c r="DM28">
        <v>-3.7999999999999999E-2</v>
      </c>
      <c r="DN28">
        <v>394</v>
      </c>
      <c r="DO28">
        <v>9</v>
      </c>
      <c r="DP28">
        <v>0.04</v>
      </c>
      <c r="DQ28">
        <v>0.02</v>
      </c>
      <c r="DR28">
        <v>14.1036691107764</v>
      </c>
      <c r="DS28">
        <v>-0.90365813854577104</v>
      </c>
      <c r="DT28">
        <v>8.8608553388300093E-2</v>
      </c>
      <c r="DU28">
        <v>0</v>
      </c>
      <c r="DV28">
        <v>-18.105758064516099</v>
      </c>
      <c r="DW28">
        <v>1.20563225806448</v>
      </c>
      <c r="DX28">
        <v>0.112067821556912</v>
      </c>
      <c r="DY28">
        <v>0</v>
      </c>
      <c r="DZ28">
        <v>1.4719554838709701</v>
      </c>
      <c r="EA28">
        <v>-6.2125645161294298E-2</v>
      </c>
      <c r="EB28">
        <v>4.6797910338718697E-3</v>
      </c>
      <c r="EC28">
        <v>1</v>
      </c>
      <c r="ED28">
        <v>1</v>
      </c>
      <c r="EE28">
        <v>3</v>
      </c>
      <c r="EF28" t="s">
        <v>302</v>
      </c>
      <c r="EG28">
        <v>100</v>
      </c>
      <c r="EH28">
        <v>100</v>
      </c>
      <c r="EI28">
        <v>2.5870000000000002</v>
      </c>
      <c r="EJ28">
        <v>-3.7999999999999999E-2</v>
      </c>
      <c r="EK28">
        <v>2.5870000000000002</v>
      </c>
      <c r="EL28">
        <v>0</v>
      </c>
      <c r="EM28">
        <v>0</v>
      </c>
      <c r="EN28">
        <v>0</v>
      </c>
      <c r="EO28">
        <v>-3.7999999999999999E-2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1183.2</v>
      </c>
      <c r="EX28">
        <v>1182.9000000000001</v>
      </c>
      <c r="EY28">
        <v>2</v>
      </c>
      <c r="EZ28">
        <v>504.10700000000003</v>
      </c>
      <c r="FA28">
        <v>511.68099999999998</v>
      </c>
      <c r="FB28">
        <v>24.581199999999999</v>
      </c>
      <c r="FC28">
        <v>30.534099999999999</v>
      </c>
      <c r="FD28">
        <v>29.9999</v>
      </c>
      <c r="FE28">
        <v>30.513400000000001</v>
      </c>
      <c r="FF28">
        <v>30.492599999999999</v>
      </c>
      <c r="FG28">
        <v>34.7639</v>
      </c>
      <c r="FH28">
        <v>0</v>
      </c>
      <c r="FI28">
        <v>100</v>
      </c>
      <c r="FJ28">
        <v>24.4222</v>
      </c>
      <c r="FK28">
        <v>817.99099999999999</v>
      </c>
      <c r="FL28">
        <v>20.504899999999999</v>
      </c>
      <c r="FM28">
        <v>101.78400000000001</v>
      </c>
      <c r="FN28">
        <v>101.20099999999999</v>
      </c>
    </row>
    <row r="29" spans="1:170" x14ac:dyDescent="0.25">
      <c r="A29">
        <v>13</v>
      </c>
      <c r="B29">
        <v>1607628008</v>
      </c>
      <c r="C29">
        <v>1195.4000000953699</v>
      </c>
      <c r="D29" t="s">
        <v>339</v>
      </c>
      <c r="E29" t="s">
        <v>340</v>
      </c>
      <c r="F29" t="s">
        <v>286</v>
      </c>
      <c r="G29" t="s">
        <v>287</v>
      </c>
      <c r="H29">
        <v>1607628000</v>
      </c>
      <c r="I29">
        <f t="shared" si="0"/>
        <v>1.1331460282641944E-3</v>
      </c>
      <c r="J29">
        <f t="shared" si="1"/>
        <v>15.063431432769949</v>
      </c>
      <c r="K29">
        <f t="shared" si="2"/>
        <v>899.90496774193502</v>
      </c>
      <c r="L29">
        <f t="shared" si="3"/>
        <v>244.85629856462188</v>
      </c>
      <c r="M29">
        <f t="shared" si="4"/>
        <v>24.911926796983856</v>
      </c>
      <c r="N29">
        <f t="shared" si="5"/>
        <v>91.557239131884529</v>
      </c>
      <c r="O29">
        <f t="shared" si="6"/>
        <v>3.8615826068831335E-2</v>
      </c>
      <c r="P29">
        <f t="shared" si="7"/>
        <v>2.9585491438327649</v>
      </c>
      <c r="Q29">
        <f t="shared" si="8"/>
        <v>3.83379873341936E-2</v>
      </c>
      <c r="R29">
        <f t="shared" si="9"/>
        <v>2.3986038004803409E-2</v>
      </c>
      <c r="S29">
        <f t="shared" si="10"/>
        <v>231.29123227775403</v>
      </c>
      <c r="T29">
        <f t="shared" si="11"/>
        <v>29.054146810788616</v>
      </c>
      <c r="U29">
        <f t="shared" si="12"/>
        <v>28.142348387096799</v>
      </c>
      <c r="V29">
        <f t="shared" si="13"/>
        <v>3.8264450905721978</v>
      </c>
      <c r="W29">
        <f t="shared" si="14"/>
        <v>23.43285539708554</v>
      </c>
      <c r="X29">
        <f t="shared" si="15"/>
        <v>0.88899885418047153</v>
      </c>
      <c r="Y29">
        <f t="shared" si="16"/>
        <v>3.7938135968313991</v>
      </c>
      <c r="Z29">
        <f t="shared" si="17"/>
        <v>2.9374462363917262</v>
      </c>
      <c r="AA29">
        <f t="shared" si="18"/>
        <v>-49.971739846450973</v>
      </c>
      <c r="AB29">
        <f t="shared" si="19"/>
        <v>-23.444633230712029</v>
      </c>
      <c r="AC29">
        <f t="shared" si="20"/>
        <v>-1.7285159088482231</v>
      </c>
      <c r="AD29">
        <f t="shared" si="21"/>
        <v>156.14634329174277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53578.037445776477</v>
      </c>
      <c r="AJ29" t="s">
        <v>288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341</v>
      </c>
      <c r="AQ29">
        <v>934.64284615384599</v>
      </c>
      <c r="AR29">
        <v>1189.8699999999999</v>
      </c>
      <c r="AS29">
        <f t="shared" si="27"/>
        <v>0.21450003264739337</v>
      </c>
      <c r="AT29">
        <v>0.5</v>
      </c>
      <c r="AU29">
        <f t="shared" si="28"/>
        <v>1180.1861136505511</v>
      </c>
      <c r="AV29">
        <f t="shared" si="29"/>
        <v>15.063431432769949</v>
      </c>
      <c r="AW29">
        <f t="shared" si="30"/>
        <v>126.57497995402176</v>
      </c>
      <c r="AX29">
        <f t="shared" si="31"/>
        <v>0.45646163026212944</v>
      </c>
      <c r="AY29">
        <f t="shared" si="32"/>
        <v>1.3253146034912143E-2</v>
      </c>
      <c r="AZ29">
        <f t="shared" si="33"/>
        <v>1.7415431937942802</v>
      </c>
      <c r="BA29" t="s">
        <v>342</v>
      </c>
      <c r="BB29">
        <v>646.74</v>
      </c>
      <c r="BC29">
        <f t="shared" si="34"/>
        <v>543.12999999999988</v>
      </c>
      <c r="BD29">
        <f t="shared" si="35"/>
        <v>0.46991908722801901</v>
      </c>
      <c r="BE29">
        <f t="shared" si="36"/>
        <v>0.79232910443766391</v>
      </c>
      <c r="BF29">
        <f t="shared" si="37"/>
        <v>0.53800775403714229</v>
      </c>
      <c r="BG29">
        <f t="shared" si="38"/>
        <v>0.81371534448302774</v>
      </c>
      <c r="BH29">
        <f t="shared" si="39"/>
        <v>1400.00129032258</v>
      </c>
      <c r="BI29">
        <f t="shared" si="40"/>
        <v>1180.1861136505511</v>
      </c>
      <c r="BJ29">
        <f t="shared" si="41"/>
        <v>0.84298930423029805</v>
      </c>
      <c r="BK29">
        <f t="shared" si="42"/>
        <v>0.1959786084605962</v>
      </c>
      <c r="BL29">
        <v>6</v>
      </c>
      <c r="BM29">
        <v>0.5</v>
      </c>
      <c r="BN29" t="s">
        <v>291</v>
      </c>
      <c r="BO29">
        <v>2</v>
      </c>
      <c r="BP29">
        <v>1607628000</v>
      </c>
      <c r="BQ29">
        <v>899.90496774193502</v>
      </c>
      <c r="BR29">
        <v>919.20451612903196</v>
      </c>
      <c r="BS29">
        <v>8.7378616129032203</v>
      </c>
      <c r="BT29">
        <v>7.3899845161290303</v>
      </c>
      <c r="BU29">
        <v>897.31799999999998</v>
      </c>
      <c r="BV29">
        <v>8.7758616129032205</v>
      </c>
      <c r="BW29">
        <v>500.00616129032198</v>
      </c>
      <c r="BX29">
        <v>101.641032258064</v>
      </c>
      <c r="BY29">
        <v>9.9976419354838697E-2</v>
      </c>
      <c r="BZ29">
        <v>27.995361290322599</v>
      </c>
      <c r="CA29">
        <v>28.142348387096799</v>
      </c>
      <c r="CB29">
        <v>999.9</v>
      </c>
      <c r="CC29">
        <v>0</v>
      </c>
      <c r="CD29">
        <v>0</v>
      </c>
      <c r="CE29">
        <v>10002.114516129001</v>
      </c>
      <c r="CF29">
        <v>0</v>
      </c>
      <c r="CG29">
        <v>330.78580645161298</v>
      </c>
      <c r="CH29">
        <v>1400.00129032258</v>
      </c>
      <c r="CI29">
        <v>0.89999812903225795</v>
      </c>
      <c r="CJ29">
        <v>0.10000185161290299</v>
      </c>
      <c r="CK29">
        <v>0</v>
      </c>
      <c r="CL29">
        <v>934.63887096774204</v>
      </c>
      <c r="CM29">
        <v>4.9997499999999997</v>
      </c>
      <c r="CN29">
        <v>12738.2387096774</v>
      </c>
      <c r="CO29">
        <v>12178.0419354839</v>
      </c>
      <c r="CP29">
        <v>48.227645161290297</v>
      </c>
      <c r="CQ29">
        <v>50.1991935483871</v>
      </c>
      <c r="CR29">
        <v>49.293999999999997</v>
      </c>
      <c r="CS29">
        <v>49.493838709677398</v>
      </c>
      <c r="CT29">
        <v>49.356709677419403</v>
      </c>
      <c r="CU29">
        <v>1255.5003225806499</v>
      </c>
      <c r="CV29">
        <v>139.500967741935</v>
      </c>
      <c r="CW29">
        <v>0</v>
      </c>
      <c r="CX29">
        <v>119.89999985694899</v>
      </c>
      <c r="CY29">
        <v>0</v>
      </c>
      <c r="CZ29">
        <v>934.64284615384599</v>
      </c>
      <c r="DA29">
        <v>1.6349401661604299</v>
      </c>
      <c r="DB29">
        <v>16.615384661772001</v>
      </c>
      <c r="DC29">
        <v>12738.484615384599</v>
      </c>
      <c r="DD29">
        <v>15</v>
      </c>
      <c r="DE29">
        <v>0</v>
      </c>
      <c r="DF29" t="s">
        <v>292</v>
      </c>
      <c r="DG29">
        <v>1607556896.0999999</v>
      </c>
      <c r="DH29">
        <v>1607556911.0999999</v>
      </c>
      <c r="DI29">
        <v>0</v>
      </c>
      <c r="DJ29">
        <v>2.4E-2</v>
      </c>
      <c r="DK29">
        <v>0</v>
      </c>
      <c r="DL29">
        <v>2.5870000000000002</v>
      </c>
      <c r="DM29">
        <v>-3.7999999999999999E-2</v>
      </c>
      <c r="DN29">
        <v>394</v>
      </c>
      <c r="DO29">
        <v>9</v>
      </c>
      <c r="DP29">
        <v>0.04</v>
      </c>
      <c r="DQ29">
        <v>0.02</v>
      </c>
      <c r="DR29">
        <v>15.077766359609001</v>
      </c>
      <c r="DS29">
        <v>-0.41060239524441899</v>
      </c>
      <c r="DT29">
        <v>6.1846633356774899E-2</v>
      </c>
      <c r="DU29">
        <v>1</v>
      </c>
      <c r="DV29">
        <v>-19.308003225806502</v>
      </c>
      <c r="DW29">
        <v>0.65250483870972598</v>
      </c>
      <c r="DX29">
        <v>8.6035692082849294E-2</v>
      </c>
      <c r="DY29">
        <v>0</v>
      </c>
      <c r="DZ29">
        <v>1.3481919354838701</v>
      </c>
      <c r="EA29">
        <v>-3.6311129032260997E-2</v>
      </c>
      <c r="EB29">
        <v>2.7696540128103199E-3</v>
      </c>
      <c r="EC29">
        <v>1</v>
      </c>
      <c r="ED29">
        <v>2</v>
      </c>
      <c r="EE29">
        <v>3</v>
      </c>
      <c r="EF29" t="s">
        <v>343</v>
      </c>
      <c r="EG29">
        <v>100</v>
      </c>
      <c r="EH29">
        <v>100</v>
      </c>
      <c r="EI29">
        <v>2.5870000000000002</v>
      </c>
      <c r="EJ29">
        <v>-3.7999999999999999E-2</v>
      </c>
      <c r="EK29">
        <v>2.5870000000000002</v>
      </c>
      <c r="EL29">
        <v>0</v>
      </c>
      <c r="EM29">
        <v>0</v>
      </c>
      <c r="EN29">
        <v>0</v>
      </c>
      <c r="EO29">
        <v>-3.7999999999999999E-2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1185.2</v>
      </c>
      <c r="EX29">
        <v>1184.9000000000001</v>
      </c>
      <c r="EY29">
        <v>2</v>
      </c>
      <c r="EZ29">
        <v>504.06099999999998</v>
      </c>
      <c r="FA29">
        <v>509.92200000000003</v>
      </c>
      <c r="FB29">
        <v>24.403199999999998</v>
      </c>
      <c r="FC29">
        <v>30.546900000000001</v>
      </c>
      <c r="FD29">
        <v>30.000399999999999</v>
      </c>
      <c r="FE29">
        <v>30.5139</v>
      </c>
      <c r="FF29">
        <v>30.496099999999998</v>
      </c>
      <c r="FG29">
        <v>38.508200000000002</v>
      </c>
      <c r="FH29">
        <v>0</v>
      </c>
      <c r="FI29">
        <v>100</v>
      </c>
      <c r="FJ29">
        <v>24.339400000000001</v>
      </c>
      <c r="FK29">
        <v>919.18700000000001</v>
      </c>
      <c r="FL29">
        <v>20.504899999999999</v>
      </c>
      <c r="FM29">
        <v>101.78</v>
      </c>
      <c r="FN29">
        <v>101.193</v>
      </c>
    </row>
    <row r="30" spans="1:170" x14ac:dyDescent="0.25">
      <c r="A30">
        <v>14</v>
      </c>
      <c r="B30">
        <v>1607628128.5</v>
      </c>
      <c r="C30">
        <v>1315.9000000953699</v>
      </c>
      <c r="D30" t="s">
        <v>344</v>
      </c>
      <c r="E30" t="s">
        <v>345</v>
      </c>
      <c r="F30" t="s">
        <v>286</v>
      </c>
      <c r="G30" t="s">
        <v>287</v>
      </c>
      <c r="H30">
        <v>1607628120.5</v>
      </c>
      <c r="I30">
        <f t="shared" si="0"/>
        <v>1.054822774653732E-3</v>
      </c>
      <c r="J30">
        <f t="shared" si="1"/>
        <v>18.6415452035092</v>
      </c>
      <c r="K30">
        <f t="shared" si="2"/>
        <v>1199.5106451612901</v>
      </c>
      <c r="L30">
        <f t="shared" si="3"/>
        <v>332.63604904737383</v>
      </c>
      <c r="M30">
        <f t="shared" si="4"/>
        <v>33.841756166463945</v>
      </c>
      <c r="N30">
        <f t="shared" si="5"/>
        <v>122.03592150905124</v>
      </c>
      <c r="O30">
        <f t="shared" si="6"/>
        <v>3.6106717882166302E-2</v>
      </c>
      <c r="P30">
        <f t="shared" si="7"/>
        <v>2.9580499701673668</v>
      </c>
      <c r="Q30">
        <f t="shared" si="8"/>
        <v>3.5863648601906002E-2</v>
      </c>
      <c r="R30">
        <f t="shared" si="9"/>
        <v>2.2436482628837105E-2</v>
      </c>
      <c r="S30">
        <f t="shared" si="10"/>
        <v>231.29380469576918</v>
      </c>
      <c r="T30">
        <f t="shared" si="11"/>
        <v>29.006641246857718</v>
      </c>
      <c r="U30">
        <f t="shared" si="12"/>
        <v>28.1035903225807</v>
      </c>
      <c r="V30">
        <f t="shared" si="13"/>
        <v>3.8178170251623009</v>
      </c>
      <c r="W30">
        <f t="shared" si="14"/>
        <v>23.679268902172566</v>
      </c>
      <c r="X30">
        <f t="shared" si="15"/>
        <v>0.89479686886688059</v>
      </c>
      <c r="Y30">
        <f t="shared" si="16"/>
        <v>3.7788196610444471</v>
      </c>
      <c r="Z30">
        <f t="shared" si="17"/>
        <v>2.9230201562954203</v>
      </c>
      <c r="AA30">
        <f t="shared" si="18"/>
        <v>-46.517684362229581</v>
      </c>
      <c r="AB30">
        <f t="shared" si="19"/>
        <v>-28.08961327973778</v>
      </c>
      <c r="AC30">
        <f t="shared" si="20"/>
        <v>-2.0702279454425048</v>
      </c>
      <c r="AD30">
        <f t="shared" si="21"/>
        <v>154.61627910835932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53575.515107017003</v>
      </c>
      <c r="AJ30" t="s">
        <v>288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346</v>
      </c>
      <c r="AQ30">
        <v>1000.32864</v>
      </c>
      <c r="AR30">
        <v>1294.92</v>
      </c>
      <c r="AS30">
        <f t="shared" si="27"/>
        <v>0.22749772958947279</v>
      </c>
      <c r="AT30">
        <v>0.5</v>
      </c>
      <c r="AU30">
        <f t="shared" si="28"/>
        <v>1180.2025846182237</v>
      </c>
      <c r="AV30">
        <f t="shared" si="29"/>
        <v>18.6415452035092</v>
      </c>
      <c r="AW30">
        <f t="shared" si="30"/>
        <v>134.24670422813676</v>
      </c>
      <c r="AX30">
        <f t="shared" si="31"/>
        <v>0.49164427146078526</v>
      </c>
      <c r="AY30">
        <f t="shared" si="32"/>
        <v>1.6284740377468798E-2</v>
      </c>
      <c r="AZ30">
        <f t="shared" si="33"/>
        <v>1.5191363173014547</v>
      </c>
      <c r="BA30" t="s">
        <v>347</v>
      </c>
      <c r="BB30">
        <v>658.28</v>
      </c>
      <c r="BC30">
        <f t="shared" si="34"/>
        <v>636.6400000000001</v>
      </c>
      <c r="BD30">
        <f t="shared" si="35"/>
        <v>0.46272832369942207</v>
      </c>
      <c r="BE30">
        <f t="shared" si="36"/>
        <v>0.75549581381058439</v>
      </c>
      <c r="BF30">
        <f t="shared" si="37"/>
        <v>0.50840431395663743</v>
      </c>
      <c r="BG30">
        <f t="shared" si="38"/>
        <v>0.77246431445328068</v>
      </c>
      <c r="BH30">
        <f t="shared" si="39"/>
        <v>1400.0212903225799</v>
      </c>
      <c r="BI30">
        <f t="shared" si="40"/>
        <v>1180.2025846182237</v>
      </c>
      <c r="BJ30">
        <f t="shared" si="41"/>
        <v>0.84298902650708429</v>
      </c>
      <c r="BK30">
        <f t="shared" si="42"/>
        <v>0.19597805301416871</v>
      </c>
      <c r="BL30">
        <v>6</v>
      </c>
      <c r="BM30">
        <v>0.5</v>
      </c>
      <c r="BN30" t="s">
        <v>291</v>
      </c>
      <c r="BO30">
        <v>2</v>
      </c>
      <c r="BP30">
        <v>1607628120.5</v>
      </c>
      <c r="BQ30">
        <v>1199.5106451612901</v>
      </c>
      <c r="BR30">
        <v>1223.39838709677</v>
      </c>
      <c r="BS30">
        <v>8.7951019354838706</v>
      </c>
      <c r="BT30">
        <v>7.5404703225806404</v>
      </c>
      <c r="BU30">
        <v>1196.92387096774</v>
      </c>
      <c r="BV30">
        <v>8.8331019354838691</v>
      </c>
      <c r="BW30">
        <v>500.00916129032299</v>
      </c>
      <c r="BX30">
        <v>101.638096774194</v>
      </c>
      <c r="BY30">
        <v>9.9992838709677401E-2</v>
      </c>
      <c r="BZ30">
        <v>27.927451612903202</v>
      </c>
      <c r="CA30">
        <v>28.1035903225807</v>
      </c>
      <c r="CB30">
        <v>999.9</v>
      </c>
      <c r="CC30">
        <v>0</v>
      </c>
      <c r="CD30">
        <v>0</v>
      </c>
      <c r="CE30">
        <v>9999.5719354838693</v>
      </c>
      <c r="CF30">
        <v>0</v>
      </c>
      <c r="CG30">
        <v>329.83396774193602</v>
      </c>
      <c r="CH30">
        <v>1400.0212903225799</v>
      </c>
      <c r="CI30">
        <v>0.90000800000000003</v>
      </c>
      <c r="CJ30">
        <v>9.9991925806451595E-2</v>
      </c>
      <c r="CK30">
        <v>0</v>
      </c>
      <c r="CL30">
        <v>1000.3029677419401</v>
      </c>
      <c r="CM30">
        <v>4.9997499999999997</v>
      </c>
      <c r="CN30">
        <v>13613.6419354839</v>
      </c>
      <c r="CO30">
        <v>12178.2677419355</v>
      </c>
      <c r="CP30">
        <v>48.310193548387097</v>
      </c>
      <c r="CQ30">
        <v>50.298000000000002</v>
      </c>
      <c r="CR30">
        <v>49.418999999999997</v>
      </c>
      <c r="CS30">
        <v>49.624935483870999</v>
      </c>
      <c r="CT30">
        <v>49.4898387096774</v>
      </c>
      <c r="CU30">
        <v>1255.5312903225799</v>
      </c>
      <c r="CV30">
        <v>139.49</v>
      </c>
      <c r="CW30">
        <v>0</v>
      </c>
      <c r="CX30">
        <v>120</v>
      </c>
      <c r="CY30">
        <v>0</v>
      </c>
      <c r="CZ30">
        <v>1000.32864</v>
      </c>
      <c r="DA30">
        <v>-0.46400000518158901</v>
      </c>
      <c r="DB30">
        <v>-11.9461536897557</v>
      </c>
      <c r="DC30">
        <v>13613.36</v>
      </c>
      <c r="DD30">
        <v>15</v>
      </c>
      <c r="DE30">
        <v>0</v>
      </c>
      <c r="DF30" t="s">
        <v>292</v>
      </c>
      <c r="DG30">
        <v>1607556896.0999999</v>
      </c>
      <c r="DH30">
        <v>1607556911.0999999</v>
      </c>
      <c r="DI30">
        <v>0</v>
      </c>
      <c r="DJ30">
        <v>2.4E-2</v>
      </c>
      <c r="DK30">
        <v>0</v>
      </c>
      <c r="DL30">
        <v>2.5870000000000002</v>
      </c>
      <c r="DM30">
        <v>-3.7999999999999999E-2</v>
      </c>
      <c r="DN30">
        <v>394</v>
      </c>
      <c r="DO30">
        <v>9</v>
      </c>
      <c r="DP30">
        <v>0.04</v>
      </c>
      <c r="DQ30">
        <v>0.02</v>
      </c>
      <c r="DR30">
        <v>18.654042438068601</v>
      </c>
      <c r="DS30">
        <v>-1.0041469290574401</v>
      </c>
      <c r="DT30">
        <v>0.101201375070867</v>
      </c>
      <c r="DU30">
        <v>0</v>
      </c>
      <c r="DV30">
        <v>-23.8872741935484</v>
      </c>
      <c r="DW30">
        <v>1.0965000000001</v>
      </c>
      <c r="DX30">
        <v>0.11068166490855801</v>
      </c>
      <c r="DY30">
        <v>0</v>
      </c>
      <c r="DZ30">
        <v>1.2546322580645199</v>
      </c>
      <c r="EA30">
        <v>-1.8063387096778499E-2</v>
      </c>
      <c r="EB30">
        <v>1.53322706202483E-3</v>
      </c>
      <c r="EC30">
        <v>1</v>
      </c>
      <c r="ED30">
        <v>1</v>
      </c>
      <c r="EE30">
        <v>3</v>
      </c>
      <c r="EF30" t="s">
        <v>302</v>
      </c>
      <c r="EG30">
        <v>100</v>
      </c>
      <c r="EH30">
        <v>100</v>
      </c>
      <c r="EI30">
        <v>2.59</v>
      </c>
      <c r="EJ30">
        <v>-3.7999999999999999E-2</v>
      </c>
      <c r="EK30">
        <v>2.5870000000000002</v>
      </c>
      <c r="EL30">
        <v>0</v>
      </c>
      <c r="EM30">
        <v>0</v>
      </c>
      <c r="EN30">
        <v>0</v>
      </c>
      <c r="EO30">
        <v>-3.7999999999999999E-2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1187.2</v>
      </c>
      <c r="EX30">
        <v>1187</v>
      </c>
      <c r="EY30">
        <v>2</v>
      </c>
      <c r="EZ30">
        <v>503.83199999999999</v>
      </c>
      <c r="FA30">
        <v>508.83300000000003</v>
      </c>
      <c r="FB30">
        <v>24.5105</v>
      </c>
      <c r="FC30">
        <v>30.598400000000002</v>
      </c>
      <c r="FD30">
        <v>29.9985</v>
      </c>
      <c r="FE30">
        <v>30.535799999999998</v>
      </c>
      <c r="FF30">
        <v>30.4954</v>
      </c>
      <c r="FG30">
        <v>49.404800000000002</v>
      </c>
      <c r="FH30">
        <v>0</v>
      </c>
      <c r="FI30">
        <v>100</v>
      </c>
      <c r="FJ30">
        <v>24.564299999999999</v>
      </c>
      <c r="FK30">
        <v>1223.57</v>
      </c>
      <c r="FL30">
        <v>20.504899999999999</v>
      </c>
      <c r="FM30">
        <v>101.77800000000001</v>
      </c>
      <c r="FN30">
        <v>101.191</v>
      </c>
    </row>
    <row r="31" spans="1:170" x14ac:dyDescent="0.25">
      <c r="A31">
        <v>15</v>
      </c>
      <c r="B31">
        <v>1607628249</v>
      </c>
      <c r="C31">
        <v>1436.4000000953699</v>
      </c>
      <c r="D31" t="s">
        <v>348</v>
      </c>
      <c r="E31" t="s">
        <v>349</v>
      </c>
      <c r="F31" t="s">
        <v>286</v>
      </c>
      <c r="G31" t="s">
        <v>287</v>
      </c>
      <c r="H31">
        <v>1607628241</v>
      </c>
      <c r="I31">
        <f t="shared" si="0"/>
        <v>9.6980519293154922E-4</v>
      </c>
      <c r="J31">
        <f t="shared" si="1"/>
        <v>20.132822778483252</v>
      </c>
      <c r="K31">
        <f t="shared" si="2"/>
        <v>1399.7516129032299</v>
      </c>
      <c r="L31">
        <f t="shared" si="3"/>
        <v>377.96514854260494</v>
      </c>
      <c r="M31">
        <f t="shared" si="4"/>
        <v>38.450894693258398</v>
      </c>
      <c r="N31">
        <f t="shared" si="5"/>
        <v>142.39858376358688</v>
      </c>
      <c r="O31">
        <f t="shared" si="6"/>
        <v>3.3050186448969038E-2</v>
      </c>
      <c r="P31">
        <f t="shared" si="7"/>
        <v>2.9576554293913064</v>
      </c>
      <c r="Q31">
        <f t="shared" si="8"/>
        <v>3.2846375920640145E-2</v>
      </c>
      <c r="R31">
        <f t="shared" si="9"/>
        <v>2.0547191594504462E-2</v>
      </c>
      <c r="S31">
        <f t="shared" si="10"/>
        <v>231.29311935617451</v>
      </c>
      <c r="T31">
        <f t="shared" si="11"/>
        <v>29.125669637808553</v>
      </c>
      <c r="U31">
        <f t="shared" si="12"/>
        <v>28.150809677419399</v>
      </c>
      <c r="V31">
        <f t="shared" si="13"/>
        <v>3.8283309478901972</v>
      </c>
      <c r="W31">
        <f t="shared" si="14"/>
        <v>23.534773284083421</v>
      </c>
      <c r="X31">
        <f t="shared" si="15"/>
        <v>0.89438448134889414</v>
      </c>
      <c r="Y31">
        <f t="shared" si="16"/>
        <v>3.8002680992630036</v>
      </c>
      <c r="Z31">
        <f t="shared" si="17"/>
        <v>2.9339464665413031</v>
      </c>
      <c r="AA31">
        <f t="shared" si="18"/>
        <v>-42.768409008281324</v>
      </c>
      <c r="AB31">
        <f t="shared" si="19"/>
        <v>-20.136871534424444</v>
      </c>
      <c r="AC31">
        <f t="shared" si="20"/>
        <v>-1.4853696483614789</v>
      </c>
      <c r="AD31">
        <f t="shared" si="21"/>
        <v>166.90246916510725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53546.596503202905</v>
      </c>
      <c r="AJ31" t="s">
        <v>288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350</v>
      </c>
      <c r="AQ31">
        <v>1019.5368</v>
      </c>
      <c r="AR31">
        <v>1327.93</v>
      </c>
      <c r="AS31">
        <f t="shared" si="27"/>
        <v>0.23223603653807057</v>
      </c>
      <c r="AT31">
        <v>0.5</v>
      </c>
      <c r="AU31">
        <f t="shared" si="28"/>
        <v>1180.197348170143</v>
      </c>
      <c r="AV31">
        <f t="shared" si="29"/>
        <v>20.132822778483252</v>
      </c>
      <c r="AW31">
        <f t="shared" si="30"/>
        <v>137.04217723588766</v>
      </c>
      <c r="AX31">
        <f t="shared" si="31"/>
        <v>0.49939379334754097</v>
      </c>
      <c r="AY31">
        <f t="shared" si="32"/>
        <v>1.7548395859735267E-2</v>
      </c>
      <c r="AZ31">
        <f t="shared" si="33"/>
        <v>1.4565150271475151</v>
      </c>
      <c r="BA31" t="s">
        <v>351</v>
      </c>
      <c r="BB31">
        <v>664.77</v>
      </c>
      <c r="BC31">
        <f t="shared" si="34"/>
        <v>663.16000000000008</v>
      </c>
      <c r="BD31">
        <f t="shared" si="35"/>
        <v>0.46503588877495633</v>
      </c>
      <c r="BE31">
        <f t="shared" si="36"/>
        <v>0.74467429763871074</v>
      </c>
      <c r="BF31">
        <f t="shared" si="37"/>
        <v>0.50353767761172286</v>
      </c>
      <c r="BG31">
        <f t="shared" si="38"/>
        <v>0.75950194890085854</v>
      </c>
      <c r="BH31">
        <f t="shared" si="39"/>
        <v>1400.0148387096799</v>
      </c>
      <c r="BI31">
        <f t="shared" si="40"/>
        <v>1180.197348170143</v>
      </c>
      <c r="BJ31">
        <f t="shared" si="41"/>
        <v>0.84298917092755155</v>
      </c>
      <c r="BK31">
        <f t="shared" si="42"/>
        <v>0.19597834185510318</v>
      </c>
      <c r="BL31">
        <v>6</v>
      </c>
      <c r="BM31">
        <v>0.5</v>
      </c>
      <c r="BN31" t="s">
        <v>291</v>
      </c>
      <c r="BO31">
        <v>2</v>
      </c>
      <c r="BP31">
        <v>1607628241</v>
      </c>
      <c r="BQ31">
        <v>1399.7516129032299</v>
      </c>
      <c r="BR31">
        <v>1425.5390322580599</v>
      </c>
      <c r="BS31">
        <v>8.79163322580645</v>
      </c>
      <c r="BT31">
        <v>7.6381409677419398</v>
      </c>
      <c r="BU31">
        <v>1397.16580645161</v>
      </c>
      <c r="BV31">
        <v>8.8296335483871005</v>
      </c>
      <c r="BW31">
        <v>500.01845161290299</v>
      </c>
      <c r="BX31">
        <v>101.631258064516</v>
      </c>
      <c r="BY31">
        <v>0.100065158064516</v>
      </c>
      <c r="BZ31">
        <v>28.024522580645201</v>
      </c>
      <c r="CA31">
        <v>28.150809677419399</v>
      </c>
      <c r="CB31">
        <v>999.9</v>
      </c>
      <c r="CC31">
        <v>0</v>
      </c>
      <c r="CD31">
        <v>0</v>
      </c>
      <c r="CE31">
        <v>9998.0070967741904</v>
      </c>
      <c r="CF31">
        <v>0</v>
      </c>
      <c r="CG31">
        <v>329.28603225806398</v>
      </c>
      <c r="CH31">
        <v>1400.0148387096799</v>
      </c>
      <c r="CI31">
        <v>0.90000209677419396</v>
      </c>
      <c r="CJ31">
        <v>9.9997838709677406E-2</v>
      </c>
      <c r="CK31">
        <v>0</v>
      </c>
      <c r="CL31">
        <v>1019.67290322581</v>
      </c>
      <c r="CM31">
        <v>4.9997499999999997</v>
      </c>
      <c r="CN31">
        <v>13870.1129032258</v>
      </c>
      <c r="CO31">
        <v>12178.1870967742</v>
      </c>
      <c r="CP31">
        <v>48.187129032257999</v>
      </c>
      <c r="CQ31">
        <v>50.061999999999998</v>
      </c>
      <c r="CR31">
        <v>49.298000000000002</v>
      </c>
      <c r="CS31">
        <v>49.395000000000003</v>
      </c>
      <c r="CT31">
        <v>49.3648387096774</v>
      </c>
      <c r="CU31">
        <v>1255.51903225806</v>
      </c>
      <c r="CV31">
        <v>139.49612903225801</v>
      </c>
      <c r="CW31">
        <v>0</v>
      </c>
      <c r="CX31">
        <v>120</v>
      </c>
      <c r="CY31">
        <v>0</v>
      </c>
      <c r="CZ31">
        <v>1019.5368</v>
      </c>
      <c r="DA31">
        <v>-7.5223076748144102</v>
      </c>
      <c r="DB31">
        <v>-101.515384643103</v>
      </c>
      <c r="DC31">
        <v>13868.611999999999</v>
      </c>
      <c r="DD31">
        <v>15</v>
      </c>
      <c r="DE31">
        <v>0</v>
      </c>
      <c r="DF31" t="s">
        <v>292</v>
      </c>
      <c r="DG31">
        <v>1607556896.0999999</v>
      </c>
      <c r="DH31">
        <v>1607556911.0999999</v>
      </c>
      <c r="DI31">
        <v>0</v>
      </c>
      <c r="DJ31">
        <v>2.4E-2</v>
      </c>
      <c r="DK31">
        <v>0</v>
      </c>
      <c r="DL31">
        <v>2.5870000000000002</v>
      </c>
      <c r="DM31">
        <v>-3.7999999999999999E-2</v>
      </c>
      <c r="DN31">
        <v>394</v>
      </c>
      <c r="DO31">
        <v>9</v>
      </c>
      <c r="DP31">
        <v>0.04</v>
      </c>
      <c r="DQ31">
        <v>0.02</v>
      </c>
      <c r="DR31">
        <v>20.1427298089244</v>
      </c>
      <c r="DS31">
        <v>-0.81016583458730396</v>
      </c>
      <c r="DT31">
        <v>6.8352066099792497E-2</v>
      </c>
      <c r="DU31">
        <v>0</v>
      </c>
      <c r="DV31">
        <v>-25.796722580645199</v>
      </c>
      <c r="DW31">
        <v>1.0055370967741999</v>
      </c>
      <c r="DX31">
        <v>8.6706355423115597E-2</v>
      </c>
      <c r="DY31">
        <v>0</v>
      </c>
      <c r="DZ31">
        <v>1.1539406451612899</v>
      </c>
      <c r="EA31">
        <v>-5.3478387096779302E-2</v>
      </c>
      <c r="EB31">
        <v>4.0220456482578703E-3</v>
      </c>
      <c r="EC31">
        <v>1</v>
      </c>
      <c r="ED31">
        <v>1</v>
      </c>
      <c r="EE31">
        <v>3</v>
      </c>
      <c r="EF31" t="s">
        <v>302</v>
      </c>
      <c r="EG31">
        <v>100</v>
      </c>
      <c r="EH31">
        <v>100</v>
      </c>
      <c r="EI31">
        <v>2.59</v>
      </c>
      <c r="EJ31">
        <v>-3.7999999999999999E-2</v>
      </c>
      <c r="EK31">
        <v>2.5870000000000002</v>
      </c>
      <c r="EL31">
        <v>0</v>
      </c>
      <c r="EM31">
        <v>0</v>
      </c>
      <c r="EN31">
        <v>0</v>
      </c>
      <c r="EO31">
        <v>-3.7999999999999999E-2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1189.2</v>
      </c>
      <c r="EX31">
        <v>1189</v>
      </c>
      <c r="EY31">
        <v>2</v>
      </c>
      <c r="EZ31">
        <v>503.51400000000001</v>
      </c>
      <c r="FA31">
        <v>509.27499999999998</v>
      </c>
      <c r="FB31">
        <v>24.3385</v>
      </c>
      <c r="FC31">
        <v>30.2315</v>
      </c>
      <c r="FD31">
        <v>29.999500000000001</v>
      </c>
      <c r="FE31">
        <v>30.2577</v>
      </c>
      <c r="FF31">
        <v>30.242000000000001</v>
      </c>
      <c r="FG31">
        <v>56.375500000000002</v>
      </c>
      <c r="FH31">
        <v>0</v>
      </c>
      <c r="FI31">
        <v>100</v>
      </c>
      <c r="FJ31">
        <v>24.327200000000001</v>
      </c>
      <c r="FK31">
        <v>1425.76</v>
      </c>
      <c r="FL31">
        <v>20.504899999999999</v>
      </c>
      <c r="FM31">
        <v>101.846</v>
      </c>
      <c r="FN31">
        <v>101.26900000000001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2020-12-10T11:25:27Z</dcterms:created>
  <dcterms:modified xsi:type="dcterms:W3CDTF">2021-05-04T23:08:16Z</dcterms:modified>
</cp:coreProperties>
</file>