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0901E4A-7F48-4C30-A834-C93C0AD26A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J31" i="1" s="1"/>
  <c r="AV31" i="1" s="1"/>
  <c r="Y31" i="1"/>
  <c r="X31" i="1"/>
  <c r="W31" i="1"/>
  <c r="P31" i="1"/>
  <c r="N31" i="1"/>
  <c r="K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H30" i="1"/>
  <c r="AG30" i="1"/>
  <c r="N30" i="1" s="1"/>
  <c r="Y30" i="1"/>
  <c r="X30" i="1"/>
  <c r="W30" i="1" s="1"/>
  <c r="P30" i="1"/>
  <c r="K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X28" i="1"/>
  <c r="W28" i="1" s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H20" i="1"/>
  <c r="AG20" i="1"/>
  <c r="K20" i="1" s="1"/>
  <c r="Y20" i="1"/>
  <c r="X20" i="1"/>
  <c r="W20" i="1" s="1"/>
  <c r="P20" i="1"/>
  <c r="N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J17" i="1" s="1"/>
  <c r="AV17" i="1" s="1"/>
  <c r="AY17" i="1" s="1"/>
  <c r="Y17" i="1"/>
  <c r="X17" i="1"/>
  <c r="W17" i="1"/>
  <c r="P17" i="1"/>
  <c r="S20" i="1" l="1"/>
  <c r="AU20" i="1"/>
  <c r="AW20" i="1" s="1"/>
  <c r="S21" i="1"/>
  <c r="AU21" i="1"/>
  <c r="AU22" i="1"/>
  <c r="AW22" i="1" s="1"/>
  <c r="S22" i="1"/>
  <c r="AH24" i="1"/>
  <c r="N24" i="1"/>
  <c r="J24" i="1"/>
  <c r="AV24" i="1" s="1"/>
  <c r="K24" i="1"/>
  <c r="I24" i="1"/>
  <c r="K28" i="1"/>
  <c r="J28" i="1"/>
  <c r="AV28" i="1" s="1"/>
  <c r="AY28" i="1" s="1"/>
  <c r="N28" i="1"/>
  <c r="I28" i="1"/>
  <c r="AH28" i="1"/>
  <c r="AU30" i="1"/>
  <c r="AW30" i="1" s="1"/>
  <c r="S30" i="1"/>
  <c r="N27" i="1"/>
  <c r="I27" i="1"/>
  <c r="K27" i="1"/>
  <c r="J27" i="1"/>
  <c r="AV27" i="1" s="1"/>
  <c r="AY27" i="1" s="1"/>
  <c r="AH27" i="1"/>
  <c r="N19" i="1"/>
  <c r="K19" i="1"/>
  <c r="J19" i="1"/>
  <c r="AV19" i="1" s="1"/>
  <c r="AY19" i="1" s="1"/>
  <c r="AH19" i="1"/>
  <c r="I19" i="1"/>
  <c r="AW21" i="1"/>
  <c r="S23" i="1"/>
  <c r="AU23" i="1"/>
  <c r="AW23" i="1" s="1"/>
  <c r="AU24" i="1"/>
  <c r="AW24" i="1" s="1"/>
  <c r="S24" i="1"/>
  <c r="I29" i="1"/>
  <c r="AH29" i="1"/>
  <c r="K29" i="1"/>
  <c r="N29" i="1"/>
  <c r="J29" i="1"/>
  <c r="AV29" i="1" s="1"/>
  <c r="T28" i="1"/>
  <c r="U28" i="1" s="1"/>
  <c r="AB28" i="1" s="1"/>
  <c r="S29" i="1"/>
  <c r="AU29" i="1"/>
  <c r="S31" i="1"/>
  <c r="AU31" i="1"/>
  <c r="AY31" i="1" s="1"/>
  <c r="AY26" i="1"/>
  <c r="AW29" i="1"/>
  <c r="I21" i="1"/>
  <c r="AH21" i="1"/>
  <c r="K21" i="1"/>
  <c r="N21" i="1"/>
  <c r="J21" i="1"/>
  <c r="AV21" i="1" s="1"/>
  <c r="AY21" i="1" s="1"/>
  <c r="N22" i="1"/>
  <c r="AH22" i="1"/>
  <c r="K22" i="1"/>
  <c r="J22" i="1"/>
  <c r="AV22" i="1" s="1"/>
  <c r="AY22" i="1" s="1"/>
  <c r="I22" i="1"/>
  <c r="N17" i="1"/>
  <c r="N25" i="1"/>
  <c r="AH17" i="1"/>
  <c r="N23" i="1"/>
  <c r="AH25" i="1"/>
  <c r="I30" i="1"/>
  <c r="I17" i="1"/>
  <c r="S19" i="1"/>
  <c r="I25" i="1"/>
  <c r="S27" i="1"/>
  <c r="J30" i="1"/>
  <c r="AV30" i="1" s="1"/>
  <c r="AY30" i="1" s="1"/>
  <c r="I20" i="1"/>
  <c r="AH23" i="1"/>
  <c r="J25" i="1"/>
  <c r="AV25" i="1" s="1"/>
  <c r="AY25" i="1" s="1"/>
  <c r="AH31" i="1"/>
  <c r="K17" i="1"/>
  <c r="S17" i="1"/>
  <c r="AH18" i="1"/>
  <c r="J20" i="1"/>
  <c r="AV20" i="1" s="1"/>
  <c r="AY20" i="1" s="1"/>
  <c r="I23" i="1"/>
  <c r="S25" i="1"/>
  <c r="AH26" i="1"/>
  <c r="I31" i="1"/>
  <c r="I18" i="1"/>
  <c r="J23" i="1"/>
  <c r="AV23" i="1" s="1"/>
  <c r="AY23" i="1" s="1"/>
  <c r="I26" i="1"/>
  <c r="AA29" i="1" l="1"/>
  <c r="AA19" i="1"/>
  <c r="AA27" i="1"/>
  <c r="AA25" i="1"/>
  <c r="T24" i="1"/>
  <c r="U24" i="1" s="1"/>
  <c r="AC28" i="1"/>
  <c r="V28" i="1"/>
  <c r="Z28" i="1" s="1"/>
  <c r="T18" i="1"/>
  <c r="U18" i="1" s="1"/>
  <c r="AA18" i="1"/>
  <c r="T19" i="1"/>
  <c r="U19" i="1" s="1"/>
  <c r="Q19" i="1" s="1"/>
  <c r="O19" i="1" s="1"/>
  <c r="R19" i="1" s="1"/>
  <c r="L19" i="1" s="1"/>
  <c r="M19" i="1" s="1"/>
  <c r="AA22" i="1"/>
  <c r="T30" i="1"/>
  <c r="U30" i="1" s="1"/>
  <c r="AA24" i="1"/>
  <c r="Q24" i="1"/>
  <c r="O24" i="1" s="1"/>
  <c r="R24" i="1" s="1"/>
  <c r="L24" i="1" s="1"/>
  <c r="M24" i="1" s="1"/>
  <c r="T21" i="1"/>
  <c r="U21" i="1" s="1"/>
  <c r="T22" i="1"/>
  <c r="U22" i="1" s="1"/>
  <c r="AA17" i="1"/>
  <c r="Q21" i="1"/>
  <c r="O21" i="1" s="1"/>
  <c r="R21" i="1" s="1"/>
  <c r="L21" i="1" s="1"/>
  <c r="M21" i="1" s="1"/>
  <c r="AA21" i="1"/>
  <c r="T31" i="1"/>
  <c r="U31" i="1" s="1"/>
  <c r="T26" i="1"/>
  <c r="U26" i="1" s="1"/>
  <c r="AA26" i="1"/>
  <c r="T17" i="1"/>
  <c r="U17" i="1" s="1"/>
  <c r="AA30" i="1"/>
  <c r="Q30" i="1"/>
  <c r="O30" i="1" s="1"/>
  <c r="R30" i="1" s="1"/>
  <c r="L30" i="1" s="1"/>
  <c r="M30" i="1" s="1"/>
  <c r="AY29" i="1"/>
  <c r="AY24" i="1"/>
  <c r="T20" i="1"/>
  <c r="U20" i="1" s="1"/>
  <c r="Q20" i="1" s="1"/>
  <c r="O20" i="1" s="1"/>
  <c r="R20" i="1" s="1"/>
  <c r="L20" i="1" s="1"/>
  <c r="M20" i="1" s="1"/>
  <c r="T27" i="1"/>
  <c r="U27" i="1" s="1"/>
  <c r="Q27" i="1" s="1"/>
  <c r="O27" i="1" s="1"/>
  <c r="R27" i="1" s="1"/>
  <c r="L27" i="1" s="1"/>
  <c r="M27" i="1" s="1"/>
  <c r="T25" i="1"/>
  <c r="U25" i="1" s="1"/>
  <c r="Q25" i="1" s="1"/>
  <c r="O25" i="1" s="1"/>
  <c r="R25" i="1" s="1"/>
  <c r="L25" i="1" s="1"/>
  <c r="M25" i="1" s="1"/>
  <c r="AW31" i="1"/>
  <c r="T29" i="1"/>
  <c r="U29" i="1" s="1"/>
  <c r="T23" i="1"/>
  <c r="U23" i="1" s="1"/>
  <c r="AA31" i="1"/>
  <c r="Q31" i="1"/>
  <c r="O31" i="1" s="1"/>
  <c r="R31" i="1" s="1"/>
  <c r="L31" i="1" s="1"/>
  <c r="M31" i="1" s="1"/>
  <c r="AA23" i="1"/>
  <c r="AA20" i="1"/>
  <c r="AA28" i="1"/>
  <c r="Q28" i="1"/>
  <c r="O28" i="1" s="1"/>
  <c r="R28" i="1" s="1"/>
  <c r="L28" i="1" s="1"/>
  <c r="M28" i="1" s="1"/>
  <c r="AB18" i="1" l="1"/>
  <c r="V18" i="1"/>
  <c r="Z18" i="1" s="1"/>
  <c r="AC18" i="1"/>
  <c r="AD18" i="1" s="1"/>
  <c r="AC17" i="1"/>
  <c r="V17" i="1"/>
  <c r="Z17" i="1" s="1"/>
  <c r="AB17" i="1"/>
  <c r="V30" i="1"/>
  <c r="Z30" i="1" s="1"/>
  <c r="AC30" i="1"/>
  <c r="AD30" i="1" s="1"/>
  <c r="AB30" i="1"/>
  <c r="Q18" i="1"/>
  <c r="O18" i="1" s="1"/>
  <c r="R18" i="1" s="1"/>
  <c r="L18" i="1" s="1"/>
  <c r="M18" i="1" s="1"/>
  <c r="AC23" i="1"/>
  <c r="AD23" i="1" s="1"/>
  <c r="V23" i="1"/>
  <c r="Z23" i="1" s="1"/>
  <c r="AB23" i="1"/>
  <c r="Q17" i="1"/>
  <c r="O17" i="1" s="1"/>
  <c r="R17" i="1" s="1"/>
  <c r="L17" i="1" s="1"/>
  <c r="M17" i="1" s="1"/>
  <c r="AB26" i="1"/>
  <c r="V26" i="1"/>
  <c r="Z26" i="1" s="1"/>
  <c r="AC26" i="1"/>
  <c r="V22" i="1"/>
  <c r="Z22" i="1" s="1"/>
  <c r="AC22" i="1"/>
  <c r="AD22" i="1" s="1"/>
  <c r="AB22" i="1"/>
  <c r="Q22" i="1"/>
  <c r="O22" i="1" s="1"/>
  <c r="R22" i="1" s="1"/>
  <c r="L22" i="1" s="1"/>
  <c r="M22" i="1" s="1"/>
  <c r="AD28" i="1"/>
  <c r="AC25" i="1"/>
  <c r="AD25" i="1" s="1"/>
  <c r="V25" i="1"/>
  <c r="Z25" i="1" s="1"/>
  <c r="AB25" i="1"/>
  <c r="V29" i="1"/>
  <c r="Z29" i="1" s="1"/>
  <c r="AC29" i="1"/>
  <c r="AD29" i="1" s="1"/>
  <c r="AB29" i="1"/>
  <c r="Q26" i="1"/>
  <c r="O26" i="1" s="1"/>
  <c r="R26" i="1" s="1"/>
  <c r="L26" i="1" s="1"/>
  <c r="M26" i="1" s="1"/>
  <c r="V24" i="1"/>
  <c r="Z24" i="1" s="1"/>
  <c r="AC24" i="1"/>
  <c r="AB24" i="1"/>
  <c r="V27" i="1"/>
  <c r="Z27" i="1" s="1"/>
  <c r="AC27" i="1"/>
  <c r="AD27" i="1" s="1"/>
  <c r="AB27" i="1"/>
  <c r="V20" i="1"/>
  <c r="Z20" i="1" s="1"/>
  <c r="AC20" i="1"/>
  <c r="AB20" i="1"/>
  <c r="Q23" i="1"/>
  <c r="O23" i="1" s="1"/>
  <c r="R23" i="1" s="1"/>
  <c r="L23" i="1" s="1"/>
  <c r="M23" i="1" s="1"/>
  <c r="AC31" i="1"/>
  <c r="AD31" i="1" s="1"/>
  <c r="V31" i="1"/>
  <c r="Z31" i="1" s="1"/>
  <c r="AB31" i="1"/>
  <c r="V21" i="1"/>
  <c r="Z21" i="1" s="1"/>
  <c r="AC21" i="1"/>
  <c r="AB21" i="1"/>
  <c r="V19" i="1"/>
  <c r="Z19" i="1" s="1"/>
  <c r="AC19" i="1"/>
  <c r="AB19" i="1"/>
  <c r="Q29" i="1"/>
  <c r="O29" i="1" s="1"/>
  <c r="R29" i="1" s="1"/>
  <c r="L29" i="1" s="1"/>
  <c r="M29" i="1" s="1"/>
  <c r="AD24" i="1" l="1"/>
  <c r="AD20" i="1"/>
  <c r="AD21" i="1"/>
  <c r="AD17" i="1"/>
  <c r="AD19" i="1"/>
  <c r="AD26" i="1"/>
</calcChain>
</file>

<file path=xl/sharedStrings.xml><?xml version="1.0" encoding="utf-8"?>
<sst xmlns="http://schemas.openxmlformats.org/spreadsheetml/2006/main" count="694" uniqueCount="353">
  <si>
    <t>File opened</t>
  </si>
  <si>
    <t>2020-12-10 11:25:49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</si>
  <si>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</si>
  <si>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</si>
  <si>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</si>
  <si>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</si>
  <si>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</si>
  <si>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</si>
  <si>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</si>
  <si>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</si>
  <si>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</si>
  <si>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</si>
  <si>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</si>
  <si>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</si>
  <si>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</si>
  <si>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</si>
  <si>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</si>
  <si>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</si>
  <si>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</si>
  <si>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</si>
  <si>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</si>
  <si>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</si>
  <si>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</si>
  <si>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11:25:49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</si>
  <si>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</si>
  <si>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</si>
  <si>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</si>
  <si>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</si>
  <si>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</si>
  <si>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</si>
  <si>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</si>
  <si>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</si>
  <si>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</si>
  <si>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</si>
  <si>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</si>
  <si>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</si>
  <si>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</si>
  <si>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</si>
  <si>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</si>
  <si>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</si>
  <si>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</si>
  <si>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</si>
  <si>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</si>
  <si>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</si>
  <si>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</si>
  <si>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</si>
  <si>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</si>
  <si>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</si>
  <si>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</si>
  <si>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</si>
  <si>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</si>
  <si>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</si>
  <si>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</si>
  <si>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</si>
  <si>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</si>
  <si>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</si>
  <si>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</si>
  <si>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</si>
  <si>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</si>
  <si>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</si>
  <si>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</si>
  <si>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</si>
  <si>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</si>
  <si>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</si>
  <si>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</si>
  <si>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</si>
  <si>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</si>
  <si>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</si>
  <si>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</si>
  <si>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</si>
  <si>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</si>
  <si>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</si>
  <si>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</si>
  <si>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</si>
  <si>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</si>
  <si>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</si>
  <si>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</si>
  <si>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</si>
  <si>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</si>
  <si>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</si>
  <si>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</si>
  <si>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</si>
  <si>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</si>
  <si>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</si>
  <si>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</si>
  <si>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</si>
  <si>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</si>
  <si>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</si>
  <si>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</si>
  <si>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</si>
  <si>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</si>
  <si>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</si>
  <si>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</si>
  <si>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</si>
  <si>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</si>
  <si>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</si>
  <si>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</si>
  <si>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</si>
  <si>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</si>
  <si>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</si>
  <si>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</si>
  <si>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</si>
  <si>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</si>
  <si>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</si>
  <si>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</si>
  <si>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</si>
  <si>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</si>
  <si>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</si>
  <si>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</si>
  <si>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</si>
  <si>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</si>
  <si>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</si>
  <si>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</si>
  <si>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</si>
  <si>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</si>
  <si>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</si>
  <si>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</si>
  <si>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</si>
  <si>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</si>
  <si>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</si>
  <si>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</si>
  <si>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</si>
  <si>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</si>
  <si>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</si>
  <si>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</si>
  <si>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</si>
  <si>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</si>
  <si>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</si>
  <si>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</si>
  <si>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</si>
  <si>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</si>
  <si>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</si>
  <si>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</si>
  <si>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</si>
  <si>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</si>
  <si>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</si>
  <si>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</si>
  <si>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</si>
  <si>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</si>
  <si>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</si>
  <si>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</si>
  <si>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</si>
  <si>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</si>
  <si>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</si>
  <si>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</si>
  <si>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</si>
  <si>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</si>
  <si>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</si>
  <si>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</si>
  <si>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</si>
  <si>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</si>
  <si>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</si>
  <si>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</si>
  <si>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</si>
  <si>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</si>
  <si>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</si>
  <si>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</si>
  <si>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</si>
  <si>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</si>
  <si>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</si>
  <si>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</si>
  <si>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</si>
  <si>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</si>
  <si>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</si>
  <si>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</si>
  <si>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</si>
  <si>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</si>
  <si>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</si>
  <si>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</si>
  <si>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</si>
  <si>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</si>
  <si>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</si>
  <si>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</si>
  <si>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</si>
  <si>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</si>
  <si>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</si>
  <si>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</si>
  <si>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</si>
  <si>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</si>
  <si>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</si>
  <si>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</si>
  <si>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</si>
  <si>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</si>
  <si>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</si>
  <si>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</si>
  <si>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</si>
  <si>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</si>
  <si>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</si>
  <si>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</si>
  <si>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</si>
  <si>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</si>
  <si>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</si>
  <si>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</si>
  <si>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</si>
  <si>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</si>
  <si>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</si>
  <si>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</si>
  <si>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</si>
  <si>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</si>
  <si>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</si>
  <si>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</si>
  <si>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</si>
  <si>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</si>
  <si>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</si>
  <si>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</si>
  <si>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</si>
  <si>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</si>
  <si>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</si>
  <si>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</si>
  <si>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</si>
  <si>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</si>
  <si>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</si>
  <si>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</si>
  <si>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</si>
  <si>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</si>
  <si>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</si>
  <si>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</si>
  <si>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</si>
  <si>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</si>
  <si>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</si>
  <si>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</si>
  <si>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</si>
  <si>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</si>
  <si>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</si>
  <si>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</si>
  <si>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</si>
  <si>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</si>
  <si>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</si>
  <si>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</si>
  <si>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</si>
  <si>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</si>
  <si>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</si>
  <si>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</si>
  <si>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</si>
  <si>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</si>
  <si>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</si>
  <si>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</si>
  <si>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</si>
  <si>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</si>
  <si>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</si>
  <si>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</si>
  <si>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</si>
  <si>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</si>
  <si>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</si>
  <si>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</si>
  <si>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</si>
  <si>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</si>
  <si>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</si>
  <si>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</si>
  <si>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</si>
  <si>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</si>
  <si>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</si>
  <si>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</si>
  <si>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</si>
  <si>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</si>
  <si>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</si>
  <si>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</si>
  <si>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</si>
  <si>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</si>
  <si>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</si>
  <si>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</si>
  <si>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</si>
  <si>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</si>
  <si>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</si>
  <si>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</si>
  <si>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</si>
  <si>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</si>
  <si>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</si>
  <si>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</si>
  <si>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</si>
  <si>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</si>
  <si>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</si>
  <si>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</si>
  <si>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</si>
  <si>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</si>
  <si>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</si>
  <si>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</si>
  <si>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</si>
  <si>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</si>
  <si>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</si>
  <si>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</si>
  <si>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</si>
  <si>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</si>
  <si>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</si>
  <si>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11:27:56</t>
  </si>
  <si>
    <t>11:27:56</t>
  </si>
  <si>
    <t>1149</t>
  </si>
  <si>
    <t>_1</t>
  </si>
  <si>
    <t>RECT-4143-20200907-06_33_50</t>
  </si>
  <si>
    <t>RECT-6539-20201210-11_27_57</t>
  </si>
  <si>
    <t>DARK-6540-20201210-11_27_58</t>
  </si>
  <si>
    <t>0: Broadleaf</t>
  </si>
  <si>
    <t>--:--:--</t>
  </si>
  <si>
    <t>0/3</t>
  </si>
  <si>
    <t>20201210 11:29:27</t>
  </si>
  <si>
    <t>11:29:27</t>
  </si>
  <si>
    <t>RECT-6541-20201210-11_29_27</t>
  </si>
  <si>
    <t>DARK-6542-20201210-11_29_29</t>
  </si>
  <si>
    <t>3/3</t>
  </si>
  <si>
    <t>20201210 11:30:28</t>
  </si>
  <si>
    <t>11:30:28</t>
  </si>
  <si>
    <t>RECT-6543-20201210-11_30_28</t>
  </si>
  <si>
    <t>DARK-6544-20201210-11_30_30</t>
  </si>
  <si>
    <t>20201210 11:31:41</t>
  </si>
  <si>
    <t>11:31:41</t>
  </si>
  <si>
    <t>RECT-6545-20201210-11_31_41</t>
  </si>
  <si>
    <t>DARK-6546-20201210-11_31_43</t>
  </si>
  <si>
    <t>20201210 11:33:41</t>
  </si>
  <si>
    <t>11:33:41</t>
  </si>
  <si>
    <t>RECT-6547-20201210-11_33_42</t>
  </si>
  <si>
    <t>DARK-6548-20201210-11_33_43</t>
  </si>
  <si>
    <t>1/3</t>
  </si>
  <si>
    <t>20201210 11:34:56</t>
  </si>
  <si>
    <t>11:34:56</t>
  </si>
  <si>
    <t>RECT-6549-20201210-11_34_56</t>
  </si>
  <si>
    <t>DARK-6550-20201210-11_34_58</t>
  </si>
  <si>
    <t>20201210 11:36:08</t>
  </si>
  <si>
    <t>11:36:08</t>
  </si>
  <si>
    <t>RECT-6551-20201210-11_36_08</t>
  </si>
  <si>
    <t>DARK-6552-20201210-11_36_10</t>
  </si>
  <si>
    <t>20201210 11:38:08</t>
  </si>
  <si>
    <t>11:38:08</t>
  </si>
  <si>
    <t>RECT-6553-20201210-11_38_09</t>
  </si>
  <si>
    <t>DARK-6554-20201210-11_38_10</t>
  </si>
  <si>
    <t>20201210 11:40:09</t>
  </si>
  <si>
    <t>11:40:09</t>
  </si>
  <si>
    <t>RECT-6555-20201210-11_40_09</t>
  </si>
  <si>
    <t>DARK-6556-20201210-11_40_11</t>
  </si>
  <si>
    <t>2/3</t>
  </si>
  <si>
    <t>20201210 11:41:14</t>
  </si>
  <si>
    <t>11:41:14</t>
  </si>
  <si>
    <t>RECT-6557-20201210-11_41_14</t>
  </si>
  <si>
    <t>DARK-6558-20201210-11_41_16</t>
  </si>
  <si>
    <t>20201210 11:43:14</t>
  </si>
  <si>
    <t>11:43:14</t>
  </si>
  <si>
    <t>RECT-6559-20201210-11_43_15</t>
  </si>
  <si>
    <t>DARK-6560-20201210-11_43_16</t>
  </si>
  <si>
    <t>20201210 11:44:17</t>
  </si>
  <si>
    <t>11:44:17</t>
  </si>
  <si>
    <t>RECT-6561-20201210-11_44_17</t>
  </si>
  <si>
    <t>DARK-6562-20201210-11_44_19</t>
  </si>
  <si>
    <t>20201210 11:46:17</t>
  </si>
  <si>
    <t>11:46:17</t>
  </si>
  <si>
    <t>RECT-6563-20201210-11_46_18</t>
  </si>
  <si>
    <t>DARK-6564-20201210-11_46_19</t>
  </si>
  <si>
    <t>20201210 11:48:18</t>
  </si>
  <si>
    <t>11:48:18</t>
  </si>
  <si>
    <t>RECT-6565-20201210-11_48_18</t>
  </si>
  <si>
    <t>DARK-6566-20201210-11_48_20</t>
  </si>
  <si>
    <t>20201210 11:50:18</t>
  </si>
  <si>
    <t>11:50:18</t>
  </si>
  <si>
    <t>RECT-6567-20201210-11_50_19</t>
  </si>
  <si>
    <t>DARK-6568-20201210-11_50_20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</si>
</sst>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1607628476.5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1607628468.75</v>
      </c>
      <c r="I17">
        <f t="shared" ref="I17:I31" si="0">BW17*AG17*(BS17-BT17)/(100*BL17*(1000-AG17*BS17))</f>
        <v>3.3855973438670084E-3</v>
      </c>
      <c r="J17">
        <f t="shared" ref="J17:J31" si="1">BW17*AG17*(BR17-BQ17*(1000-AG17*BT17)/(1000-AG17*BS17))/(100*BL17)</f>
        <v>9.9438123304465051</v>
      </c>
      <c r="K17">
        <f t="shared" ref="K17:K31" si="2">BQ17 - IF(AG17&gt;1, J17*BL17*100/(AI17*CE17), 0)</f>
        <v>401.603833333333</v>
      </c>
      <c r="L17">
        <f t="shared" ref="L17:L31" si="3">((R17-I17/2)*K17-J17)/(R17+I17/2)</f>
        <v>261.13943240324028</v>
      </c>
      <c r="M17">
        <f t="shared" ref="M17:M31" si="4">L17*(BX17+BY17)/1000</f>
        <v>26.562305364044917</v>
      </c>
      <c r="N17">
        <f t="shared" ref="N17:N31" si="5">(BQ17 - IF(AG17&gt;1, J17*BL17*100/(AI17*CE17), 0))*(BX17+BY17)/1000</f>
        <v>40.849915151453118</v>
      </c>
      <c r="O17">
        <f t="shared" ref="O17:O31" si="6">2/((1/Q17-1/P17)+SIGN(Q17)*SQRT((1/Q17-1/P17)*(1/Q17-1/P17) + 4*BM17/((BM17+1)*(BM17+1))*(2*1/Q17*1/P17-1/P17*1/P17)))</f>
        <v>0.12865054285282324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2.958084361298738</v>
      </c>
      <c r="Q17">
        <f t="shared" ref="Q17:Q31" si="8">I17*(1000-(1000*0.61365*EXP(17.502*U17/(240.97+U17))/(BX17+BY17)+BS17)/2)/(1000*0.61365*EXP(17.502*U17/(240.97+U17))/(BX17+BY17)-BS17)</f>
        <v>0.12562107233614794</v>
      </c>
      <c r="R17">
        <f t="shared" ref="R17:R31" si="9">1/((BM17+1)/(O17/1.6)+1/(P17/1.37)) + BM17/((BM17+1)/(O17/1.6) + BM17/(P17/1.37))</f>
        <v>7.8779414408534046E-2</v>
      </c>
      <c r="S17">
        <f t="shared" ref="S17:S31" si="10">(BI17*BK17)</f>
        <v>231.28703536872214</v>
      </c>
      <c r="T17">
        <f t="shared" ref="T17:T31" si="11">(BZ17+(S17+2*0.95*0.0000000567*(((BZ17+$B$7)+273)^4-(BZ17+273)^4)-44100*I17)/(1.84*29.3*P17+8*0.95*0.0000000567*(BZ17+273)^3))</f>
        <v>28.5008595773511</v>
      </c>
      <c r="U17">
        <f t="shared" ref="U17:U31" si="12">($C$7*CA17+$D$7*CB17+$E$7*T17)</f>
        <v>27.934429999999999</v>
      </c>
      <c r="V17">
        <f t="shared" ref="V17:V31" si="13">0.61365*EXP(17.502*U17/(240.97+U17))</f>
        <v>3.7803580481247385</v>
      </c>
      <c r="W17">
        <f t="shared" ref="W17:W31" si="14">(X17/Y17*100)</f>
        <v>29.076508578461791</v>
      </c>
      <c r="X17">
        <f t="shared" ref="X17:X31" si="15">BS17*(BX17+BY17)/1000</f>
        <v>1.1048277603422272</v>
      </c>
      <c r="Y17">
        <f t="shared" ref="Y17:Y31" si="16">0.61365*EXP(17.502*BZ17/(240.97+BZ17))</f>
        <v>3.7997263576570544</v>
      </c>
      <c r="Z17">
        <f t="shared" ref="Z17:Z31" si="17">(V17-BS17*(BX17+BY17)/1000)</f>
        <v>2.6755302877825113</v>
      </c>
      <c r="AA17">
        <f t="shared" ref="AA17:AA31" si="18">(-I17*44100)</f>
        <v>-149.30484286453506</v>
      </c>
      <c r="AB17">
        <f t="shared" ref="AB17:AB31" si="19">2*29.3*P17*0.92*(BZ17-U17)</f>
        <v>13.97756120669251</v>
      </c>
      <c r="AC17">
        <f t="shared" ref="AC17:AC31" si="20">2*0.95*0.0000000567*(((BZ17+$B$7)+273)^4-(U17+273)^4)</f>
        <v>1.0297633166015219</v>
      </c>
      <c r="AD17">
        <f t="shared" ref="AD17:AD31" si="21">S17+AC17+AA17+AB17</f>
        <v>96.989517027481128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53559.220550418424</v>
      </c>
      <c r="AJ17" t="s">
        <v>288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289</v>
      </c>
      <c r="AQ17">
        <v>1667.5155999999999</v>
      </c>
      <c r="AR17">
        <v>1920.08</v>
      </c>
      <c r="AS17">
        <f t="shared" ref="AS17:AS31" si="27">1-AQ17/AR17</f>
        <v>0.13153847756343484</v>
      </c>
      <c r="AT17">
        <v>0.5</v>
      </c>
      <c r="AU17">
        <f t="shared" ref="AU17:AU31" si="28">BI17</f>
        <v>1180.164280747332</v>
      </c>
      <c r="AV17">
        <f t="shared" ref="AV17:AV31" si="29">J17</f>
        <v>9.9438123304465051</v>
      </c>
      <c r="AW17">
        <f t="shared" ref="AW17:AW31" si="30">AS17*AT17*AU17</f>
        <v>77.618506382125076</v>
      </c>
      <c r="AX17">
        <f t="shared" ref="AX17:AX31" si="31">BC17/AR17</f>
        <v>0.53214970209574597</v>
      </c>
      <c r="AY17">
        <f t="shared" ref="AY17:AY31" si="32">(AV17-AO17)/AU17</f>
        <v>8.9153349087976227E-3</v>
      </c>
      <c r="AZ17">
        <f t="shared" ref="AZ17:AZ31" si="33">(AL17-AR17)/AR17</f>
        <v>0.69892921128286323</v>
      </c>
      <c r="BA17" t="s">
        <v>290</v>
      </c>
      <c r="BB17">
        <v>898.31</v>
      </c>
      <c r="BC17">
        <f t="shared" ref="BC17:BC31" si="34">AR17-BB17</f>
        <v>1021.77</v>
      </c>
      <c r="BD17">
        <f t="shared" ref="BD17:BD31" si="35">(AR17-AQ17)/(AR17-BB17)</f>
        <v>0.24718322127288919</v>
      </c>
      <c r="BE17">
        <f t="shared" ref="BE17:BE31" si="36">(AL17-AR17)/(AL17-BB17)</f>
        <v>0.56773713178524132</v>
      </c>
      <c r="BF17">
        <f t="shared" ref="BF17:BF31" si="37">(AR17-AQ17)/(AR17-AK17)</f>
        <v>0.20966607577088908</v>
      </c>
      <c r="BG17">
        <f t="shared" ref="BG17:BG31" si="38">(AL17-AR17)/(AL17-AK17)</f>
        <v>0.52697650928053785</v>
      </c>
      <c r="BH17">
        <f t="shared" ref="BH17:BH31" si="39">$B$11*CF17+$C$11*CG17+$F$11*CH17*(1-CK17)</f>
        <v>1399.9753333333299</v>
      </c>
      <c r="BI17">
        <f t="shared" ref="BI17:BI31" si="40">BH17*BJ17</f>
        <v>1180.164280747332</v>
      </c>
      <c r="BJ17">
        <f t="shared" ref="BJ17:BJ31" si="41">($B$11*$D$9+$C$11*$D$9+$F$11*((CU17+CM17)/MAX(CU17+CM17+CV17, 0.1)*$I$9+CV17/MAX(CU17+CM17+CV17, 0.1)*$J$9))/($B$11+$C$11+$F$11)</f>
        <v>0.84298933891740102</v>
      </c>
      <c r="BK17">
        <f t="shared" ref="BK17:BK31" si="42">($B$11*$K$9+$C$11*$K$9+$F$11*((CU17+CM17)/MAX(CU17+CM17+CV17, 0.1)*$P$9+CV17/MAX(CU17+CM17+CV17, 0.1)*$Q$9))/($B$11+$C$11+$F$11)</f>
        <v>0.19597867783480197</v>
      </c>
      <c r="BL17">
        <v>6</v>
      </c>
      <c r="BM17">
        <v>0.5</v>
      </c>
      <c r="BN17" t="s">
        <v>291</v>
      </c>
      <c r="BO17">
        <v>2</v>
      </c>
      <c r="BP17">
        <v>1607628468.75</v>
      </c>
      <c r="BQ17">
        <v>401.603833333333</v>
      </c>
      <c r="BR17">
        <v>415.16753333333298</v>
      </c>
      <c r="BS17">
        <v>10.861786666666699</v>
      </c>
      <c r="BT17">
        <v>6.8433396666666697</v>
      </c>
      <c r="BU17">
        <v>399.01683333333301</v>
      </c>
      <c r="BV17">
        <v>10.899786666666699</v>
      </c>
      <c r="BW17">
        <v>500.01760000000002</v>
      </c>
      <c r="BX17">
        <v>101.616966666667</v>
      </c>
      <c r="BY17">
        <v>9.9978643333333395E-2</v>
      </c>
      <c r="BZ17">
        <v>28.022076666666699</v>
      </c>
      <c r="CA17">
        <v>27.934429999999999</v>
      </c>
      <c r="CB17">
        <v>999.9</v>
      </c>
      <c r="CC17">
        <v>0</v>
      </c>
      <c r="CD17">
        <v>0</v>
      </c>
      <c r="CE17">
        <v>10001.8463333333</v>
      </c>
      <c r="CF17">
        <v>0</v>
      </c>
      <c r="CG17">
        <v>326.12553333333301</v>
      </c>
      <c r="CH17">
        <v>1399.9753333333299</v>
      </c>
      <c r="CI17">
        <v>0.89999646666666699</v>
      </c>
      <c r="CJ17">
        <v>0.10000352</v>
      </c>
      <c r="CK17">
        <v>0</v>
      </c>
      <c r="CL17">
        <v>1668.58533333333</v>
      </c>
      <c r="CM17">
        <v>4.9997499999999997</v>
      </c>
      <c r="CN17">
        <v>23066.823333333301</v>
      </c>
      <c r="CO17">
        <v>12177.833333333299</v>
      </c>
      <c r="CP17">
        <v>48.186999999999998</v>
      </c>
      <c r="CQ17">
        <v>50.182866666666598</v>
      </c>
      <c r="CR17">
        <v>49.295466666666698</v>
      </c>
      <c r="CS17">
        <v>49.4412666666666</v>
      </c>
      <c r="CT17">
        <v>49.311999999999998</v>
      </c>
      <c r="CU17">
        <v>1255.4753333333299</v>
      </c>
      <c r="CV17">
        <v>139.5</v>
      </c>
      <c r="CW17">
        <v>0</v>
      </c>
      <c r="CX17">
        <v>226.799999952316</v>
      </c>
      <c r="CY17">
        <v>0</v>
      </c>
      <c r="CZ17">
        <v>1667.5155999999999</v>
      </c>
      <c r="DA17">
        <v>-128.89769229675201</v>
      </c>
      <c r="DB17">
        <v>-1784.59230771735</v>
      </c>
      <c r="DC17">
        <v>23051.903999999999</v>
      </c>
      <c r="DD17">
        <v>15</v>
      </c>
      <c r="DE17">
        <v>0</v>
      </c>
      <c r="DF17" t="s">
        <v>292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9.9271773017798299</v>
      </c>
      <c r="DS17">
        <v>1.18245837213497</v>
      </c>
      <c r="DT17">
        <v>0.14640800539856999</v>
      </c>
      <c r="DU17">
        <v>0</v>
      </c>
      <c r="DV17">
        <v>-13.563948387096801</v>
      </c>
      <c r="DW17">
        <v>-1.2500709677419199</v>
      </c>
      <c r="DX17">
        <v>0.17458809195428299</v>
      </c>
      <c r="DY17">
        <v>0</v>
      </c>
      <c r="DZ17">
        <v>4.0230800000000002</v>
      </c>
      <c r="EA17">
        <v>-1.25874193548387</v>
      </c>
      <c r="EB17">
        <v>9.4125851441978603E-2</v>
      </c>
      <c r="EC17">
        <v>0</v>
      </c>
      <c r="ED17">
        <v>0</v>
      </c>
      <c r="EE17">
        <v>3</v>
      </c>
      <c r="EF17" t="s">
        <v>293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1193</v>
      </c>
      <c r="EX17">
        <v>1192.8</v>
      </c>
      <c r="EY17">
        <v>2</v>
      </c>
      <c r="EZ17">
        <v>505.11900000000003</v>
      </c>
      <c r="FA17">
        <v>500.82499999999999</v>
      </c>
      <c r="FB17">
        <v>23.867000000000001</v>
      </c>
      <c r="FC17">
        <v>30.3337</v>
      </c>
      <c r="FD17">
        <v>29.999700000000001</v>
      </c>
      <c r="FE17">
        <v>30.277799999999999</v>
      </c>
      <c r="FF17">
        <v>30.253</v>
      </c>
      <c r="FG17">
        <v>18.770399999999999</v>
      </c>
      <c r="FH17">
        <v>15.9131</v>
      </c>
      <c r="FI17">
        <v>100</v>
      </c>
      <c r="FJ17">
        <v>23.883099999999999</v>
      </c>
      <c r="FK17">
        <v>415.36399999999998</v>
      </c>
      <c r="FL17">
        <v>7.1543200000000002</v>
      </c>
      <c r="FM17">
        <v>101.82599999999999</v>
      </c>
      <c r="FN17">
        <v>101.24299999999999</v>
      </c>
    </row>
    <row r="18" spans="1:170" x14ac:dyDescent="0.25">
      <c r="A18">
        <v>2</v>
      </c>
      <c r="B18">
        <v>1607628567.0999999</v>
      </c>
      <c r="C18">
        <v>90.599999904632597</v>
      </c>
      <c r="D18" t="s">
        <v>294</v>
      </c>
      <c r="E18" t="s">
        <v>295</v>
      </c>
      <c r="F18" t="s">
        <v>286</v>
      </c>
      <c r="G18" t="s">
        <v>287</v>
      </c>
      <c r="H18">
        <v>1607628559.0999999</v>
      </c>
      <c r="I18">
        <f t="shared" si="0"/>
        <v>2.9909226721833225E-3</v>
      </c>
      <c r="J18">
        <f t="shared" si="1"/>
        <v>0.34644088569762632</v>
      </c>
      <c r="K18">
        <f t="shared" si="2"/>
        <v>103.486612903226</v>
      </c>
      <c r="L18">
        <f t="shared" si="3"/>
        <v>94.23856524265689</v>
      </c>
      <c r="M18">
        <f t="shared" si="4"/>
        <v>9.5851065883479176</v>
      </c>
      <c r="N18">
        <f t="shared" si="5"/>
        <v>10.525735537148512</v>
      </c>
      <c r="O18">
        <f t="shared" si="6"/>
        <v>0.11311286993475243</v>
      </c>
      <c r="P18">
        <f t="shared" si="7"/>
        <v>2.9578345875946419</v>
      </c>
      <c r="Q18">
        <f t="shared" si="8"/>
        <v>0.11076358219079396</v>
      </c>
      <c r="R18">
        <f t="shared" si="9"/>
        <v>6.9434249082050467E-2</v>
      </c>
      <c r="S18">
        <f t="shared" si="10"/>
        <v>231.28926031290359</v>
      </c>
      <c r="T18">
        <f t="shared" si="11"/>
        <v>28.488308690799172</v>
      </c>
      <c r="U18">
        <f t="shared" si="12"/>
        <v>28.0249290322581</v>
      </c>
      <c r="V18">
        <f t="shared" si="13"/>
        <v>3.8003581301148057</v>
      </c>
      <c r="W18">
        <f t="shared" si="14"/>
        <v>29.681238037309438</v>
      </c>
      <c r="X18">
        <f t="shared" si="15"/>
        <v>1.1203137915972869</v>
      </c>
      <c r="Y18">
        <f t="shared" si="16"/>
        <v>3.7744847104728176</v>
      </c>
      <c r="Z18">
        <f t="shared" si="17"/>
        <v>2.6800443385175186</v>
      </c>
      <c r="AA18">
        <f t="shared" si="18"/>
        <v>-131.89968984328453</v>
      </c>
      <c r="AB18">
        <f t="shared" si="19"/>
        <v>-18.681836070344421</v>
      </c>
      <c r="AC18">
        <f t="shared" si="20"/>
        <v>-1.3762924553258717</v>
      </c>
      <c r="AD18">
        <f t="shared" si="21"/>
        <v>79.331441943948761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53572.158428226008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1237.4957692307701</v>
      </c>
      <c r="AR18">
        <v>1342.55</v>
      </c>
      <c r="AS18">
        <f t="shared" si="27"/>
        <v>7.824977153121293E-2</v>
      </c>
      <c r="AT18">
        <v>0.5</v>
      </c>
      <c r="AU18">
        <f t="shared" si="28"/>
        <v>1180.1770265537571</v>
      </c>
      <c r="AV18">
        <f t="shared" si="29"/>
        <v>0.34644088569762632</v>
      </c>
      <c r="AW18">
        <f t="shared" si="30"/>
        <v>46.174291347108856</v>
      </c>
      <c r="AX18">
        <f t="shared" si="31"/>
        <v>0.34799448810100181</v>
      </c>
      <c r="AY18">
        <f t="shared" si="32"/>
        <v>7.8309299767728745E-4</v>
      </c>
      <c r="AZ18">
        <f t="shared" si="33"/>
        <v>1.4297642545901457</v>
      </c>
      <c r="BA18" t="s">
        <v>297</v>
      </c>
      <c r="BB18">
        <v>875.35</v>
      </c>
      <c r="BC18">
        <f t="shared" si="34"/>
        <v>467.19999999999993</v>
      </c>
      <c r="BD18">
        <f t="shared" si="35"/>
        <v>0.22485922681770099</v>
      </c>
      <c r="BE18">
        <f t="shared" si="36"/>
        <v>0.80425100451245002</v>
      </c>
      <c r="BF18">
        <f t="shared" si="37"/>
        <v>0.16753108152037099</v>
      </c>
      <c r="BG18">
        <f t="shared" si="38"/>
        <v>0.75376096785340585</v>
      </c>
      <c r="BH18">
        <f t="shared" si="39"/>
        <v>1399.9906451612901</v>
      </c>
      <c r="BI18">
        <f t="shared" si="40"/>
        <v>1180.1770265537571</v>
      </c>
      <c r="BJ18">
        <f t="shared" si="41"/>
        <v>0.84298922327283932</v>
      </c>
      <c r="BK18">
        <f t="shared" si="42"/>
        <v>0.19597844654567878</v>
      </c>
      <c r="BL18">
        <v>6</v>
      </c>
      <c r="BM18">
        <v>0.5</v>
      </c>
      <c r="BN18" t="s">
        <v>291</v>
      </c>
      <c r="BO18">
        <v>2</v>
      </c>
      <c r="BP18">
        <v>1607628559.0999999</v>
      </c>
      <c r="BQ18">
        <v>103.486612903226</v>
      </c>
      <c r="BR18">
        <v>104.273741935484</v>
      </c>
      <c r="BS18">
        <v>11.014667741935501</v>
      </c>
      <c r="BT18">
        <v>7.4652041935483897</v>
      </c>
      <c r="BU18">
        <v>100.899612903226</v>
      </c>
      <c r="BV18">
        <v>11.052667741935499</v>
      </c>
      <c r="BW18">
        <v>500.01561290322599</v>
      </c>
      <c r="BX18">
        <v>101.61106451612901</v>
      </c>
      <c r="BY18">
        <v>0.10001909032258099</v>
      </c>
      <c r="BZ18">
        <v>27.907774193548399</v>
      </c>
      <c r="CA18">
        <v>28.0249290322581</v>
      </c>
      <c r="CB18">
        <v>999.9</v>
      </c>
      <c r="CC18">
        <v>0</v>
      </c>
      <c r="CD18">
        <v>0</v>
      </c>
      <c r="CE18">
        <v>10001.0103225806</v>
      </c>
      <c r="CF18">
        <v>0</v>
      </c>
      <c r="CG18">
        <v>323.828483870968</v>
      </c>
      <c r="CH18">
        <v>1399.9906451612901</v>
      </c>
      <c r="CI18">
        <v>0.900001677419355</v>
      </c>
      <c r="CJ18">
        <v>9.9998270967741998E-2</v>
      </c>
      <c r="CK18">
        <v>0</v>
      </c>
      <c r="CL18">
        <v>1239.2448387096799</v>
      </c>
      <c r="CM18">
        <v>4.9997499999999997</v>
      </c>
      <c r="CN18">
        <v>17176.138709677401</v>
      </c>
      <c r="CO18">
        <v>12177.9741935484</v>
      </c>
      <c r="CP18">
        <v>48.142935483871</v>
      </c>
      <c r="CQ18">
        <v>50.134999999999998</v>
      </c>
      <c r="CR18">
        <v>49.287999999999997</v>
      </c>
      <c r="CS18">
        <v>49.417000000000002</v>
      </c>
      <c r="CT18">
        <v>49.316064516129003</v>
      </c>
      <c r="CU18">
        <v>1255.49451612903</v>
      </c>
      <c r="CV18">
        <v>139.49612903225801</v>
      </c>
      <c r="CW18">
        <v>0</v>
      </c>
      <c r="CX18">
        <v>89.799999952316298</v>
      </c>
      <c r="CY18">
        <v>0</v>
      </c>
      <c r="CZ18">
        <v>1237.4957692307701</v>
      </c>
      <c r="DA18">
        <v>-232.304615558839</v>
      </c>
      <c r="DB18">
        <v>-3184.01025861982</v>
      </c>
      <c r="DC18">
        <v>17151.896153846199</v>
      </c>
      <c r="DD18">
        <v>15</v>
      </c>
      <c r="DE18">
        <v>0</v>
      </c>
      <c r="DF18" t="s">
        <v>292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0.34787856651476101</v>
      </c>
      <c r="DS18">
        <v>0.192444612488891</v>
      </c>
      <c r="DT18">
        <v>1.9808361874707799E-2</v>
      </c>
      <c r="DU18">
        <v>1</v>
      </c>
      <c r="DV18">
        <v>-0.78849486666666702</v>
      </c>
      <c r="DW18">
        <v>-0.19906144605116799</v>
      </c>
      <c r="DX18">
        <v>2.47162893584148E-2</v>
      </c>
      <c r="DY18">
        <v>1</v>
      </c>
      <c r="DZ18">
        <v>3.5493856666666699</v>
      </c>
      <c r="EA18">
        <v>8.0553770856503004E-2</v>
      </c>
      <c r="EB18">
        <v>6.0391658824340399E-3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1194.5</v>
      </c>
      <c r="EX18">
        <v>1194.3</v>
      </c>
      <c r="EY18">
        <v>2</v>
      </c>
      <c r="EZ18">
        <v>504.88299999999998</v>
      </c>
      <c r="FA18">
        <v>499.93400000000003</v>
      </c>
      <c r="FB18">
        <v>25.186599999999999</v>
      </c>
      <c r="FC18">
        <v>30.2668</v>
      </c>
      <c r="FD18">
        <v>29.998699999999999</v>
      </c>
      <c r="FE18">
        <v>30.213200000000001</v>
      </c>
      <c r="FF18">
        <v>30.173300000000001</v>
      </c>
      <c r="FG18">
        <v>0</v>
      </c>
      <c r="FH18">
        <v>7.58765</v>
      </c>
      <c r="FI18">
        <v>100</v>
      </c>
      <c r="FJ18">
        <v>25.256499999999999</v>
      </c>
      <c r="FK18">
        <v>0</v>
      </c>
      <c r="FL18">
        <v>7.5231899999999996</v>
      </c>
      <c r="FM18">
        <v>101.858</v>
      </c>
      <c r="FN18">
        <v>101.27500000000001</v>
      </c>
    </row>
    <row r="19" spans="1:170" x14ac:dyDescent="0.25">
      <c r="A19">
        <v>3</v>
      </c>
      <c r="B19">
        <v>1607628628.0999999</v>
      </c>
      <c r="C19">
        <v>151.59999990463299</v>
      </c>
      <c r="D19" t="s">
        <v>299</v>
      </c>
      <c r="E19" t="s">
        <v>300</v>
      </c>
      <c r="F19" t="s">
        <v>286</v>
      </c>
      <c r="G19" t="s">
        <v>287</v>
      </c>
      <c r="H19">
        <v>1607628620.3499999</v>
      </c>
      <c r="I19">
        <f t="shared" si="0"/>
        <v>3.0725849453989685E-3</v>
      </c>
      <c r="J19">
        <f t="shared" si="1"/>
        <v>0.31238586047712219</v>
      </c>
      <c r="K19">
        <f t="shared" si="2"/>
        <v>104.16840000000001</v>
      </c>
      <c r="L19">
        <f t="shared" si="3"/>
        <v>95.44236293739435</v>
      </c>
      <c r="M19">
        <f t="shared" si="4"/>
        <v>9.707640890523777</v>
      </c>
      <c r="N19">
        <f t="shared" si="5"/>
        <v>10.595184237043204</v>
      </c>
      <c r="O19">
        <f t="shared" si="6"/>
        <v>0.11561581285338604</v>
      </c>
      <c r="P19">
        <f t="shared" si="7"/>
        <v>2.9572151082490721</v>
      </c>
      <c r="Q19">
        <f t="shared" si="8"/>
        <v>0.1131621182668178</v>
      </c>
      <c r="R19">
        <f t="shared" si="9"/>
        <v>7.094244140911217E-2</v>
      </c>
      <c r="S19">
        <f t="shared" si="10"/>
        <v>231.2896092300908</v>
      </c>
      <c r="T19">
        <f t="shared" si="11"/>
        <v>28.598906768617447</v>
      </c>
      <c r="U19">
        <f t="shared" si="12"/>
        <v>28.107869999999998</v>
      </c>
      <c r="V19">
        <f t="shared" si="13"/>
        <v>3.8187689044624813</v>
      </c>
      <c r="W19">
        <f t="shared" si="14"/>
        <v>29.556099371631678</v>
      </c>
      <c r="X19">
        <f t="shared" si="15"/>
        <v>1.1241818761399938</v>
      </c>
      <c r="Y19">
        <f t="shared" si="16"/>
        <v>3.8035529046129741</v>
      </c>
      <c r="Z19">
        <f t="shared" si="17"/>
        <v>2.6945870283224878</v>
      </c>
      <c r="AA19">
        <f t="shared" si="18"/>
        <v>-135.50099609209451</v>
      </c>
      <c r="AB19">
        <f t="shared" si="19"/>
        <v>-10.924632611623441</v>
      </c>
      <c r="AC19">
        <f t="shared" si="20"/>
        <v>-0.80584812669159356</v>
      </c>
      <c r="AD19">
        <f t="shared" si="21"/>
        <v>84.05813239968127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53530.720545401877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1115.9836</v>
      </c>
      <c r="AR19">
        <v>1212.28</v>
      </c>
      <c r="AS19">
        <f t="shared" si="27"/>
        <v>7.9434124129738937E-2</v>
      </c>
      <c r="AT19">
        <v>0.5</v>
      </c>
      <c r="AU19">
        <f t="shared" si="28"/>
        <v>1180.1805007472706</v>
      </c>
      <c r="AV19">
        <f t="shared" si="29"/>
        <v>0.31238586047712219</v>
      </c>
      <c r="AW19">
        <f t="shared" si="30"/>
        <v>46.873302195928076</v>
      </c>
      <c r="AX19">
        <f t="shared" si="31"/>
        <v>0.32912363480384071</v>
      </c>
      <c r="AY19">
        <f t="shared" si="32"/>
        <v>7.5423491553175772E-4</v>
      </c>
      <c r="AZ19">
        <f t="shared" si="33"/>
        <v>1.6908634968819087</v>
      </c>
      <c r="BA19" t="s">
        <v>302</v>
      </c>
      <c r="BB19">
        <v>813.29</v>
      </c>
      <c r="BC19">
        <f t="shared" si="34"/>
        <v>398.99</v>
      </c>
      <c r="BD19">
        <f t="shared" si="35"/>
        <v>0.24135040978470626</v>
      </c>
      <c r="BE19">
        <f t="shared" si="36"/>
        <v>0.83706646956251873</v>
      </c>
      <c r="BF19">
        <f t="shared" si="37"/>
        <v>0.19383213283703171</v>
      </c>
      <c r="BG19">
        <f t="shared" si="38"/>
        <v>0.80491538652998995</v>
      </c>
      <c r="BH19">
        <f t="shared" si="39"/>
        <v>1399.9949999999999</v>
      </c>
      <c r="BI19">
        <f t="shared" si="40"/>
        <v>1180.1805007472706</v>
      </c>
      <c r="BJ19">
        <f t="shared" si="41"/>
        <v>0.84298908263763139</v>
      </c>
      <c r="BK19">
        <f t="shared" si="42"/>
        <v>0.19597816527526263</v>
      </c>
      <c r="BL19">
        <v>6</v>
      </c>
      <c r="BM19">
        <v>0.5</v>
      </c>
      <c r="BN19" t="s">
        <v>291</v>
      </c>
      <c r="BO19">
        <v>2</v>
      </c>
      <c r="BP19">
        <v>1607628620.3499999</v>
      </c>
      <c r="BQ19">
        <v>104.16840000000001</v>
      </c>
      <c r="BR19">
        <v>104.927333333333</v>
      </c>
      <c r="BS19">
        <v>11.05259</v>
      </c>
      <c r="BT19">
        <v>7.4062843333333301</v>
      </c>
      <c r="BU19">
        <v>101.5814</v>
      </c>
      <c r="BV19">
        <v>11.090590000000001</v>
      </c>
      <c r="BW19">
        <v>500.00606666666698</v>
      </c>
      <c r="BX19">
        <v>101.612066666667</v>
      </c>
      <c r="BY19">
        <v>0.10000952</v>
      </c>
      <c r="BZ19">
        <v>28.039346666666699</v>
      </c>
      <c r="CA19">
        <v>28.107869999999998</v>
      </c>
      <c r="CB19">
        <v>999.9</v>
      </c>
      <c r="CC19">
        <v>0</v>
      </c>
      <c r="CD19">
        <v>0</v>
      </c>
      <c r="CE19">
        <v>9997.3979999999992</v>
      </c>
      <c r="CF19">
        <v>0</v>
      </c>
      <c r="CG19">
        <v>324.04079999999999</v>
      </c>
      <c r="CH19">
        <v>1399.9949999999999</v>
      </c>
      <c r="CI19">
        <v>0.90000806666666699</v>
      </c>
      <c r="CJ19">
        <v>9.9991839999999999E-2</v>
      </c>
      <c r="CK19">
        <v>0</v>
      </c>
      <c r="CL19">
        <v>1117.518</v>
      </c>
      <c r="CM19">
        <v>4.9997499999999997</v>
      </c>
      <c r="CN19">
        <v>15508.08</v>
      </c>
      <c r="CO19">
        <v>12178.04</v>
      </c>
      <c r="CP19">
        <v>48.145566666666703</v>
      </c>
      <c r="CQ19">
        <v>50.061999999999998</v>
      </c>
      <c r="CR19">
        <v>49.233166666666698</v>
      </c>
      <c r="CS19">
        <v>49.3038666666667</v>
      </c>
      <c r="CT19">
        <v>49.280999999999999</v>
      </c>
      <c r="CU19">
        <v>1255.5050000000001</v>
      </c>
      <c r="CV19">
        <v>139.49</v>
      </c>
      <c r="CW19">
        <v>0</v>
      </c>
      <c r="CX19">
        <v>60.5</v>
      </c>
      <c r="CY19">
        <v>0</v>
      </c>
      <c r="CZ19">
        <v>1115.9836</v>
      </c>
      <c r="DA19">
        <v>-131.283076735029</v>
      </c>
      <c r="DB19">
        <v>-1827.11538185984</v>
      </c>
      <c r="DC19">
        <v>15487.052</v>
      </c>
      <c r="DD19">
        <v>15</v>
      </c>
      <c r="DE19">
        <v>0</v>
      </c>
      <c r="DF19" t="s">
        <v>292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0.31551804965012198</v>
      </c>
      <c r="DS19">
        <v>-0.177674649813716</v>
      </c>
      <c r="DT19">
        <v>1.41446467431582E-2</v>
      </c>
      <c r="DU19">
        <v>1</v>
      </c>
      <c r="DV19">
        <v>-0.76038786666666702</v>
      </c>
      <c r="DW19">
        <v>0.19179283648498199</v>
      </c>
      <c r="DX19">
        <v>1.5385232128534499E-2</v>
      </c>
      <c r="DY19">
        <v>1</v>
      </c>
      <c r="DZ19">
        <v>3.645553</v>
      </c>
      <c r="EA19">
        <v>8.9518932146830293E-2</v>
      </c>
      <c r="EB19">
        <v>6.4964252477805401E-3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1195.5</v>
      </c>
      <c r="EX19">
        <v>1195.3</v>
      </c>
      <c r="EY19">
        <v>2</v>
      </c>
      <c r="EZ19">
        <v>504.95800000000003</v>
      </c>
      <c r="FA19">
        <v>499.483</v>
      </c>
      <c r="FB19">
        <v>24.694299999999998</v>
      </c>
      <c r="FC19">
        <v>30.148800000000001</v>
      </c>
      <c r="FD19">
        <v>30</v>
      </c>
      <c r="FE19">
        <v>30.1328</v>
      </c>
      <c r="FF19">
        <v>30.109100000000002</v>
      </c>
      <c r="FG19">
        <v>0</v>
      </c>
      <c r="FH19">
        <v>8.3449200000000001</v>
      </c>
      <c r="FI19">
        <v>100</v>
      </c>
      <c r="FJ19">
        <v>24.653199999999998</v>
      </c>
      <c r="FK19">
        <v>0</v>
      </c>
      <c r="FL19">
        <v>7.4353300000000004</v>
      </c>
      <c r="FM19">
        <v>101.876</v>
      </c>
      <c r="FN19">
        <v>101.29300000000001</v>
      </c>
    </row>
    <row r="20" spans="1:170" x14ac:dyDescent="0.25">
      <c r="A20">
        <v>4</v>
      </c>
      <c r="B20">
        <v>1607628701.0999999</v>
      </c>
      <c r="C20">
        <v>224.59999990463299</v>
      </c>
      <c r="D20" t="s">
        <v>303</v>
      </c>
      <c r="E20" t="s">
        <v>304</v>
      </c>
      <c r="F20" t="s">
        <v>286</v>
      </c>
      <c r="G20" t="s">
        <v>287</v>
      </c>
      <c r="H20">
        <v>1607628693.3499999</v>
      </c>
      <c r="I20">
        <f t="shared" si="0"/>
        <v>3.2310968661937861E-3</v>
      </c>
      <c r="J20">
        <f t="shared" si="1"/>
        <v>0.46040969746373778</v>
      </c>
      <c r="K20">
        <f t="shared" si="2"/>
        <v>104.08223333333299</v>
      </c>
      <c r="L20">
        <f t="shared" si="3"/>
        <v>93.702115205371811</v>
      </c>
      <c r="M20">
        <f t="shared" si="4"/>
        <v>9.5306509320876049</v>
      </c>
      <c r="N20">
        <f t="shared" si="5"/>
        <v>10.586435876692155</v>
      </c>
      <c r="O20">
        <f t="shared" si="6"/>
        <v>0.12258666332669654</v>
      </c>
      <c r="P20">
        <f t="shared" si="7"/>
        <v>2.9583219135996921</v>
      </c>
      <c r="Q20">
        <f t="shared" si="8"/>
        <v>0.11983297025282641</v>
      </c>
      <c r="R20">
        <f t="shared" si="9"/>
        <v>7.513786280866952E-2</v>
      </c>
      <c r="S20">
        <f t="shared" si="10"/>
        <v>231.29075895168648</v>
      </c>
      <c r="T20">
        <f t="shared" si="11"/>
        <v>28.493860379469545</v>
      </c>
      <c r="U20">
        <f t="shared" si="12"/>
        <v>28.0596</v>
      </c>
      <c r="V20">
        <f t="shared" si="13"/>
        <v>3.8080447573525742</v>
      </c>
      <c r="W20">
        <f t="shared" si="14"/>
        <v>29.8768352998887</v>
      </c>
      <c r="X20">
        <f t="shared" si="15"/>
        <v>1.1321455903949997</v>
      </c>
      <c r="Y20">
        <f t="shared" si="16"/>
        <v>3.7893758794433534</v>
      </c>
      <c r="Z20">
        <f t="shared" si="17"/>
        <v>2.6758991669575742</v>
      </c>
      <c r="AA20">
        <f t="shared" si="18"/>
        <v>-142.49137179914598</v>
      </c>
      <c r="AB20">
        <f t="shared" si="19"/>
        <v>-13.447053520479212</v>
      </c>
      <c r="AC20">
        <f t="shared" si="20"/>
        <v>-0.99098688635804488</v>
      </c>
      <c r="AD20">
        <f t="shared" si="21"/>
        <v>74.36134674570323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53574.367192047604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1042.8238461538499</v>
      </c>
      <c r="AR20">
        <v>1131.26</v>
      </c>
      <c r="AS20">
        <f t="shared" si="27"/>
        <v>7.8174914560887987E-2</v>
      </c>
      <c r="AT20">
        <v>0.5</v>
      </c>
      <c r="AU20">
        <f t="shared" si="28"/>
        <v>1180.183880747325</v>
      </c>
      <c r="AV20">
        <f t="shared" si="29"/>
        <v>0.46040969746373778</v>
      </c>
      <c r="AW20">
        <f t="shared" si="30"/>
        <v>46.130387021779676</v>
      </c>
      <c r="AX20">
        <f t="shared" si="31"/>
        <v>0.31932535403001966</v>
      </c>
      <c r="AY20">
        <f t="shared" si="32"/>
        <v>8.7965714005733655E-4</v>
      </c>
      <c r="AZ20">
        <f t="shared" si="33"/>
        <v>1.8835811396142352</v>
      </c>
      <c r="BA20" t="s">
        <v>306</v>
      </c>
      <c r="BB20">
        <v>770.02</v>
      </c>
      <c r="BC20">
        <f t="shared" si="34"/>
        <v>361.24</v>
      </c>
      <c r="BD20">
        <f t="shared" si="35"/>
        <v>0.24481273902710135</v>
      </c>
      <c r="BE20">
        <f t="shared" si="36"/>
        <v>0.85504361853245903</v>
      </c>
      <c r="BF20">
        <f t="shared" si="37"/>
        <v>0.21269781949906402</v>
      </c>
      <c r="BG20">
        <f t="shared" si="38"/>
        <v>0.836730317067925</v>
      </c>
      <c r="BH20">
        <f t="shared" si="39"/>
        <v>1399.99866666667</v>
      </c>
      <c r="BI20">
        <f t="shared" si="40"/>
        <v>1180.183880747325</v>
      </c>
      <c r="BJ20">
        <f t="shared" si="41"/>
        <v>0.84298928909502924</v>
      </c>
      <c r="BK20">
        <f t="shared" si="42"/>
        <v>0.19597857819005865</v>
      </c>
      <c r="BL20">
        <v>6</v>
      </c>
      <c r="BM20">
        <v>0.5</v>
      </c>
      <c r="BN20" t="s">
        <v>291</v>
      </c>
      <c r="BO20">
        <v>2</v>
      </c>
      <c r="BP20">
        <v>1607628693.3499999</v>
      </c>
      <c r="BQ20">
        <v>104.08223333333299</v>
      </c>
      <c r="BR20">
        <v>105.038266666667</v>
      </c>
      <c r="BS20">
        <v>11.13087</v>
      </c>
      <c r="BT20">
        <v>7.2967839999999997</v>
      </c>
      <c r="BU20">
        <v>101.495233333333</v>
      </c>
      <c r="BV20">
        <v>11.16887</v>
      </c>
      <c r="BW20">
        <v>500.00943333333299</v>
      </c>
      <c r="BX20">
        <v>101.61223333333299</v>
      </c>
      <c r="BY20">
        <v>9.9994946666666695E-2</v>
      </c>
      <c r="BZ20">
        <v>27.975286666666701</v>
      </c>
      <c r="CA20">
        <v>28.0596</v>
      </c>
      <c r="CB20">
        <v>999.9</v>
      </c>
      <c r="CC20">
        <v>0</v>
      </c>
      <c r="CD20">
        <v>0</v>
      </c>
      <c r="CE20">
        <v>10003.66</v>
      </c>
      <c r="CF20">
        <v>0</v>
      </c>
      <c r="CG20">
        <v>324.41056666666702</v>
      </c>
      <c r="CH20">
        <v>1399.99866666667</v>
      </c>
      <c r="CI20">
        <v>0.8999992</v>
      </c>
      <c r="CJ20">
        <v>0.10000078</v>
      </c>
      <c r="CK20">
        <v>0</v>
      </c>
      <c r="CL20">
        <v>1043.24066666667</v>
      </c>
      <c r="CM20">
        <v>4.9997499999999997</v>
      </c>
      <c r="CN20">
        <v>14480.016666666699</v>
      </c>
      <c r="CO20">
        <v>12178.0366666667</v>
      </c>
      <c r="CP20">
        <v>48.158133333333303</v>
      </c>
      <c r="CQ20">
        <v>50.061999999999998</v>
      </c>
      <c r="CR20">
        <v>49.228999999999999</v>
      </c>
      <c r="CS20">
        <v>49.2997333333333</v>
      </c>
      <c r="CT20">
        <v>49.287199999999999</v>
      </c>
      <c r="CU20">
        <v>1255.49866666667</v>
      </c>
      <c r="CV20">
        <v>139.5</v>
      </c>
      <c r="CW20">
        <v>0</v>
      </c>
      <c r="CX20">
        <v>72.599999904632597</v>
      </c>
      <c r="CY20">
        <v>0</v>
      </c>
      <c r="CZ20">
        <v>1042.8238461538499</v>
      </c>
      <c r="DA20">
        <v>-49.349059833040997</v>
      </c>
      <c r="DB20">
        <v>-690.77264968544898</v>
      </c>
      <c r="DC20">
        <v>14474.3269230769</v>
      </c>
      <c r="DD20">
        <v>15</v>
      </c>
      <c r="DE20">
        <v>0</v>
      </c>
      <c r="DF20" t="s">
        <v>292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0.45923018914654001</v>
      </c>
      <c r="DS20">
        <v>-6.9599795178086502E-4</v>
      </c>
      <c r="DT20">
        <v>8.45057327336028E-3</v>
      </c>
      <c r="DU20">
        <v>1</v>
      </c>
      <c r="DV20">
        <v>-0.95500010000000002</v>
      </c>
      <c r="DW20">
        <v>-1.6440907675194801E-2</v>
      </c>
      <c r="DX20">
        <v>1.0085099481743701E-2</v>
      </c>
      <c r="DY20">
        <v>1</v>
      </c>
      <c r="DZ20">
        <v>3.8324053333333299</v>
      </c>
      <c r="EA20">
        <v>0.19587256952168</v>
      </c>
      <c r="EB20">
        <v>1.4152734655260801E-2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1196.8</v>
      </c>
      <c r="EX20">
        <v>1196.5</v>
      </c>
      <c r="EY20">
        <v>2</v>
      </c>
      <c r="EZ20">
        <v>505.41800000000001</v>
      </c>
      <c r="FA20">
        <v>498.05</v>
      </c>
      <c r="FB20">
        <v>24.613900000000001</v>
      </c>
      <c r="FC20">
        <v>30.119399999999999</v>
      </c>
      <c r="FD20">
        <v>30.000399999999999</v>
      </c>
      <c r="FE20">
        <v>30.105899999999998</v>
      </c>
      <c r="FF20">
        <v>30.091999999999999</v>
      </c>
      <c r="FG20">
        <v>0</v>
      </c>
      <c r="FH20">
        <v>9.4223499999999998</v>
      </c>
      <c r="FI20">
        <v>100</v>
      </c>
      <c r="FJ20">
        <v>24.6111</v>
      </c>
      <c r="FK20">
        <v>0</v>
      </c>
      <c r="FL20">
        <v>7.2317499999999999</v>
      </c>
      <c r="FM20">
        <v>101.878</v>
      </c>
      <c r="FN20">
        <v>101.29600000000001</v>
      </c>
    </row>
    <row r="21" spans="1:170" x14ac:dyDescent="0.25">
      <c r="A21">
        <v>5</v>
      </c>
      <c r="B21">
        <v>1607628821.5999999</v>
      </c>
      <c r="C21">
        <v>345.09999990463302</v>
      </c>
      <c r="D21" t="s">
        <v>307</v>
      </c>
      <c r="E21" t="s">
        <v>308</v>
      </c>
      <c r="F21" t="s">
        <v>286</v>
      </c>
      <c r="G21" t="s">
        <v>287</v>
      </c>
      <c r="H21">
        <v>1607628813.5999999</v>
      </c>
      <c r="I21">
        <f t="shared" si="0"/>
        <v>3.5827107055209041E-3</v>
      </c>
      <c r="J21">
        <f t="shared" si="1"/>
        <v>2.4892683664702329</v>
      </c>
      <c r="K21">
        <f t="shared" si="2"/>
        <v>149.393870967742</v>
      </c>
      <c r="L21">
        <f t="shared" si="3"/>
        <v>113.75591964389166</v>
      </c>
      <c r="M21">
        <f t="shared" si="4"/>
        <v>11.570501610305703</v>
      </c>
      <c r="N21">
        <f t="shared" si="5"/>
        <v>15.195358887812214</v>
      </c>
      <c r="O21">
        <f t="shared" si="6"/>
        <v>0.13581999468830888</v>
      </c>
      <c r="P21">
        <f t="shared" si="7"/>
        <v>2.9581196692423726</v>
      </c>
      <c r="Q21">
        <f t="shared" si="8"/>
        <v>0.13244826798749584</v>
      </c>
      <c r="R21">
        <f t="shared" si="9"/>
        <v>8.3076132114215606E-2</v>
      </c>
      <c r="S21">
        <f t="shared" si="10"/>
        <v>231.29405799855678</v>
      </c>
      <c r="T21">
        <f t="shared" si="11"/>
        <v>28.434412511425773</v>
      </c>
      <c r="U21">
        <f t="shared" si="12"/>
        <v>28.093883870967701</v>
      </c>
      <c r="V21">
        <f t="shared" si="13"/>
        <v>3.8156588981360948</v>
      </c>
      <c r="W21">
        <f t="shared" si="14"/>
        <v>29.798629941682179</v>
      </c>
      <c r="X21">
        <f t="shared" si="15"/>
        <v>1.1312292266122443</v>
      </c>
      <c r="Y21">
        <f t="shared" si="16"/>
        <v>3.7962457630640469</v>
      </c>
      <c r="Z21">
        <f t="shared" si="17"/>
        <v>2.6844296715238505</v>
      </c>
      <c r="AA21">
        <f t="shared" si="18"/>
        <v>-157.99754211347187</v>
      </c>
      <c r="AB21">
        <f t="shared" si="19"/>
        <v>-13.958967926443878</v>
      </c>
      <c r="AC21">
        <f t="shared" si="20"/>
        <v>-1.0291180568015637</v>
      </c>
      <c r="AD21">
        <f t="shared" si="21"/>
        <v>58.308429901839474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53562.970241561852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1002.1236</v>
      </c>
      <c r="AR21">
        <v>1098.25</v>
      </c>
      <c r="AS21">
        <f t="shared" si="27"/>
        <v>8.7526883678579526E-2</v>
      </c>
      <c r="AT21">
        <v>0.5</v>
      </c>
      <c r="AU21">
        <f t="shared" si="28"/>
        <v>1180.2000394570102</v>
      </c>
      <c r="AV21">
        <f t="shared" si="29"/>
        <v>2.4892683664702329</v>
      </c>
      <c r="AW21">
        <f t="shared" si="30"/>
        <v>51.649615785504352</v>
      </c>
      <c r="AX21">
        <f t="shared" si="31"/>
        <v>0.32256772137491463</v>
      </c>
      <c r="AY21">
        <f t="shared" si="32"/>
        <v>2.5987254225966106E-3</v>
      </c>
      <c r="AZ21">
        <f t="shared" si="33"/>
        <v>1.9702526747097655</v>
      </c>
      <c r="BA21" t="s">
        <v>310</v>
      </c>
      <c r="BB21">
        <v>743.99</v>
      </c>
      <c r="BC21">
        <f t="shared" si="34"/>
        <v>354.26</v>
      </c>
      <c r="BD21">
        <f t="shared" si="35"/>
        <v>0.27134421046688872</v>
      </c>
      <c r="BE21">
        <f t="shared" si="36"/>
        <v>0.85931400386801104</v>
      </c>
      <c r="BF21">
        <f t="shared" si="37"/>
        <v>0.25113156017322968</v>
      </c>
      <c r="BG21">
        <f t="shared" si="38"/>
        <v>0.84969268262034725</v>
      </c>
      <c r="BH21">
        <f t="shared" si="39"/>
        <v>1400.01774193548</v>
      </c>
      <c r="BI21">
        <f t="shared" si="40"/>
        <v>1180.2000394570102</v>
      </c>
      <c r="BJ21">
        <f t="shared" si="41"/>
        <v>0.84298934513888468</v>
      </c>
      <c r="BK21">
        <f t="shared" si="42"/>
        <v>0.19597869027776951</v>
      </c>
      <c r="BL21">
        <v>6</v>
      </c>
      <c r="BM21">
        <v>0.5</v>
      </c>
      <c r="BN21" t="s">
        <v>291</v>
      </c>
      <c r="BO21">
        <v>2</v>
      </c>
      <c r="BP21">
        <v>1607628813.5999999</v>
      </c>
      <c r="BQ21">
        <v>149.393870967742</v>
      </c>
      <c r="BR21">
        <v>153.02319354838701</v>
      </c>
      <c r="BS21">
        <v>11.121732258064499</v>
      </c>
      <c r="BT21">
        <v>6.8703900000000004</v>
      </c>
      <c r="BU21">
        <v>146.80687096774199</v>
      </c>
      <c r="BV21">
        <v>11.1597322580645</v>
      </c>
      <c r="BW21">
        <v>500.01122580645199</v>
      </c>
      <c r="BX21">
        <v>101.613419354839</v>
      </c>
      <c r="BY21">
        <v>9.9982870967741999E-2</v>
      </c>
      <c r="BZ21">
        <v>28.006354838709701</v>
      </c>
      <c r="CA21">
        <v>28.093883870967701</v>
      </c>
      <c r="CB21">
        <v>999.9</v>
      </c>
      <c r="CC21">
        <v>0</v>
      </c>
      <c r="CD21">
        <v>0</v>
      </c>
      <c r="CE21">
        <v>10002.395806451599</v>
      </c>
      <c r="CF21">
        <v>0</v>
      </c>
      <c r="CG21">
        <v>331.70638709677399</v>
      </c>
      <c r="CH21">
        <v>1400.01774193548</v>
      </c>
      <c r="CI21">
        <v>0.89999867741935502</v>
      </c>
      <c r="CJ21">
        <v>0.100001303225806</v>
      </c>
      <c r="CK21">
        <v>0</v>
      </c>
      <c r="CL21">
        <v>1002.31967741935</v>
      </c>
      <c r="CM21">
        <v>4.9997499999999997</v>
      </c>
      <c r="CN21">
        <v>13918.816129032301</v>
      </c>
      <c r="CO21">
        <v>12178.1967741935</v>
      </c>
      <c r="CP21">
        <v>48.249935483870999</v>
      </c>
      <c r="CQ21">
        <v>50.245935483871001</v>
      </c>
      <c r="CR21">
        <v>49.348580645161299</v>
      </c>
      <c r="CS21">
        <v>49.495870967741901</v>
      </c>
      <c r="CT21">
        <v>49.378999999999998</v>
      </c>
      <c r="CU21">
        <v>1255.51322580645</v>
      </c>
      <c r="CV21">
        <v>139.504516129032</v>
      </c>
      <c r="CW21">
        <v>0</v>
      </c>
      <c r="CX21">
        <v>120.09999990463299</v>
      </c>
      <c r="CY21">
        <v>0</v>
      </c>
      <c r="CZ21">
        <v>1002.1236</v>
      </c>
      <c r="DA21">
        <v>-12.0461538580342</v>
      </c>
      <c r="DB21">
        <v>-159.63076956095699</v>
      </c>
      <c r="DC21">
        <v>13915.748</v>
      </c>
      <c r="DD21">
        <v>15</v>
      </c>
      <c r="DE21">
        <v>0</v>
      </c>
      <c r="DF21" t="s">
        <v>292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2.5041903526034499</v>
      </c>
      <c r="DS21">
        <v>-2.02151706039849</v>
      </c>
      <c r="DT21">
        <v>0.1539001840425</v>
      </c>
      <c r="DU21">
        <v>0</v>
      </c>
      <c r="DV21">
        <v>-3.6190566666666699</v>
      </c>
      <c r="DW21">
        <v>2.33856907675196</v>
      </c>
      <c r="DX21">
        <v>0.17336912134389901</v>
      </c>
      <c r="DY21">
        <v>0</v>
      </c>
      <c r="DZ21">
        <v>4.2516236666666698</v>
      </c>
      <c r="EA21">
        <v>8.4081423804217403E-2</v>
      </c>
      <c r="EB21">
        <v>6.1724400811635797E-3</v>
      </c>
      <c r="EC21">
        <v>1</v>
      </c>
      <c r="ED21">
        <v>1</v>
      </c>
      <c r="EE21">
        <v>3</v>
      </c>
      <c r="EF21" t="s">
        <v>311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1198.8</v>
      </c>
      <c r="EX21">
        <v>1198.5</v>
      </c>
      <c r="EY21">
        <v>2</v>
      </c>
      <c r="EZ21">
        <v>505.74599999999998</v>
      </c>
      <c r="FA21">
        <v>495.24599999999998</v>
      </c>
      <c r="FB21">
        <v>24.383900000000001</v>
      </c>
      <c r="FC21">
        <v>30.320699999999999</v>
      </c>
      <c r="FD21">
        <v>30.000800000000002</v>
      </c>
      <c r="FE21">
        <v>30.247900000000001</v>
      </c>
      <c r="FF21">
        <v>30.228100000000001</v>
      </c>
      <c r="FG21">
        <v>6.9372999999999996</v>
      </c>
      <c r="FH21">
        <v>14.4018</v>
      </c>
      <c r="FI21">
        <v>100</v>
      </c>
      <c r="FJ21">
        <v>24.3841</v>
      </c>
      <c r="FK21">
        <v>152.577</v>
      </c>
      <c r="FL21">
        <v>6.8030499999999998</v>
      </c>
      <c r="FM21">
        <v>101.83799999999999</v>
      </c>
      <c r="FN21">
        <v>101.25</v>
      </c>
    </row>
    <row r="22" spans="1:170" x14ac:dyDescent="0.25">
      <c r="A22">
        <v>6</v>
      </c>
      <c r="B22">
        <v>1607628896.0999999</v>
      </c>
      <c r="C22">
        <v>419.59999990463302</v>
      </c>
      <c r="D22" t="s">
        <v>312</v>
      </c>
      <c r="E22" t="s">
        <v>313</v>
      </c>
      <c r="F22" t="s">
        <v>286</v>
      </c>
      <c r="G22" t="s">
        <v>287</v>
      </c>
      <c r="H22">
        <v>1607628888.0999999</v>
      </c>
      <c r="I22">
        <f t="shared" si="0"/>
        <v>3.6778528141798508E-3</v>
      </c>
      <c r="J22">
        <f t="shared" si="1"/>
        <v>4.4251823225745603</v>
      </c>
      <c r="K22">
        <f t="shared" si="2"/>
        <v>199.03896774193501</v>
      </c>
      <c r="L22">
        <f t="shared" si="3"/>
        <v>140.04645114329207</v>
      </c>
      <c r="M22">
        <f t="shared" si="4"/>
        <v>14.243802311097774</v>
      </c>
      <c r="N22">
        <f t="shared" si="5"/>
        <v>20.24379543770312</v>
      </c>
      <c r="O22">
        <f t="shared" si="6"/>
        <v>0.14001094795609589</v>
      </c>
      <c r="P22">
        <f t="shared" si="7"/>
        <v>2.9570330049059024</v>
      </c>
      <c r="Q22">
        <f t="shared" si="8"/>
        <v>0.13642960482054442</v>
      </c>
      <c r="R22">
        <f t="shared" si="9"/>
        <v>8.558264242176597E-2</v>
      </c>
      <c r="S22">
        <f t="shared" si="10"/>
        <v>231.28728405173271</v>
      </c>
      <c r="T22">
        <f t="shared" si="11"/>
        <v>28.32188016167763</v>
      </c>
      <c r="U22">
        <f t="shared" si="12"/>
        <v>28.003393548387098</v>
      </c>
      <c r="V22">
        <f t="shared" si="13"/>
        <v>3.7955904858692247</v>
      </c>
      <c r="W22">
        <f t="shared" si="14"/>
        <v>29.655510281404851</v>
      </c>
      <c r="X22">
        <f t="shared" si="15"/>
        <v>1.1200238834401652</v>
      </c>
      <c r="Y22">
        <f t="shared" si="16"/>
        <v>3.7767816935608871</v>
      </c>
      <c r="Z22">
        <f t="shared" si="17"/>
        <v>2.6755666024290594</v>
      </c>
      <c r="AA22">
        <f t="shared" si="18"/>
        <v>-162.19330910533142</v>
      </c>
      <c r="AB22">
        <f t="shared" si="19"/>
        <v>-13.581004028337917</v>
      </c>
      <c r="AC22">
        <f t="shared" si="20"/>
        <v>-1.0007295258040187</v>
      </c>
      <c r="AD22">
        <f t="shared" si="21"/>
        <v>54.512241392259355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53546.870310531231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998.55123076923098</v>
      </c>
      <c r="AR22">
        <v>1106.1500000000001</v>
      </c>
      <c r="AS22">
        <f t="shared" si="27"/>
        <v>9.727321722259108E-2</v>
      </c>
      <c r="AT22">
        <v>0.5</v>
      </c>
      <c r="AU22">
        <f t="shared" si="28"/>
        <v>1180.1657446458496</v>
      </c>
      <c r="AV22">
        <f t="shared" si="29"/>
        <v>4.4251823225745603</v>
      </c>
      <c r="AW22">
        <f t="shared" si="30"/>
        <v>57.399259418798344</v>
      </c>
      <c r="AX22">
        <f t="shared" si="31"/>
        <v>0.32953035302626232</v>
      </c>
      <c r="AY22">
        <f t="shared" si="32"/>
        <v>4.2391755777423353E-3</v>
      </c>
      <c r="AZ22">
        <f t="shared" si="33"/>
        <v>1.9490394611942319</v>
      </c>
      <c r="BA22" t="s">
        <v>315</v>
      </c>
      <c r="BB22">
        <v>741.64</v>
      </c>
      <c r="BC22">
        <f t="shared" si="34"/>
        <v>364.5100000000001</v>
      </c>
      <c r="BD22">
        <f t="shared" si="35"/>
        <v>0.29518742758983041</v>
      </c>
      <c r="BE22">
        <f t="shared" si="36"/>
        <v>0.85537842598911296</v>
      </c>
      <c r="BF22">
        <f t="shared" si="37"/>
        <v>0.27541895151365942</v>
      </c>
      <c r="BG22">
        <f t="shared" si="38"/>
        <v>0.84659051091891935</v>
      </c>
      <c r="BH22">
        <f t="shared" si="39"/>
        <v>1399.9770967741899</v>
      </c>
      <c r="BI22">
        <f t="shared" si="40"/>
        <v>1180.1657446458496</v>
      </c>
      <c r="BJ22">
        <f t="shared" si="41"/>
        <v>0.84298932272904537</v>
      </c>
      <c r="BK22">
        <f t="shared" si="42"/>
        <v>0.19597864545809082</v>
      </c>
      <c r="BL22">
        <v>6</v>
      </c>
      <c r="BM22">
        <v>0.5</v>
      </c>
      <c r="BN22" t="s">
        <v>291</v>
      </c>
      <c r="BO22">
        <v>2</v>
      </c>
      <c r="BP22">
        <v>1607628888.0999999</v>
      </c>
      <c r="BQ22">
        <v>199.03896774193501</v>
      </c>
      <c r="BR22">
        <v>205.22741935483899</v>
      </c>
      <c r="BS22">
        <v>11.0121838709677</v>
      </c>
      <c r="BT22">
        <v>6.6475103225806498</v>
      </c>
      <c r="BU22">
        <v>196.45196774193599</v>
      </c>
      <c r="BV22">
        <v>11.0501838709677</v>
      </c>
      <c r="BW22">
        <v>500.017</v>
      </c>
      <c r="BX22">
        <v>101.607677419355</v>
      </c>
      <c r="BY22">
        <v>0.10002166774193499</v>
      </c>
      <c r="BZ22">
        <v>27.918203225806501</v>
      </c>
      <c r="CA22">
        <v>28.003393548387098</v>
      </c>
      <c r="CB22">
        <v>999.9</v>
      </c>
      <c r="CC22">
        <v>0</v>
      </c>
      <c r="CD22">
        <v>0</v>
      </c>
      <c r="CE22">
        <v>9996.7970967741894</v>
      </c>
      <c r="CF22">
        <v>0</v>
      </c>
      <c r="CG22">
        <v>337.458483870968</v>
      </c>
      <c r="CH22">
        <v>1399.9770967741899</v>
      </c>
      <c r="CI22">
        <v>0.89999987096774203</v>
      </c>
      <c r="CJ22">
        <v>0.10000010322580601</v>
      </c>
      <c r="CK22">
        <v>0</v>
      </c>
      <c r="CL22">
        <v>998.64838709677394</v>
      </c>
      <c r="CM22">
        <v>4.9997499999999997</v>
      </c>
      <c r="CN22">
        <v>13869.9225806452</v>
      </c>
      <c r="CO22">
        <v>12177.845161290301</v>
      </c>
      <c r="CP22">
        <v>48.310064516129003</v>
      </c>
      <c r="CQ22">
        <v>50.29</v>
      </c>
      <c r="CR22">
        <v>49.396967741935498</v>
      </c>
      <c r="CS22">
        <v>49.556064516128998</v>
      </c>
      <c r="CT22">
        <v>49.441064516129003</v>
      </c>
      <c r="CU22">
        <v>1255.48</v>
      </c>
      <c r="CV22">
        <v>139.49967741935501</v>
      </c>
      <c r="CW22">
        <v>0</v>
      </c>
      <c r="CX22">
        <v>73.799999952316298</v>
      </c>
      <c r="CY22">
        <v>0</v>
      </c>
      <c r="CZ22">
        <v>998.55123076923098</v>
      </c>
      <c r="DA22">
        <v>-9.0639316293243706</v>
      </c>
      <c r="DB22">
        <v>-152.04102570920901</v>
      </c>
      <c r="DC22">
        <v>13868.9692307692</v>
      </c>
      <c r="DD22">
        <v>15</v>
      </c>
      <c r="DE22">
        <v>0</v>
      </c>
      <c r="DF22" t="s">
        <v>292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4.4283737812502704</v>
      </c>
      <c r="DS22">
        <v>-9.7056761703944602E-2</v>
      </c>
      <c r="DT22">
        <v>2.06416873962369E-2</v>
      </c>
      <c r="DU22">
        <v>1</v>
      </c>
      <c r="DV22">
        <v>-6.1887736666666697</v>
      </c>
      <c r="DW22">
        <v>3.4957508342609203E-2</v>
      </c>
      <c r="DX22">
        <v>1.8730145307023601E-2</v>
      </c>
      <c r="DY22">
        <v>1</v>
      </c>
      <c r="DZ22">
        <v>4.3643536666666698</v>
      </c>
      <c r="EA22">
        <v>6.5730901001106595E-2</v>
      </c>
      <c r="EB22">
        <v>5.2329510369919898E-3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1200</v>
      </c>
      <c r="EX22">
        <v>1199.8</v>
      </c>
      <c r="EY22">
        <v>2</v>
      </c>
      <c r="EZ22">
        <v>505.57299999999998</v>
      </c>
      <c r="FA22">
        <v>494.71100000000001</v>
      </c>
      <c r="FB22">
        <v>24.786100000000001</v>
      </c>
      <c r="FC22">
        <v>30.347999999999999</v>
      </c>
      <c r="FD22">
        <v>29.998999999999999</v>
      </c>
      <c r="FE22">
        <v>30.259399999999999</v>
      </c>
      <c r="FF22">
        <v>30.216000000000001</v>
      </c>
      <c r="FG22">
        <v>9.1671600000000009</v>
      </c>
      <c r="FH22">
        <v>14.9613</v>
      </c>
      <c r="FI22">
        <v>100</v>
      </c>
      <c r="FJ22">
        <v>24.808900000000001</v>
      </c>
      <c r="FK22">
        <v>205.26900000000001</v>
      </c>
      <c r="FL22">
        <v>6.71936</v>
      </c>
      <c r="FM22">
        <v>101.85299999999999</v>
      </c>
      <c r="FN22">
        <v>101.264</v>
      </c>
    </row>
    <row r="23" spans="1:170" x14ac:dyDescent="0.25">
      <c r="A23">
        <v>7</v>
      </c>
      <c r="B23">
        <v>1607628968.0999999</v>
      </c>
      <c r="C23">
        <v>491.59999990463302</v>
      </c>
      <c r="D23" t="s">
        <v>316</v>
      </c>
      <c r="E23" t="s">
        <v>317</v>
      </c>
      <c r="F23" t="s">
        <v>286</v>
      </c>
      <c r="G23" t="s">
        <v>287</v>
      </c>
      <c r="H23">
        <v>1607628960.3499999</v>
      </c>
      <c r="I23">
        <f t="shared" si="0"/>
        <v>3.7639845404651871E-3</v>
      </c>
      <c r="J23">
        <f t="shared" si="1"/>
        <v>6.5383488697043255</v>
      </c>
      <c r="K23">
        <f t="shared" si="2"/>
        <v>248.89760000000001</v>
      </c>
      <c r="L23">
        <f t="shared" si="3"/>
        <v>165.49118317662325</v>
      </c>
      <c r="M23">
        <f t="shared" si="4"/>
        <v>16.831834982404327</v>
      </c>
      <c r="N23">
        <f t="shared" si="5"/>
        <v>25.314963917112543</v>
      </c>
      <c r="O23">
        <f t="shared" si="6"/>
        <v>0.14362473182571509</v>
      </c>
      <c r="P23">
        <f t="shared" si="7"/>
        <v>2.9568408814897871</v>
      </c>
      <c r="Q23">
        <f t="shared" si="8"/>
        <v>0.1398585687244496</v>
      </c>
      <c r="R23">
        <f t="shared" si="9"/>
        <v>8.7741754594386365E-2</v>
      </c>
      <c r="S23">
        <f t="shared" si="10"/>
        <v>231.29465176350209</v>
      </c>
      <c r="T23">
        <f t="shared" si="11"/>
        <v>28.367493433334264</v>
      </c>
      <c r="U23">
        <f t="shared" si="12"/>
        <v>28.000666666666699</v>
      </c>
      <c r="V23">
        <f t="shared" si="13"/>
        <v>3.7949871661129291</v>
      </c>
      <c r="W23">
        <f t="shared" si="14"/>
        <v>29.641375573460365</v>
      </c>
      <c r="X23">
        <f t="shared" si="15"/>
        <v>1.1239223449781328</v>
      </c>
      <c r="Y23">
        <f t="shared" si="16"/>
        <v>3.7917347735522955</v>
      </c>
      <c r="Z23">
        <f t="shared" si="17"/>
        <v>2.671064821134796</v>
      </c>
      <c r="AA23">
        <f t="shared" si="18"/>
        <v>-165.99171823451476</v>
      </c>
      <c r="AB23">
        <f t="shared" si="19"/>
        <v>-2.3443780504050982</v>
      </c>
      <c r="AC23">
        <f t="shared" si="20"/>
        <v>-0.17281500314988027</v>
      </c>
      <c r="AD23">
        <f t="shared" si="21"/>
        <v>62.785740475432348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53529.23277896017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1000.04828</v>
      </c>
      <c r="AR23">
        <v>1123.19</v>
      </c>
      <c r="AS23">
        <f t="shared" si="27"/>
        <v>0.10963569832352504</v>
      </c>
      <c r="AT23">
        <v>0.5</v>
      </c>
      <c r="AU23">
        <f t="shared" si="28"/>
        <v>1180.2063397509132</v>
      </c>
      <c r="AV23">
        <f t="shared" si="29"/>
        <v>6.5383488697043255</v>
      </c>
      <c r="AW23">
        <f t="shared" si="30"/>
        <v>64.696373112221409</v>
      </c>
      <c r="AX23">
        <f t="shared" si="31"/>
        <v>0.34253332027528738</v>
      </c>
      <c r="AY23">
        <f t="shared" si="32"/>
        <v>6.0295357767883419E-3</v>
      </c>
      <c r="AZ23">
        <f t="shared" si="33"/>
        <v>1.9042993616396156</v>
      </c>
      <c r="BA23" t="s">
        <v>319</v>
      </c>
      <c r="BB23">
        <v>738.46</v>
      </c>
      <c r="BC23">
        <f t="shared" si="34"/>
        <v>384.73</v>
      </c>
      <c r="BD23">
        <f t="shared" si="35"/>
        <v>0.3200730902191149</v>
      </c>
      <c r="BE23">
        <f t="shared" si="36"/>
        <v>0.84754836306575476</v>
      </c>
      <c r="BF23">
        <f t="shared" si="37"/>
        <v>0.30203034185050959</v>
      </c>
      <c r="BG23">
        <f t="shared" si="38"/>
        <v>0.83989924436292807</v>
      </c>
      <c r="BH23">
        <f t="shared" si="39"/>
        <v>1400.0256666666701</v>
      </c>
      <c r="BI23">
        <f t="shared" si="40"/>
        <v>1180.2063397509132</v>
      </c>
      <c r="BJ23">
        <f t="shared" si="41"/>
        <v>0.84298907359382491</v>
      </c>
      <c r="BK23">
        <f t="shared" si="42"/>
        <v>0.19597814718764997</v>
      </c>
      <c r="BL23">
        <v>6</v>
      </c>
      <c r="BM23">
        <v>0.5</v>
      </c>
      <c r="BN23" t="s">
        <v>291</v>
      </c>
      <c r="BO23">
        <v>2</v>
      </c>
      <c r="BP23">
        <v>1607628960.3499999</v>
      </c>
      <c r="BQ23">
        <v>248.89760000000001</v>
      </c>
      <c r="BR23">
        <v>257.86766666666699</v>
      </c>
      <c r="BS23">
        <v>11.0504433333333</v>
      </c>
      <c r="BT23">
        <v>6.5836579999999998</v>
      </c>
      <c r="BU23">
        <v>246.31059999999999</v>
      </c>
      <c r="BV23">
        <v>11.0884433333333</v>
      </c>
      <c r="BW23">
        <v>500.00936666666701</v>
      </c>
      <c r="BX23">
        <v>101.6083</v>
      </c>
      <c r="BY23">
        <v>0.10004880333333301</v>
      </c>
      <c r="BZ23">
        <v>27.985959999999999</v>
      </c>
      <c r="CA23">
        <v>28.000666666666699</v>
      </c>
      <c r="CB23">
        <v>999.9</v>
      </c>
      <c r="CC23">
        <v>0</v>
      </c>
      <c r="CD23">
        <v>0</v>
      </c>
      <c r="CE23">
        <v>9995.6463333333304</v>
      </c>
      <c r="CF23">
        <v>0</v>
      </c>
      <c r="CG23">
        <v>343.4991</v>
      </c>
      <c r="CH23">
        <v>1400.0256666666701</v>
      </c>
      <c r="CI23">
        <v>0.90000583333333295</v>
      </c>
      <c r="CJ23">
        <v>9.9994076666666695E-2</v>
      </c>
      <c r="CK23">
        <v>0</v>
      </c>
      <c r="CL23">
        <v>1000.0875</v>
      </c>
      <c r="CM23">
        <v>4.9997499999999997</v>
      </c>
      <c r="CN23">
        <v>13885.846666666699</v>
      </c>
      <c r="CO23">
        <v>12178.2833333333</v>
      </c>
      <c r="CP23">
        <v>48.178733333333298</v>
      </c>
      <c r="CQ23">
        <v>50.120800000000003</v>
      </c>
      <c r="CR23">
        <v>49.291333333333299</v>
      </c>
      <c r="CS23">
        <v>49.3915333333333</v>
      </c>
      <c r="CT23">
        <v>49.312066666666603</v>
      </c>
      <c r="CU23">
        <v>1255.5333333333299</v>
      </c>
      <c r="CV23">
        <v>139.49266666666699</v>
      </c>
      <c r="CW23">
        <v>0</v>
      </c>
      <c r="CX23">
        <v>71.299999952316298</v>
      </c>
      <c r="CY23">
        <v>0</v>
      </c>
      <c r="CZ23">
        <v>1000.04828</v>
      </c>
      <c r="DA23">
        <v>-3.5901538441385599</v>
      </c>
      <c r="DB23">
        <v>-71.184615449351597</v>
      </c>
      <c r="DC23">
        <v>13885.036</v>
      </c>
      <c r="DD23">
        <v>15</v>
      </c>
      <c r="DE23">
        <v>0</v>
      </c>
      <c r="DF23" t="s">
        <v>292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6.5491963941932001</v>
      </c>
      <c r="DS23">
        <v>-0.21109178108734999</v>
      </c>
      <c r="DT23">
        <v>4.1041074979778901E-2</v>
      </c>
      <c r="DU23">
        <v>1</v>
      </c>
      <c r="DV23">
        <v>-8.9734143333333307</v>
      </c>
      <c r="DW23">
        <v>2.37535928809431E-2</v>
      </c>
      <c r="DX23">
        <v>3.4441768410205499E-2</v>
      </c>
      <c r="DY23">
        <v>1</v>
      </c>
      <c r="DZ23">
        <v>4.4656656666666699</v>
      </c>
      <c r="EA23">
        <v>0.110989721913239</v>
      </c>
      <c r="EB23">
        <v>8.2497182510812405E-3</v>
      </c>
      <c r="EC23">
        <v>1</v>
      </c>
      <c r="ED23">
        <v>3</v>
      </c>
      <c r="EE23">
        <v>3</v>
      </c>
      <c r="EF23" t="s">
        <v>298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1201.2</v>
      </c>
      <c r="EX23">
        <v>1201</v>
      </c>
      <c r="EY23">
        <v>2</v>
      </c>
      <c r="EZ23">
        <v>505.57100000000003</v>
      </c>
      <c r="FA23">
        <v>495.42200000000003</v>
      </c>
      <c r="FB23">
        <v>25.509399999999999</v>
      </c>
      <c r="FC23">
        <v>30.144200000000001</v>
      </c>
      <c r="FD23">
        <v>29.999400000000001</v>
      </c>
      <c r="FE23">
        <v>30.117799999999999</v>
      </c>
      <c r="FF23">
        <v>30.0837</v>
      </c>
      <c r="FG23">
        <v>11.458</v>
      </c>
      <c r="FH23">
        <v>11.9255</v>
      </c>
      <c r="FI23">
        <v>100</v>
      </c>
      <c r="FJ23">
        <v>25.093699999999998</v>
      </c>
      <c r="FK23">
        <v>258.14100000000002</v>
      </c>
      <c r="FL23">
        <v>6.6591100000000001</v>
      </c>
      <c r="FM23">
        <v>101.898</v>
      </c>
      <c r="FN23">
        <v>101.312</v>
      </c>
    </row>
    <row r="24" spans="1:170" x14ac:dyDescent="0.25">
      <c r="A24">
        <v>8</v>
      </c>
      <c r="B24">
        <v>1607629088.5999999</v>
      </c>
      <c r="C24">
        <v>612.09999990463302</v>
      </c>
      <c r="D24" t="s">
        <v>320</v>
      </c>
      <c r="E24" t="s">
        <v>321</v>
      </c>
      <c r="F24" t="s">
        <v>286</v>
      </c>
      <c r="G24" t="s">
        <v>287</v>
      </c>
      <c r="H24">
        <v>1607629080.5999999</v>
      </c>
      <c r="I24">
        <f t="shared" si="0"/>
        <v>3.6302407636142411E-3</v>
      </c>
      <c r="J24">
        <f t="shared" si="1"/>
        <v>11.624399928262113</v>
      </c>
      <c r="K24">
        <f t="shared" si="2"/>
        <v>399.77877419354797</v>
      </c>
      <c r="L24">
        <f t="shared" si="3"/>
        <v>247.66852663343337</v>
      </c>
      <c r="M24">
        <f t="shared" si="4"/>
        <v>25.189134068463943</v>
      </c>
      <c r="N24">
        <f t="shared" si="5"/>
        <v>40.659510829940352</v>
      </c>
      <c r="O24">
        <f t="shared" si="6"/>
        <v>0.13760785675322076</v>
      </c>
      <c r="P24">
        <f t="shared" si="7"/>
        <v>2.9592936983337941</v>
      </c>
      <c r="Q24">
        <f t="shared" si="8"/>
        <v>0.13414933185855404</v>
      </c>
      <c r="R24">
        <f t="shared" si="9"/>
        <v>8.4146827222016829E-2</v>
      </c>
      <c r="S24">
        <f t="shared" si="10"/>
        <v>231.29030028165977</v>
      </c>
      <c r="T24">
        <f t="shared" si="11"/>
        <v>28.409573398641786</v>
      </c>
      <c r="U24">
        <f t="shared" si="12"/>
        <v>28.028083870967698</v>
      </c>
      <c r="V24">
        <f t="shared" si="13"/>
        <v>3.8010570042904872</v>
      </c>
      <c r="W24">
        <f t="shared" si="14"/>
        <v>29.400823359060134</v>
      </c>
      <c r="X24">
        <f t="shared" si="15"/>
        <v>1.1153193021848318</v>
      </c>
      <c r="Y24">
        <f t="shared" si="16"/>
        <v>3.7934968302210343</v>
      </c>
      <c r="Z24">
        <f t="shared" si="17"/>
        <v>2.6857377021056554</v>
      </c>
      <c r="AA24">
        <f t="shared" si="18"/>
        <v>-160.09361767538803</v>
      </c>
      <c r="AB24">
        <f t="shared" si="19"/>
        <v>-5.449112214380972</v>
      </c>
      <c r="AC24">
        <f t="shared" si="20"/>
        <v>-0.40141723845127963</v>
      </c>
      <c r="AD24">
        <f t="shared" si="21"/>
        <v>65.346153153439488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53599.213985384093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1032.5961538461499</v>
      </c>
      <c r="AR24">
        <v>1191.2</v>
      </c>
      <c r="AS24">
        <f t="shared" si="27"/>
        <v>0.13314627783231203</v>
      </c>
      <c r="AT24">
        <v>0.5</v>
      </c>
      <c r="AU24">
        <f t="shared" si="28"/>
        <v>1180.1858620375585</v>
      </c>
      <c r="AV24">
        <f t="shared" si="29"/>
        <v>11.624399928262113</v>
      </c>
      <c r="AW24">
        <f t="shared" si="30"/>
        <v>78.568677340309719</v>
      </c>
      <c r="AX24">
        <f t="shared" si="31"/>
        <v>0.40047850906648763</v>
      </c>
      <c r="AY24">
        <f t="shared" si="32"/>
        <v>1.033917436276661E-2</v>
      </c>
      <c r="AZ24">
        <f t="shared" si="33"/>
        <v>1.738482202820685</v>
      </c>
      <c r="BA24" t="s">
        <v>323</v>
      </c>
      <c r="BB24">
        <v>714.15</v>
      </c>
      <c r="BC24">
        <f t="shared" si="34"/>
        <v>477.05000000000007</v>
      </c>
      <c r="BD24">
        <f t="shared" si="35"/>
        <v>0.33246797223320423</v>
      </c>
      <c r="BE24">
        <f t="shared" si="36"/>
        <v>0.8127695815819117</v>
      </c>
      <c r="BF24">
        <f t="shared" si="37"/>
        <v>0.33339531724986265</v>
      </c>
      <c r="BG24">
        <f t="shared" si="38"/>
        <v>0.81319308013329372</v>
      </c>
      <c r="BH24">
        <f t="shared" si="39"/>
        <v>1400.0016129032299</v>
      </c>
      <c r="BI24">
        <f t="shared" si="40"/>
        <v>1180.1858620375585</v>
      </c>
      <c r="BJ24">
        <f t="shared" si="41"/>
        <v>0.84298893026999289</v>
      </c>
      <c r="BK24">
        <f t="shared" si="42"/>
        <v>0.19597786053998598</v>
      </c>
      <c r="BL24">
        <v>6</v>
      </c>
      <c r="BM24">
        <v>0.5</v>
      </c>
      <c r="BN24" t="s">
        <v>291</v>
      </c>
      <c r="BO24">
        <v>2</v>
      </c>
      <c r="BP24">
        <v>1607629080.5999999</v>
      </c>
      <c r="BQ24">
        <v>399.77877419354797</v>
      </c>
      <c r="BR24">
        <v>415.46909677419399</v>
      </c>
      <c r="BS24">
        <v>10.966216129032301</v>
      </c>
      <c r="BT24">
        <v>6.6578390322580603</v>
      </c>
      <c r="BU24">
        <v>397.19177419354799</v>
      </c>
      <c r="BV24">
        <v>11.004216129032301</v>
      </c>
      <c r="BW24">
        <v>500.01622580645198</v>
      </c>
      <c r="BX24">
        <v>101.605064516129</v>
      </c>
      <c r="BY24">
        <v>9.9961999999999995E-2</v>
      </c>
      <c r="BZ24">
        <v>27.993929032258102</v>
      </c>
      <c r="CA24">
        <v>28.028083870967698</v>
      </c>
      <c r="CB24">
        <v>999.9</v>
      </c>
      <c r="CC24">
        <v>0</v>
      </c>
      <c r="CD24">
        <v>0</v>
      </c>
      <c r="CE24">
        <v>10009.880967741899</v>
      </c>
      <c r="CF24">
        <v>0</v>
      </c>
      <c r="CG24">
        <v>356.29767741935501</v>
      </c>
      <c r="CH24">
        <v>1400.0016129032299</v>
      </c>
      <c r="CI24">
        <v>0.90001319354838705</v>
      </c>
      <c r="CJ24">
        <v>9.9986645161290397E-2</v>
      </c>
      <c r="CK24">
        <v>0</v>
      </c>
      <c r="CL24">
        <v>1032.5745161290299</v>
      </c>
      <c r="CM24">
        <v>4.9997499999999997</v>
      </c>
      <c r="CN24">
        <v>14313.5451612903</v>
      </c>
      <c r="CO24">
        <v>12178.1129032258</v>
      </c>
      <c r="CP24">
        <v>48.137</v>
      </c>
      <c r="CQ24">
        <v>50.1046774193548</v>
      </c>
      <c r="CR24">
        <v>49.258000000000003</v>
      </c>
      <c r="CS24">
        <v>49.340451612903202</v>
      </c>
      <c r="CT24">
        <v>49.258000000000003</v>
      </c>
      <c r="CU24">
        <v>1255.5180645161299</v>
      </c>
      <c r="CV24">
        <v>139.48354838709699</v>
      </c>
      <c r="CW24">
        <v>0</v>
      </c>
      <c r="CX24">
        <v>119.799999952316</v>
      </c>
      <c r="CY24">
        <v>0</v>
      </c>
      <c r="CZ24">
        <v>1032.5961538461499</v>
      </c>
      <c r="DA24">
        <v>5.96307693566576</v>
      </c>
      <c r="DB24">
        <v>73.0358974355199</v>
      </c>
      <c r="DC24">
        <v>14314.080769230801</v>
      </c>
      <c r="DD24">
        <v>15</v>
      </c>
      <c r="DE24">
        <v>0</v>
      </c>
      <c r="DF24" t="s">
        <v>292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11.627211580377599</v>
      </c>
      <c r="DS24">
        <v>-1.00032900662788</v>
      </c>
      <c r="DT24">
        <v>7.6386189639864197E-2</v>
      </c>
      <c r="DU24">
        <v>0</v>
      </c>
      <c r="DV24">
        <v>-15.68857</v>
      </c>
      <c r="DW24">
        <v>1.2532244716351499</v>
      </c>
      <c r="DX24">
        <v>9.3552987303096705E-2</v>
      </c>
      <c r="DY24">
        <v>0</v>
      </c>
      <c r="DZ24">
        <v>4.3080403333333299</v>
      </c>
      <c r="EA24">
        <v>-3.8086852057831501E-2</v>
      </c>
      <c r="EB24">
        <v>3.2942358581147801E-3</v>
      </c>
      <c r="EC24">
        <v>1</v>
      </c>
      <c r="ED24">
        <v>1</v>
      </c>
      <c r="EE24">
        <v>3</v>
      </c>
      <c r="EF24" t="s">
        <v>311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1203.2</v>
      </c>
      <c r="EX24">
        <v>1203</v>
      </c>
      <c r="EY24">
        <v>2</v>
      </c>
      <c r="EZ24">
        <v>505.54199999999997</v>
      </c>
      <c r="FA24">
        <v>494.77199999999999</v>
      </c>
      <c r="FB24">
        <v>24.658799999999999</v>
      </c>
      <c r="FC24">
        <v>30.117899999999999</v>
      </c>
      <c r="FD24">
        <v>30.000900000000001</v>
      </c>
      <c r="FE24">
        <v>30.0943</v>
      </c>
      <c r="FF24">
        <v>30.083500000000001</v>
      </c>
      <c r="FG24">
        <v>17.920000000000002</v>
      </c>
      <c r="FH24">
        <v>0</v>
      </c>
      <c r="FI24">
        <v>100</v>
      </c>
      <c r="FJ24">
        <v>24.6587</v>
      </c>
      <c r="FK24">
        <v>414.928</v>
      </c>
      <c r="FL24">
        <v>6.8313499999999996</v>
      </c>
      <c r="FM24">
        <v>101.88200000000001</v>
      </c>
      <c r="FN24">
        <v>101.3</v>
      </c>
    </row>
    <row r="25" spans="1:170" x14ac:dyDescent="0.25">
      <c r="A25">
        <v>9</v>
      </c>
      <c r="B25">
        <v>1607629209.0999999</v>
      </c>
      <c r="C25">
        <v>732.59999990463302</v>
      </c>
      <c r="D25" t="s">
        <v>324</v>
      </c>
      <c r="E25" t="s">
        <v>325</v>
      </c>
      <c r="F25" t="s">
        <v>286</v>
      </c>
      <c r="G25" t="s">
        <v>287</v>
      </c>
      <c r="H25">
        <v>1607629201.0999999</v>
      </c>
      <c r="I25">
        <f t="shared" si="0"/>
        <v>3.3189614016484494E-3</v>
      </c>
      <c r="J25">
        <f t="shared" si="1"/>
        <v>13.813765830807824</v>
      </c>
      <c r="K25">
        <f t="shared" si="2"/>
        <v>499.86609677419398</v>
      </c>
      <c r="L25">
        <f t="shared" si="3"/>
        <v>297.6974079803008</v>
      </c>
      <c r="M25">
        <f t="shared" si="4"/>
        <v>30.275740956281638</v>
      </c>
      <c r="N25">
        <f t="shared" si="5"/>
        <v>50.836238586815448</v>
      </c>
      <c r="O25">
        <f t="shared" si="6"/>
        <v>0.12214908009061115</v>
      </c>
      <c r="P25">
        <f t="shared" si="7"/>
        <v>2.9579796730283396</v>
      </c>
      <c r="Q25">
        <f t="shared" si="8"/>
        <v>0.11941446604734833</v>
      </c>
      <c r="R25">
        <f t="shared" si="9"/>
        <v>7.4874636448089185E-2</v>
      </c>
      <c r="S25">
        <f t="shared" si="10"/>
        <v>231.29246143355223</v>
      </c>
      <c r="T25">
        <f t="shared" si="11"/>
        <v>28.455839809154959</v>
      </c>
      <c r="U25">
        <f t="shared" si="12"/>
        <v>28.066567741935501</v>
      </c>
      <c r="V25">
        <f t="shared" si="13"/>
        <v>3.8095911562977491</v>
      </c>
      <c r="W25">
        <f t="shared" si="14"/>
        <v>27.747965427117467</v>
      </c>
      <c r="X25">
        <f t="shared" si="15"/>
        <v>1.050527197445787</v>
      </c>
      <c r="Y25">
        <f t="shared" si="16"/>
        <v>3.7859611732798628</v>
      </c>
      <c r="Z25">
        <f t="shared" si="17"/>
        <v>2.7590639588519621</v>
      </c>
      <c r="AA25">
        <f t="shared" si="18"/>
        <v>-146.36619781269661</v>
      </c>
      <c r="AB25">
        <f t="shared" si="19"/>
        <v>-17.022200510901136</v>
      </c>
      <c r="AC25">
        <f t="shared" si="20"/>
        <v>-1.2545510727645393</v>
      </c>
      <c r="AD25">
        <f t="shared" si="21"/>
        <v>66.649512037189936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53566.877145686842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1056.9461538461501</v>
      </c>
      <c r="AR25">
        <v>1230.52</v>
      </c>
      <c r="AS25">
        <f t="shared" si="27"/>
        <v>0.14105731410610955</v>
      </c>
      <c r="AT25">
        <v>0.5</v>
      </c>
      <c r="AU25">
        <f t="shared" si="28"/>
        <v>1180.1931007473072</v>
      </c>
      <c r="AV25">
        <f t="shared" si="29"/>
        <v>13.813765830807824</v>
      </c>
      <c r="AW25">
        <f t="shared" si="30"/>
        <v>83.237434458988162</v>
      </c>
      <c r="AX25">
        <f t="shared" si="31"/>
        <v>0.42013945323928098</v>
      </c>
      <c r="AY25">
        <f t="shared" si="32"/>
        <v>1.2194202204292867E-2</v>
      </c>
      <c r="AZ25">
        <f t="shared" si="33"/>
        <v>1.6509768228066184</v>
      </c>
      <c r="BA25" t="s">
        <v>327</v>
      </c>
      <c r="BB25">
        <v>713.53</v>
      </c>
      <c r="BC25">
        <f t="shared" si="34"/>
        <v>516.99</v>
      </c>
      <c r="BD25">
        <f t="shared" si="35"/>
        <v>0.335739271850229</v>
      </c>
      <c r="BE25">
        <f t="shared" si="36"/>
        <v>0.79714347373996974</v>
      </c>
      <c r="BF25">
        <f t="shared" si="37"/>
        <v>0.33700840557026568</v>
      </c>
      <c r="BG25">
        <f t="shared" si="38"/>
        <v>0.79775290401935128</v>
      </c>
      <c r="BH25">
        <f t="shared" si="39"/>
        <v>1400.0096774193501</v>
      </c>
      <c r="BI25">
        <f t="shared" si="40"/>
        <v>1180.1931007473072</v>
      </c>
      <c r="BJ25">
        <f t="shared" si="41"/>
        <v>0.84298924484776938</v>
      </c>
      <c r="BK25">
        <f t="shared" si="42"/>
        <v>0.19597848969553888</v>
      </c>
      <c r="BL25">
        <v>6</v>
      </c>
      <c r="BM25">
        <v>0.5</v>
      </c>
      <c r="BN25" t="s">
        <v>291</v>
      </c>
      <c r="BO25">
        <v>2</v>
      </c>
      <c r="BP25">
        <v>1607629201.0999999</v>
      </c>
      <c r="BQ25">
        <v>499.86609677419398</v>
      </c>
      <c r="BR25">
        <v>518.43325806451605</v>
      </c>
      <c r="BS25">
        <v>10.329696774193501</v>
      </c>
      <c r="BT25">
        <v>6.3881264516128997</v>
      </c>
      <c r="BU25">
        <v>497.27909677419399</v>
      </c>
      <c r="BV25">
        <v>10.3676967741936</v>
      </c>
      <c r="BW25">
        <v>500.00541935483898</v>
      </c>
      <c r="BX25">
        <v>101.599774193548</v>
      </c>
      <c r="BY25">
        <v>9.9938819354838698E-2</v>
      </c>
      <c r="BZ25">
        <v>27.959825806451601</v>
      </c>
      <c r="CA25">
        <v>28.066567741935501</v>
      </c>
      <c r="CB25">
        <v>999.9</v>
      </c>
      <c r="CC25">
        <v>0</v>
      </c>
      <c r="CD25">
        <v>0</v>
      </c>
      <c r="CE25">
        <v>10002.9448387097</v>
      </c>
      <c r="CF25">
        <v>0</v>
      </c>
      <c r="CG25">
        <v>365.43722580645198</v>
      </c>
      <c r="CH25">
        <v>1400.0096774193501</v>
      </c>
      <c r="CI25">
        <v>0.90000006451612902</v>
      </c>
      <c r="CJ25">
        <v>9.9999890322580706E-2</v>
      </c>
      <c r="CK25">
        <v>0</v>
      </c>
      <c r="CL25">
        <v>1056.98774193548</v>
      </c>
      <c r="CM25">
        <v>4.9997499999999997</v>
      </c>
      <c r="CN25">
        <v>14637.870967741899</v>
      </c>
      <c r="CO25">
        <v>12178.129032258101</v>
      </c>
      <c r="CP25">
        <v>48.180999999999997</v>
      </c>
      <c r="CQ25">
        <v>50.231709677419303</v>
      </c>
      <c r="CR25">
        <v>49.308</v>
      </c>
      <c r="CS25">
        <v>49.457322580645098</v>
      </c>
      <c r="CT25">
        <v>49.324258064516101</v>
      </c>
      <c r="CU25">
        <v>1255.5106451612901</v>
      </c>
      <c r="CV25">
        <v>139.499032258065</v>
      </c>
      <c r="CW25">
        <v>0</v>
      </c>
      <c r="CX25">
        <v>119.90000009536701</v>
      </c>
      <c r="CY25">
        <v>0</v>
      </c>
      <c r="CZ25">
        <v>1056.9461538461501</v>
      </c>
      <c r="DA25">
        <v>-4.4779487215440703</v>
      </c>
      <c r="DB25">
        <v>-52.488888799655101</v>
      </c>
      <c r="DC25">
        <v>14637.442307692299</v>
      </c>
      <c r="DD25">
        <v>15</v>
      </c>
      <c r="DE25">
        <v>0</v>
      </c>
      <c r="DF25" t="s">
        <v>292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13.818896685113501</v>
      </c>
      <c r="DS25">
        <v>-0.465926893749735</v>
      </c>
      <c r="DT25">
        <v>4.5705759502860203E-2</v>
      </c>
      <c r="DU25">
        <v>1</v>
      </c>
      <c r="DV25">
        <v>-18.570786666666699</v>
      </c>
      <c r="DW25">
        <v>0.77840622914353497</v>
      </c>
      <c r="DX25">
        <v>6.3430049310682302E-2</v>
      </c>
      <c r="DY25">
        <v>0</v>
      </c>
      <c r="DZ25">
        <v>3.94225466666667</v>
      </c>
      <c r="EA25">
        <v>-0.179668965517255</v>
      </c>
      <c r="EB25">
        <v>1.2981703466374899E-2</v>
      </c>
      <c r="EC25">
        <v>1</v>
      </c>
      <c r="ED25">
        <v>2</v>
      </c>
      <c r="EE25">
        <v>3</v>
      </c>
      <c r="EF25" t="s">
        <v>328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1205.2</v>
      </c>
      <c r="EX25">
        <v>1205</v>
      </c>
      <c r="EY25">
        <v>2</v>
      </c>
      <c r="EZ25">
        <v>504.78800000000001</v>
      </c>
      <c r="FA25">
        <v>493.55</v>
      </c>
      <c r="FB25">
        <v>24.671099999999999</v>
      </c>
      <c r="FC25">
        <v>30.241</v>
      </c>
      <c r="FD25">
        <v>29.999600000000001</v>
      </c>
      <c r="FE25">
        <v>30.1614</v>
      </c>
      <c r="FF25">
        <v>30.124700000000001</v>
      </c>
      <c r="FG25">
        <v>21.652899999999999</v>
      </c>
      <c r="FH25">
        <v>0</v>
      </c>
      <c r="FI25">
        <v>100</v>
      </c>
      <c r="FJ25">
        <v>24.692799999999998</v>
      </c>
      <c r="FK25">
        <v>518.01499999999999</v>
      </c>
      <c r="FL25">
        <v>10.945399999999999</v>
      </c>
      <c r="FM25">
        <v>101.877</v>
      </c>
      <c r="FN25">
        <v>101.292</v>
      </c>
    </row>
    <row r="26" spans="1:170" x14ac:dyDescent="0.25">
      <c r="A26">
        <v>10</v>
      </c>
      <c r="B26">
        <v>1607629274.0999999</v>
      </c>
      <c r="C26">
        <v>797.59999990463302</v>
      </c>
      <c r="D26" t="s">
        <v>329</v>
      </c>
      <c r="E26" t="s">
        <v>330</v>
      </c>
      <c r="F26" t="s">
        <v>286</v>
      </c>
      <c r="G26" t="s">
        <v>287</v>
      </c>
      <c r="H26">
        <v>1607629266.3499999</v>
      </c>
      <c r="I26">
        <f t="shared" si="0"/>
        <v>3.1762931564737243E-3</v>
      </c>
      <c r="J26">
        <f t="shared" si="1"/>
        <v>16.587426999024593</v>
      </c>
      <c r="K26">
        <f t="shared" si="2"/>
        <v>597.07849999999996</v>
      </c>
      <c r="L26">
        <f t="shared" si="3"/>
        <v>341.95190244051605</v>
      </c>
      <c r="M26">
        <f t="shared" si="4"/>
        <v>34.777532393900565</v>
      </c>
      <c r="N26">
        <f t="shared" si="5"/>
        <v>60.724671298074433</v>
      </c>
      <c r="O26">
        <f t="shared" si="6"/>
        <v>0.11548214316799398</v>
      </c>
      <c r="P26">
        <f t="shared" si="7"/>
        <v>2.9570916249803076</v>
      </c>
      <c r="Q26">
        <f t="shared" si="8"/>
        <v>0.11303395437927034</v>
      </c>
      <c r="R26">
        <f t="shared" si="9"/>
        <v>7.0861858749579162E-2</v>
      </c>
      <c r="S26">
        <f t="shared" si="10"/>
        <v>231.2911558904205</v>
      </c>
      <c r="T26">
        <f t="shared" si="11"/>
        <v>28.51925237234196</v>
      </c>
      <c r="U26">
        <f t="shared" si="12"/>
        <v>28.068236666666699</v>
      </c>
      <c r="V26">
        <f t="shared" si="13"/>
        <v>3.8099616335715187</v>
      </c>
      <c r="W26">
        <f t="shared" si="14"/>
        <v>26.898227329784284</v>
      </c>
      <c r="X26">
        <f t="shared" si="15"/>
        <v>1.0199332247447117</v>
      </c>
      <c r="Y26">
        <f t="shared" si="16"/>
        <v>3.7918232017295219</v>
      </c>
      <c r="Z26">
        <f t="shared" si="17"/>
        <v>2.790028408826807</v>
      </c>
      <c r="AA26">
        <f t="shared" si="18"/>
        <v>-140.07452820049124</v>
      </c>
      <c r="AB26">
        <f t="shared" si="19"/>
        <v>-13.053001206330697</v>
      </c>
      <c r="AC26">
        <f t="shared" si="20"/>
        <v>-0.96244175291484524</v>
      </c>
      <c r="AD26">
        <f t="shared" si="21"/>
        <v>77.201184730683707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53536.350570565482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1080.3735999999999</v>
      </c>
      <c r="AR26">
        <v>1263.46</v>
      </c>
      <c r="AS26">
        <f t="shared" si="27"/>
        <v>0.14490874265904752</v>
      </c>
      <c r="AT26">
        <v>0.5</v>
      </c>
      <c r="AU26">
        <f t="shared" si="28"/>
        <v>1180.1868607472995</v>
      </c>
      <c r="AV26">
        <f t="shared" si="29"/>
        <v>16.587426999024593</v>
      </c>
      <c r="AW26">
        <f t="shared" si="30"/>
        <v>85.509697046809791</v>
      </c>
      <c r="AX26">
        <f t="shared" si="31"/>
        <v>0.43355547464897987</v>
      </c>
      <c r="AY26">
        <f t="shared" si="32"/>
        <v>1.4544454823002989E-2</v>
      </c>
      <c r="AZ26">
        <f t="shared" si="33"/>
        <v>1.5818625045509949</v>
      </c>
      <c r="BA26" t="s">
        <v>332</v>
      </c>
      <c r="BB26">
        <v>715.68</v>
      </c>
      <c r="BC26">
        <f t="shared" si="34"/>
        <v>547.78000000000009</v>
      </c>
      <c r="BD26">
        <f t="shared" si="35"/>
        <v>0.33423345138559296</v>
      </c>
      <c r="BE26">
        <f t="shared" si="36"/>
        <v>0.78488061577128487</v>
      </c>
      <c r="BF26">
        <f t="shared" si="37"/>
        <v>0.33410958788732964</v>
      </c>
      <c r="BG26">
        <f t="shared" si="38"/>
        <v>0.78481802606428341</v>
      </c>
      <c r="BH26">
        <f t="shared" si="39"/>
        <v>1400.0023333333299</v>
      </c>
      <c r="BI26">
        <f t="shared" si="40"/>
        <v>1180.1868607472995</v>
      </c>
      <c r="BJ26">
        <f t="shared" si="41"/>
        <v>0.84298920983748538</v>
      </c>
      <c r="BK26">
        <f t="shared" si="42"/>
        <v>0.19597841967497073</v>
      </c>
      <c r="BL26">
        <v>6</v>
      </c>
      <c r="BM26">
        <v>0.5</v>
      </c>
      <c r="BN26" t="s">
        <v>291</v>
      </c>
      <c r="BO26">
        <v>2</v>
      </c>
      <c r="BP26">
        <v>1607629266.3499999</v>
      </c>
      <c r="BQ26">
        <v>597.07849999999996</v>
      </c>
      <c r="BR26">
        <v>619.25836666666703</v>
      </c>
      <c r="BS26">
        <v>10.028546666666699</v>
      </c>
      <c r="BT26">
        <v>6.2553623333333297</v>
      </c>
      <c r="BU26">
        <v>594.491533333333</v>
      </c>
      <c r="BV26">
        <v>10.066546666666699</v>
      </c>
      <c r="BW26">
        <v>500.01896666666698</v>
      </c>
      <c r="BX26">
        <v>101.602933333333</v>
      </c>
      <c r="BY26">
        <v>0.100060993333333</v>
      </c>
      <c r="BZ26">
        <v>27.986360000000001</v>
      </c>
      <c r="CA26">
        <v>28.068236666666699</v>
      </c>
      <c r="CB26">
        <v>999.9</v>
      </c>
      <c r="CC26">
        <v>0</v>
      </c>
      <c r="CD26">
        <v>0</v>
      </c>
      <c r="CE26">
        <v>9997.5963333333293</v>
      </c>
      <c r="CF26">
        <v>0</v>
      </c>
      <c r="CG26">
        <v>366.97263333333302</v>
      </c>
      <c r="CH26">
        <v>1400.0023333333299</v>
      </c>
      <c r="CI26">
        <v>0.90000116666666696</v>
      </c>
      <c r="CJ26">
        <v>9.99987866666667E-2</v>
      </c>
      <c r="CK26">
        <v>0</v>
      </c>
      <c r="CL26">
        <v>1080.37566666667</v>
      </c>
      <c r="CM26">
        <v>4.9997499999999997</v>
      </c>
      <c r="CN26">
        <v>14950.3533333333</v>
      </c>
      <c r="CO26">
        <v>12178.06</v>
      </c>
      <c r="CP26">
        <v>48.116466666666703</v>
      </c>
      <c r="CQ26">
        <v>50.120800000000003</v>
      </c>
      <c r="CR26">
        <v>49.228999999999999</v>
      </c>
      <c r="CS26">
        <v>49.366533333333301</v>
      </c>
      <c r="CT26">
        <v>49.266466666666702</v>
      </c>
      <c r="CU26">
        <v>1255.5056666666701</v>
      </c>
      <c r="CV26">
        <v>139.49666666666701</v>
      </c>
      <c r="CW26">
        <v>0</v>
      </c>
      <c r="CX26">
        <v>64.099999904632597</v>
      </c>
      <c r="CY26">
        <v>0</v>
      </c>
      <c r="CZ26">
        <v>1080.3735999999999</v>
      </c>
      <c r="DA26">
        <v>-1.35230769100066</v>
      </c>
      <c r="DB26">
        <v>-27.407692232540199</v>
      </c>
      <c r="DC26">
        <v>14950.407999999999</v>
      </c>
      <c r="DD26">
        <v>15</v>
      </c>
      <c r="DE26">
        <v>0</v>
      </c>
      <c r="DF26" t="s">
        <v>292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16.6044971644166</v>
      </c>
      <c r="DS26">
        <v>-0.16172046885946501</v>
      </c>
      <c r="DT26">
        <v>7.6136717130571005E-2</v>
      </c>
      <c r="DU26">
        <v>1</v>
      </c>
      <c r="DV26">
        <v>-22.1882366666667</v>
      </c>
      <c r="DW26">
        <v>-3.6032035595120603E-2</v>
      </c>
      <c r="DX26">
        <v>6.4383929067914E-2</v>
      </c>
      <c r="DY26">
        <v>1</v>
      </c>
      <c r="DZ26">
        <v>3.77403333333333</v>
      </c>
      <c r="EA26">
        <v>-9.4889966629585903E-2</v>
      </c>
      <c r="EB26">
        <v>6.85714874338373E-3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2.5870000000000002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1206.3</v>
      </c>
      <c r="EX26">
        <v>1206</v>
      </c>
      <c r="EY26">
        <v>2</v>
      </c>
      <c r="EZ26">
        <v>504.791</v>
      </c>
      <c r="FA26">
        <v>493.91399999999999</v>
      </c>
      <c r="FB26">
        <v>25.0078</v>
      </c>
      <c r="FC26">
        <v>30.133199999999999</v>
      </c>
      <c r="FD26">
        <v>30</v>
      </c>
      <c r="FE26">
        <v>30.089400000000001</v>
      </c>
      <c r="FF26">
        <v>30.0609</v>
      </c>
      <c r="FG26">
        <v>25.6084</v>
      </c>
      <c r="FH26">
        <v>0</v>
      </c>
      <c r="FI26">
        <v>100</v>
      </c>
      <c r="FJ26">
        <v>25.001100000000001</v>
      </c>
      <c r="FK26">
        <v>620.17700000000002</v>
      </c>
      <c r="FL26">
        <v>10.945399999999999</v>
      </c>
      <c r="FM26">
        <v>101.89700000000001</v>
      </c>
      <c r="FN26">
        <v>101.31100000000001</v>
      </c>
    </row>
    <row r="27" spans="1:170" x14ac:dyDescent="0.25">
      <c r="A27">
        <v>11</v>
      </c>
      <c r="B27">
        <v>1607629394.5999999</v>
      </c>
      <c r="C27">
        <v>918.09999990463302</v>
      </c>
      <c r="D27" t="s">
        <v>333</v>
      </c>
      <c r="E27" t="s">
        <v>334</v>
      </c>
      <c r="F27" t="s">
        <v>286</v>
      </c>
      <c r="G27" t="s">
        <v>287</v>
      </c>
      <c r="H27">
        <v>1607629386.5999999</v>
      </c>
      <c r="I27">
        <f t="shared" si="0"/>
        <v>2.8900053693453262E-3</v>
      </c>
      <c r="J27">
        <f t="shared" si="1"/>
        <v>17.087511695656293</v>
      </c>
      <c r="K27">
        <f t="shared" si="2"/>
        <v>699.93716129032202</v>
      </c>
      <c r="L27">
        <f t="shared" si="3"/>
        <v>402.8323108663966</v>
      </c>
      <c r="M27">
        <f t="shared" si="4"/>
        <v>40.969294094867969</v>
      </c>
      <c r="N27">
        <f t="shared" si="5"/>
        <v>71.185777891438562</v>
      </c>
      <c r="O27">
        <f t="shared" si="6"/>
        <v>0.10225586193091239</v>
      </c>
      <c r="P27">
        <f t="shared" si="7"/>
        <v>2.9567501236780731</v>
      </c>
      <c r="Q27">
        <f t="shared" si="8"/>
        <v>0.10033109257095102</v>
      </c>
      <c r="R27">
        <f t="shared" si="9"/>
        <v>6.2876848078524172E-2</v>
      </c>
      <c r="S27">
        <f t="shared" si="10"/>
        <v>231.28917705672561</v>
      </c>
      <c r="T27">
        <f t="shared" si="11"/>
        <v>28.607233287994067</v>
      </c>
      <c r="U27">
        <f t="shared" si="12"/>
        <v>28.136796774193499</v>
      </c>
      <c r="V27">
        <f t="shared" si="13"/>
        <v>3.825208184209326</v>
      </c>
      <c r="W27">
        <f t="shared" si="14"/>
        <v>25.419728576203592</v>
      </c>
      <c r="X27">
        <f t="shared" si="15"/>
        <v>0.9646680598271975</v>
      </c>
      <c r="Y27">
        <f t="shared" si="16"/>
        <v>3.7949581441646911</v>
      </c>
      <c r="Z27">
        <f t="shared" si="17"/>
        <v>2.8605401243821285</v>
      </c>
      <c r="AA27">
        <f t="shared" si="18"/>
        <v>-127.44923678812889</v>
      </c>
      <c r="AB27">
        <f t="shared" si="19"/>
        <v>-21.72063732707608</v>
      </c>
      <c r="AC27">
        <f t="shared" si="20"/>
        <v>-1.6023812184117106</v>
      </c>
      <c r="AD27">
        <f t="shared" si="21"/>
        <v>80.516921723108922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53523.885376238992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1078.9908</v>
      </c>
      <c r="AR27">
        <v>1259.24</v>
      </c>
      <c r="AS27">
        <f t="shared" si="27"/>
        <v>0.14314125980750292</v>
      </c>
      <c r="AT27">
        <v>0.5</v>
      </c>
      <c r="AU27">
        <f t="shared" si="28"/>
        <v>1180.1735717151123</v>
      </c>
      <c r="AV27">
        <f t="shared" si="29"/>
        <v>17.087511695656293</v>
      </c>
      <c r="AW27">
        <f t="shared" si="30"/>
        <v>84.465765923410785</v>
      </c>
      <c r="AX27">
        <f t="shared" si="31"/>
        <v>0.43739874845144688</v>
      </c>
      <c r="AY27">
        <f t="shared" si="32"/>
        <v>1.4968356857712127E-2</v>
      </c>
      <c r="AZ27">
        <f t="shared" si="33"/>
        <v>1.5905149137575045</v>
      </c>
      <c r="BA27" t="s">
        <v>336</v>
      </c>
      <c r="BB27">
        <v>708.45</v>
      </c>
      <c r="BC27">
        <f t="shared" si="34"/>
        <v>550.79</v>
      </c>
      <c r="BD27">
        <f t="shared" si="35"/>
        <v>0.32725575990849504</v>
      </c>
      <c r="BE27">
        <f t="shared" si="36"/>
        <v>0.7843109612590704</v>
      </c>
      <c r="BF27">
        <f t="shared" si="37"/>
        <v>0.33148480956072485</v>
      </c>
      <c r="BG27">
        <f t="shared" si="38"/>
        <v>0.78647513550479309</v>
      </c>
      <c r="BH27">
        <f t="shared" si="39"/>
        <v>1399.9861290322599</v>
      </c>
      <c r="BI27">
        <f t="shared" si="40"/>
        <v>1180.1735717151123</v>
      </c>
      <c r="BJ27">
        <f t="shared" si="41"/>
        <v>0.84298947485351661</v>
      </c>
      <c r="BK27">
        <f t="shared" si="42"/>
        <v>0.19597894970703308</v>
      </c>
      <c r="BL27">
        <v>6</v>
      </c>
      <c r="BM27">
        <v>0.5</v>
      </c>
      <c r="BN27" t="s">
        <v>291</v>
      </c>
      <c r="BO27">
        <v>2</v>
      </c>
      <c r="BP27">
        <v>1607629386.5999999</v>
      </c>
      <c r="BQ27">
        <v>699.93716129032202</v>
      </c>
      <c r="BR27">
        <v>722.86903225806395</v>
      </c>
      <c r="BS27">
        <v>9.4851393548387097</v>
      </c>
      <c r="BT27">
        <v>6.0501067741935497</v>
      </c>
      <c r="BU27">
        <v>697.35019354838698</v>
      </c>
      <c r="BV27">
        <v>9.52313935483871</v>
      </c>
      <c r="BW27">
        <v>500.01154838709698</v>
      </c>
      <c r="BX27">
        <v>101.603096774194</v>
      </c>
      <c r="BY27">
        <v>0.10000148709677401</v>
      </c>
      <c r="BZ27">
        <v>28.000535483871001</v>
      </c>
      <c r="CA27">
        <v>28.136796774193499</v>
      </c>
      <c r="CB27">
        <v>999.9</v>
      </c>
      <c r="CC27">
        <v>0</v>
      </c>
      <c r="CD27">
        <v>0</v>
      </c>
      <c r="CE27">
        <v>9995.6435483870991</v>
      </c>
      <c r="CF27">
        <v>0</v>
      </c>
      <c r="CG27">
        <v>377.09632258064499</v>
      </c>
      <c r="CH27">
        <v>1399.9861290322599</v>
      </c>
      <c r="CI27">
        <v>0.89999425806451605</v>
      </c>
      <c r="CJ27">
        <v>0.100005735483871</v>
      </c>
      <c r="CK27">
        <v>0</v>
      </c>
      <c r="CL27">
        <v>1079.2770967741901</v>
      </c>
      <c r="CM27">
        <v>4.9997499999999997</v>
      </c>
      <c r="CN27">
        <v>14942.919354838699</v>
      </c>
      <c r="CO27">
        <v>12177.9225806452</v>
      </c>
      <c r="CP27">
        <v>48.137</v>
      </c>
      <c r="CQ27">
        <v>50.145000000000003</v>
      </c>
      <c r="CR27">
        <v>49.239709677419299</v>
      </c>
      <c r="CS27">
        <v>49.376903225806402</v>
      </c>
      <c r="CT27">
        <v>49.281935483870903</v>
      </c>
      <c r="CU27">
        <v>1255.4787096774201</v>
      </c>
      <c r="CV27">
        <v>139.50741935483899</v>
      </c>
      <c r="CW27">
        <v>0</v>
      </c>
      <c r="CX27">
        <v>120</v>
      </c>
      <c r="CY27">
        <v>0</v>
      </c>
      <c r="CZ27">
        <v>1078.9908</v>
      </c>
      <c r="DA27">
        <v>-19.282307647313001</v>
      </c>
      <c r="DB27">
        <v>-240.83076878755</v>
      </c>
      <c r="DC27">
        <v>14939.3</v>
      </c>
      <c r="DD27">
        <v>15</v>
      </c>
      <c r="DE27">
        <v>0</v>
      </c>
      <c r="DF27" t="s">
        <v>292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17.090797408045901</v>
      </c>
      <c r="DS27">
        <v>-0.47502090232010702</v>
      </c>
      <c r="DT27">
        <v>4.5458126575073497E-2</v>
      </c>
      <c r="DU27">
        <v>1</v>
      </c>
      <c r="DV27">
        <v>-22.9296166666667</v>
      </c>
      <c r="DW27">
        <v>0.69742825361513106</v>
      </c>
      <c r="DX27">
        <v>6.09035307314411E-2</v>
      </c>
      <c r="DY27">
        <v>0</v>
      </c>
      <c r="DZ27">
        <v>3.4343096666666701</v>
      </c>
      <c r="EA27">
        <v>-0.16608133481645601</v>
      </c>
      <c r="EB27">
        <v>1.1984240341196301E-2</v>
      </c>
      <c r="EC27">
        <v>1</v>
      </c>
      <c r="ED27">
        <v>2</v>
      </c>
      <c r="EE27">
        <v>3</v>
      </c>
      <c r="EF27" t="s">
        <v>328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1208.3</v>
      </c>
      <c r="EX27">
        <v>1208.0999999999999</v>
      </c>
      <c r="EY27">
        <v>2</v>
      </c>
      <c r="EZ27">
        <v>504.64</v>
      </c>
      <c r="FA27">
        <v>492.63</v>
      </c>
      <c r="FB27">
        <v>24.578900000000001</v>
      </c>
      <c r="FC27">
        <v>30.1694</v>
      </c>
      <c r="FD27">
        <v>30.000900000000001</v>
      </c>
      <c r="FE27">
        <v>30.1204</v>
      </c>
      <c r="FF27">
        <v>30.105399999999999</v>
      </c>
      <c r="FG27">
        <v>29.321100000000001</v>
      </c>
      <c r="FH27">
        <v>0</v>
      </c>
      <c r="FI27">
        <v>100</v>
      </c>
      <c r="FJ27">
        <v>24.549099999999999</v>
      </c>
      <c r="FK27">
        <v>722.46299999999997</v>
      </c>
      <c r="FL27">
        <v>10.945399999999999</v>
      </c>
      <c r="FM27">
        <v>101.883</v>
      </c>
      <c r="FN27">
        <v>101.292</v>
      </c>
    </row>
    <row r="28" spans="1:170" x14ac:dyDescent="0.25">
      <c r="A28">
        <v>12</v>
      </c>
      <c r="B28">
        <v>1607629457.0999999</v>
      </c>
      <c r="C28">
        <v>980.59999990463302</v>
      </c>
      <c r="D28" t="s">
        <v>337</v>
      </c>
      <c r="E28" t="s">
        <v>338</v>
      </c>
      <c r="F28" t="s">
        <v>286</v>
      </c>
      <c r="G28" t="s">
        <v>287</v>
      </c>
      <c r="H28">
        <v>1607629449.0999999</v>
      </c>
      <c r="I28">
        <f t="shared" si="0"/>
        <v>2.7072319085981291E-3</v>
      </c>
      <c r="J28">
        <f t="shared" si="1"/>
        <v>19.121284883601987</v>
      </c>
      <c r="K28">
        <f t="shared" si="2"/>
        <v>796.70496774193498</v>
      </c>
      <c r="L28">
        <f t="shared" si="3"/>
        <v>439.18312584947449</v>
      </c>
      <c r="M28">
        <f t="shared" si="4"/>
        <v>44.666841165577864</v>
      </c>
      <c r="N28">
        <f t="shared" si="5"/>
        <v>81.028373258021489</v>
      </c>
      <c r="O28">
        <f t="shared" si="6"/>
        <v>9.4472046524388842E-2</v>
      </c>
      <c r="P28">
        <f t="shared" si="7"/>
        <v>2.9566363406222189</v>
      </c>
      <c r="Q28">
        <f t="shared" si="8"/>
        <v>9.2826551449436842E-2</v>
      </c>
      <c r="R28">
        <f t="shared" si="9"/>
        <v>5.8162048547149452E-2</v>
      </c>
      <c r="S28">
        <f t="shared" si="10"/>
        <v>231.29460993658242</v>
      </c>
      <c r="T28">
        <f t="shared" si="11"/>
        <v>28.648710174062561</v>
      </c>
      <c r="U28">
        <f t="shared" si="12"/>
        <v>28.156293548387101</v>
      </c>
      <c r="V28">
        <f t="shared" si="13"/>
        <v>3.8295536292478909</v>
      </c>
      <c r="W28">
        <f t="shared" si="14"/>
        <v>24.58948051847381</v>
      </c>
      <c r="X28">
        <f t="shared" si="15"/>
        <v>0.93285186288531308</v>
      </c>
      <c r="Y28">
        <f t="shared" si="16"/>
        <v>3.7937030112713099</v>
      </c>
      <c r="Z28">
        <f t="shared" si="17"/>
        <v>2.896701766362578</v>
      </c>
      <c r="AA28">
        <f t="shared" si="18"/>
        <v>-119.38892716917749</v>
      </c>
      <c r="AB28">
        <f t="shared" si="19"/>
        <v>-25.732007869773899</v>
      </c>
      <c r="AC28">
        <f t="shared" si="20"/>
        <v>-1.8985130546058762</v>
      </c>
      <c r="AD28">
        <f t="shared" si="21"/>
        <v>84.27516184302516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53521.606469250371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1087.52269230769</v>
      </c>
      <c r="AR28">
        <v>1271.2</v>
      </c>
      <c r="AS28">
        <f t="shared" si="27"/>
        <v>0.14449127414435969</v>
      </c>
      <c r="AT28">
        <v>0.5</v>
      </c>
      <c r="AU28">
        <f t="shared" si="28"/>
        <v>1180.2049614064263</v>
      </c>
      <c r="AV28">
        <f t="shared" si="29"/>
        <v>19.121284883601987</v>
      </c>
      <c r="AW28">
        <f t="shared" si="30"/>
        <v>85.264659312554699</v>
      </c>
      <c r="AX28">
        <f t="shared" si="31"/>
        <v>0.44275487728130902</v>
      </c>
      <c r="AY28">
        <f t="shared" si="32"/>
        <v>1.6691196027462277E-2</v>
      </c>
      <c r="AZ28">
        <f t="shared" si="33"/>
        <v>1.5661422278162365</v>
      </c>
      <c r="BA28" t="s">
        <v>340</v>
      </c>
      <c r="BB28">
        <v>708.37</v>
      </c>
      <c r="BC28">
        <f t="shared" si="34"/>
        <v>562.83000000000004</v>
      </c>
      <c r="BD28">
        <f t="shared" si="35"/>
        <v>0.32634597958941425</v>
      </c>
      <c r="BE28">
        <f t="shared" si="36"/>
        <v>0.77960300895559786</v>
      </c>
      <c r="BF28">
        <f t="shared" si="37"/>
        <v>0.33051948950778332</v>
      </c>
      <c r="BG28">
        <f t="shared" si="38"/>
        <v>0.78177868315680854</v>
      </c>
      <c r="BH28">
        <f t="shared" si="39"/>
        <v>1400.0238709677401</v>
      </c>
      <c r="BI28">
        <f t="shared" si="40"/>
        <v>1180.2049614064263</v>
      </c>
      <c r="BJ28">
        <f t="shared" si="41"/>
        <v>0.84298917031366882</v>
      </c>
      <c r="BK28">
        <f t="shared" si="42"/>
        <v>0.1959783406273376</v>
      </c>
      <c r="BL28">
        <v>6</v>
      </c>
      <c r="BM28">
        <v>0.5</v>
      </c>
      <c r="BN28" t="s">
        <v>291</v>
      </c>
      <c r="BO28">
        <v>2</v>
      </c>
      <c r="BP28">
        <v>1607629449.0999999</v>
      </c>
      <c r="BQ28">
        <v>796.70496774193498</v>
      </c>
      <c r="BR28">
        <v>822.23777419354803</v>
      </c>
      <c r="BS28">
        <v>9.1721909677419404</v>
      </c>
      <c r="BT28">
        <v>5.95343290322581</v>
      </c>
      <c r="BU28">
        <v>794.11800000000005</v>
      </c>
      <c r="BV28">
        <v>9.2101909677419407</v>
      </c>
      <c r="BW28">
        <v>500.01906451612899</v>
      </c>
      <c r="BX28">
        <v>101.604322580645</v>
      </c>
      <c r="BY28">
        <v>0.100042948387097</v>
      </c>
      <c r="BZ28">
        <v>27.9948612903226</v>
      </c>
      <c r="CA28">
        <v>28.156293548387101</v>
      </c>
      <c r="CB28">
        <v>999.9</v>
      </c>
      <c r="CC28">
        <v>0</v>
      </c>
      <c r="CD28">
        <v>0</v>
      </c>
      <c r="CE28">
        <v>9994.8777419354792</v>
      </c>
      <c r="CF28">
        <v>0</v>
      </c>
      <c r="CG28">
        <v>378.033419354839</v>
      </c>
      <c r="CH28">
        <v>1400.0238709677401</v>
      </c>
      <c r="CI28">
        <v>0.90000345161290296</v>
      </c>
      <c r="CJ28">
        <v>9.9996503225806499E-2</v>
      </c>
      <c r="CK28">
        <v>0</v>
      </c>
      <c r="CL28">
        <v>1087.60935483871</v>
      </c>
      <c r="CM28">
        <v>4.9997499999999997</v>
      </c>
      <c r="CN28">
        <v>15063.9741935484</v>
      </c>
      <c r="CO28">
        <v>12178.2580645161</v>
      </c>
      <c r="CP28">
        <v>48.245870967741901</v>
      </c>
      <c r="CQ28">
        <v>50.223580645161299</v>
      </c>
      <c r="CR28">
        <v>49.3241935483871</v>
      </c>
      <c r="CS28">
        <v>49.443096774193499</v>
      </c>
      <c r="CT28">
        <v>49.3648387096774</v>
      </c>
      <c r="CU28">
        <v>1255.5280645161299</v>
      </c>
      <c r="CV28">
        <v>139.49709677419401</v>
      </c>
      <c r="CW28">
        <v>0</v>
      </c>
      <c r="CX28">
        <v>61.799999952316298</v>
      </c>
      <c r="CY28">
        <v>0</v>
      </c>
      <c r="CZ28">
        <v>1087.52269230769</v>
      </c>
      <c r="DA28">
        <v>-11.121025647861901</v>
      </c>
      <c r="DB28">
        <v>-155.35384625162499</v>
      </c>
      <c r="DC28">
        <v>15062.95</v>
      </c>
      <c r="DD28">
        <v>15</v>
      </c>
      <c r="DE28">
        <v>0</v>
      </c>
      <c r="DF28" t="s">
        <v>292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19.133856041945801</v>
      </c>
      <c r="DS28">
        <v>-0.156580191114396</v>
      </c>
      <c r="DT28">
        <v>9.1258476515701195E-2</v>
      </c>
      <c r="DU28">
        <v>1</v>
      </c>
      <c r="DV28">
        <v>-25.535016666666699</v>
      </c>
      <c r="DW28">
        <v>4.7377975528400201E-2</v>
      </c>
      <c r="DX28">
        <v>8.5937877110283306E-2</v>
      </c>
      <c r="DY28">
        <v>1</v>
      </c>
      <c r="DZ28">
        <v>3.2194723333333299</v>
      </c>
      <c r="EA28">
        <v>-0.19442856507231299</v>
      </c>
      <c r="EB28">
        <v>1.4058670796186799E-2</v>
      </c>
      <c r="EC28">
        <v>1</v>
      </c>
      <c r="ED28">
        <v>3</v>
      </c>
      <c r="EE28">
        <v>3</v>
      </c>
      <c r="EF28" t="s">
        <v>298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1209.3</v>
      </c>
      <c r="EX28">
        <v>1209.0999999999999</v>
      </c>
      <c r="EY28">
        <v>2</v>
      </c>
      <c r="EZ28">
        <v>504.24799999999999</v>
      </c>
      <c r="FA28">
        <v>491.92200000000003</v>
      </c>
      <c r="FB28">
        <v>24.390899999999998</v>
      </c>
      <c r="FC28">
        <v>30.271000000000001</v>
      </c>
      <c r="FD28">
        <v>30</v>
      </c>
      <c r="FE28">
        <v>30.190100000000001</v>
      </c>
      <c r="FF28">
        <v>30.1646</v>
      </c>
      <c r="FG28">
        <v>33.003100000000003</v>
      </c>
      <c r="FH28">
        <v>0</v>
      </c>
      <c r="FI28">
        <v>100</v>
      </c>
      <c r="FJ28">
        <v>24.3932</v>
      </c>
      <c r="FK28">
        <v>822.91099999999994</v>
      </c>
      <c r="FL28">
        <v>10.945399999999999</v>
      </c>
      <c r="FM28">
        <v>101.86199999999999</v>
      </c>
      <c r="FN28">
        <v>101.27</v>
      </c>
    </row>
    <row r="29" spans="1:170" x14ac:dyDescent="0.25">
      <c r="A29">
        <v>13</v>
      </c>
      <c r="B29">
        <v>1607629577.5999999</v>
      </c>
      <c r="C29">
        <v>1101.0999999046301</v>
      </c>
      <c r="D29" t="s">
        <v>341</v>
      </c>
      <c r="E29" t="s">
        <v>342</v>
      </c>
      <c r="F29" t="s">
        <v>286</v>
      </c>
      <c r="G29" t="s">
        <v>287</v>
      </c>
      <c r="H29">
        <v>1607629569.5999999</v>
      </c>
      <c r="I29">
        <f t="shared" si="0"/>
        <v>2.3938081284083823E-3</v>
      </c>
      <c r="J29">
        <f t="shared" si="1"/>
        <v>18.518341920663381</v>
      </c>
      <c r="K29">
        <f t="shared" si="2"/>
        <v>899.88361290322598</v>
      </c>
      <c r="L29">
        <f t="shared" si="3"/>
        <v>499.01472307486432</v>
      </c>
      <c r="M29">
        <f t="shared" si="4"/>
        <v>50.752004966580415</v>
      </c>
      <c r="N29">
        <f t="shared" si="5"/>
        <v>91.522144497041438</v>
      </c>
      <c r="O29">
        <f t="shared" si="6"/>
        <v>8.1653619693555585E-2</v>
      </c>
      <c r="P29">
        <f t="shared" si="7"/>
        <v>2.9559976710877418</v>
      </c>
      <c r="Q29">
        <f t="shared" si="8"/>
        <v>8.0420965942044134E-2</v>
      </c>
      <c r="R29">
        <f t="shared" si="9"/>
        <v>5.0372302607592845E-2</v>
      </c>
      <c r="S29">
        <f t="shared" si="10"/>
        <v>231.29080075310802</v>
      </c>
      <c r="T29">
        <f t="shared" si="11"/>
        <v>28.683335035547547</v>
      </c>
      <c r="U29">
        <f t="shared" si="12"/>
        <v>28.169096774193498</v>
      </c>
      <c r="V29">
        <f t="shared" si="13"/>
        <v>3.8324095568020682</v>
      </c>
      <c r="W29">
        <f t="shared" si="14"/>
        <v>23.130593647210819</v>
      </c>
      <c r="X29">
        <f t="shared" si="15"/>
        <v>0.87514104379606095</v>
      </c>
      <c r="Y29">
        <f t="shared" si="16"/>
        <v>3.7834785269403968</v>
      </c>
      <c r="Z29">
        <f t="shared" si="17"/>
        <v>2.9572685130060075</v>
      </c>
      <c r="AA29">
        <f t="shared" si="18"/>
        <v>-105.56693846280966</v>
      </c>
      <c r="AB29">
        <f t="shared" si="19"/>
        <v>-35.142790550438455</v>
      </c>
      <c r="AC29">
        <f t="shared" si="20"/>
        <v>-2.5929704164772325</v>
      </c>
      <c r="AD29">
        <f t="shared" si="21"/>
        <v>87.988101323382665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53511.234912933614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1075.3269230769199</v>
      </c>
      <c r="AR29">
        <v>1257.54</v>
      </c>
      <c r="AS29">
        <f t="shared" si="27"/>
        <v>0.14489644617513564</v>
      </c>
      <c r="AT29">
        <v>0.5</v>
      </c>
      <c r="AU29">
        <f t="shared" si="28"/>
        <v>1180.1868588117798</v>
      </c>
      <c r="AV29">
        <f t="shared" si="29"/>
        <v>18.518341920663381</v>
      </c>
      <c r="AW29">
        <f t="shared" si="30"/>
        <v>85.502440832211732</v>
      </c>
      <c r="AX29">
        <f t="shared" si="31"/>
        <v>0.43799799608759959</v>
      </c>
      <c r="AY29">
        <f t="shared" si="32"/>
        <v>1.6180564338519818E-2</v>
      </c>
      <c r="AZ29">
        <f t="shared" si="33"/>
        <v>1.5940168901188034</v>
      </c>
      <c r="BA29" t="s">
        <v>344</v>
      </c>
      <c r="BB29">
        <v>706.74</v>
      </c>
      <c r="BC29">
        <f t="shared" si="34"/>
        <v>550.79999999999995</v>
      </c>
      <c r="BD29">
        <f t="shared" si="35"/>
        <v>0.33081531758002919</v>
      </c>
      <c r="BE29">
        <f t="shared" si="36"/>
        <v>0.78445138416022908</v>
      </c>
      <c r="BF29">
        <f t="shared" si="37"/>
        <v>0.33614736860031053</v>
      </c>
      <c r="BG29">
        <f t="shared" si="38"/>
        <v>0.78714269144054339</v>
      </c>
      <c r="BH29">
        <f t="shared" si="39"/>
        <v>1400.0025806451599</v>
      </c>
      <c r="BI29">
        <f t="shared" si="40"/>
        <v>1180.1868588117798</v>
      </c>
      <c r="BJ29">
        <f t="shared" si="41"/>
        <v>0.84298905954010239</v>
      </c>
      <c r="BK29">
        <f t="shared" si="42"/>
        <v>0.19597811908020496</v>
      </c>
      <c r="BL29">
        <v>6</v>
      </c>
      <c r="BM29">
        <v>0.5</v>
      </c>
      <c r="BN29" t="s">
        <v>291</v>
      </c>
      <c r="BO29">
        <v>2</v>
      </c>
      <c r="BP29">
        <v>1607629569.5999999</v>
      </c>
      <c r="BQ29">
        <v>899.88361290322598</v>
      </c>
      <c r="BR29">
        <v>924.69019354838701</v>
      </c>
      <c r="BS29">
        <v>8.6047490322580593</v>
      </c>
      <c r="BT29">
        <v>5.7569438709677403</v>
      </c>
      <c r="BU29">
        <v>897.29661290322599</v>
      </c>
      <c r="BV29">
        <v>8.6427493548387098</v>
      </c>
      <c r="BW29">
        <v>500.008225806452</v>
      </c>
      <c r="BX29">
        <v>101.604387096774</v>
      </c>
      <c r="BY29">
        <v>0.100036880645161</v>
      </c>
      <c r="BZ29">
        <v>27.948577419354802</v>
      </c>
      <c r="CA29">
        <v>28.169096774193498</v>
      </c>
      <c r="CB29">
        <v>999.9</v>
      </c>
      <c r="CC29">
        <v>0</v>
      </c>
      <c r="CD29">
        <v>0</v>
      </c>
      <c r="CE29">
        <v>9991.2503225806395</v>
      </c>
      <c r="CF29">
        <v>0</v>
      </c>
      <c r="CG29">
        <v>327.07825806451598</v>
      </c>
      <c r="CH29">
        <v>1400.0025806451599</v>
      </c>
      <c r="CI29">
        <v>0.90000654838709604</v>
      </c>
      <c r="CJ29">
        <v>9.9993380645161306E-2</v>
      </c>
      <c r="CK29">
        <v>0</v>
      </c>
      <c r="CL29">
        <v>1075.52451612903</v>
      </c>
      <c r="CM29">
        <v>4.9997499999999997</v>
      </c>
      <c r="CN29">
        <v>14896.625806451601</v>
      </c>
      <c r="CO29">
        <v>12178.0967741935</v>
      </c>
      <c r="CP29">
        <v>48.064161290322602</v>
      </c>
      <c r="CQ29">
        <v>50.064096774193501</v>
      </c>
      <c r="CR29">
        <v>49.233741935483899</v>
      </c>
      <c r="CS29">
        <v>49.346548387096803</v>
      </c>
      <c r="CT29">
        <v>49.243806451612897</v>
      </c>
      <c r="CU29">
        <v>1255.5129032258101</v>
      </c>
      <c r="CV29">
        <v>139.48967741935499</v>
      </c>
      <c r="CW29">
        <v>0</v>
      </c>
      <c r="CX29">
        <v>119.90000009536701</v>
      </c>
      <c r="CY29">
        <v>0</v>
      </c>
      <c r="CZ29">
        <v>1075.3269230769199</v>
      </c>
      <c r="DA29">
        <v>-16.089572658450098</v>
      </c>
      <c r="DB29">
        <v>-235.83589721157301</v>
      </c>
      <c r="DC29">
        <v>14894.061538461499</v>
      </c>
      <c r="DD29">
        <v>15</v>
      </c>
      <c r="DE29">
        <v>0</v>
      </c>
      <c r="DF29" t="s">
        <v>292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18.519601095936899</v>
      </c>
      <c r="DS29">
        <v>-0.361316023784306</v>
      </c>
      <c r="DT29">
        <v>3.67141256067599E-2</v>
      </c>
      <c r="DU29">
        <v>1</v>
      </c>
      <c r="DV29">
        <v>-24.804476666666702</v>
      </c>
      <c r="DW29">
        <v>0.54378020022243201</v>
      </c>
      <c r="DX29">
        <v>5.0715551088618298E-2</v>
      </c>
      <c r="DY29">
        <v>0</v>
      </c>
      <c r="DZ29">
        <v>2.84722066666667</v>
      </c>
      <c r="EA29">
        <v>-0.13851604004450099</v>
      </c>
      <c r="EB29">
        <v>1.00021480803986E-2</v>
      </c>
      <c r="EC29">
        <v>1</v>
      </c>
      <c r="ED29">
        <v>2</v>
      </c>
      <c r="EE29">
        <v>3</v>
      </c>
      <c r="EF29" t="s">
        <v>328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1211.4000000000001</v>
      </c>
      <c r="EX29">
        <v>1211.0999999999999</v>
      </c>
      <c r="EY29">
        <v>2</v>
      </c>
      <c r="EZ29">
        <v>503.60399999999998</v>
      </c>
      <c r="FA29">
        <v>492.80599999999998</v>
      </c>
      <c r="FB29">
        <v>25.556699999999999</v>
      </c>
      <c r="FC29">
        <v>30.050899999999999</v>
      </c>
      <c r="FD29">
        <v>29.998200000000001</v>
      </c>
      <c r="FE29">
        <v>30.018899999999999</v>
      </c>
      <c r="FF29">
        <v>29.9755</v>
      </c>
      <c r="FG29">
        <v>36.535699999999999</v>
      </c>
      <c r="FH29">
        <v>0</v>
      </c>
      <c r="FI29">
        <v>100</v>
      </c>
      <c r="FJ29">
        <v>25.571999999999999</v>
      </c>
      <c r="FK29">
        <v>924.48699999999997</v>
      </c>
      <c r="FL29">
        <v>10.945399999999999</v>
      </c>
      <c r="FM29">
        <v>101.926</v>
      </c>
      <c r="FN29">
        <v>101.34</v>
      </c>
    </row>
    <row r="30" spans="1:170" x14ac:dyDescent="0.25">
      <c r="A30">
        <v>14</v>
      </c>
      <c r="B30">
        <v>1607629698.0999999</v>
      </c>
      <c r="C30">
        <v>1221.5999999046301</v>
      </c>
      <c r="D30" t="s">
        <v>345</v>
      </c>
      <c r="E30" t="s">
        <v>346</v>
      </c>
      <c r="F30" t="s">
        <v>286</v>
      </c>
      <c r="G30" t="s">
        <v>287</v>
      </c>
      <c r="H30">
        <v>1607629690.0999999</v>
      </c>
      <c r="I30">
        <f t="shared" si="0"/>
        <v>2.0506847424681287E-3</v>
      </c>
      <c r="J30">
        <f t="shared" si="1"/>
        <v>19.907923129474916</v>
      </c>
      <c r="K30">
        <f t="shared" si="2"/>
        <v>1199.6296774193499</v>
      </c>
      <c r="L30">
        <f t="shared" si="3"/>
        <v>683.28519891733015</v>
      </c>
      <c r="M30">
        <f t="shared" si="4"/>
        <v>69.496666754078674</v>
      </c>
      <c r="N30">
        <f t="shared" si="5"/>
        <v>122.01385900355545</v>
      </c>
      <c r="O30">
        <f t="shared" si="6"/>
        <v>6.8415375954915231E-2</v>
      </c>
      <c r="P30">
        <f t="shared" si="7"/>
        <v>2.957159183850615</v>
      </c>
      <c r="Q30">
        <f t="shared" si="8"/>
        <v>6.7548060368232646E-2</v>
      </c>
      <c r="R30">
        <f t="shared" si="9"/>
        <v>4.2294546456594743E-2</v>
      </c>
      <c r="S30">
        <f t="shared" si="10"/>
        <v>231.29719574738323</v>
      </c>
      <c r="T30">
        <f t="shared" si="11"/>
        <v>28.807000574358856</v>
      </c>
      <c r="U30">
        <f t="shared" si="12"/>
        <v>28.169032258064501</v>
      </c>
      <c r="V30">
        <f t="shared" si="13"/>
        <v>3.8323951609763425</v>
      </c>
      <c r="W30">
        <f t="shared" si="14"/>
        <v>21.50043511477994</v>
      </c>
      <c r="X30">
        <f t="shared" si="15"/>
        <v>0.81515076531415209</v>
      </c>
      <c r="Y30">
        <f t="shared" si="16"/>
        <v>3.7913221800511234</v>
      </c>
      <c r="Z30">
        <f t="shared" si="17"/>
        <v>3.0172443956621904</v>
      </c>
      <c r="AA30">
        <f t="shared" si="18"/>
        <v>-90.435197142844473</v>
      </c>
      <c r="AB30">
        <f t="shared" si="19"/>
        <v>-29.484106401756424</v>
      </c>
      <c r="AC30">
        <f t="shared" si="20"/>
        <v>-2.1749804808938591</v>
      </c>
      <c r="AD30">
        <f t="shared" si="21"/>
        <v>109.2029117218885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53538.865456001091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1077.6279999999999</v>
      </c>
      <c r="AR30">
        <v>1251.53</v>
      </c>
      <c r="AS30">
        <f t="shared" si="27"/>
        <v>0.13895152333543748</v>
      </c>
      <c r="AT30">
        <v>0.5</v>
      </c>
      <c r="AU30">
        <f t="shared" si="28"/>
        <v>1180.215349134445</v>
      </c>
      <c r="AV30">
        <f t="shared" si="29"/>
        <v>19.907923129474916</v>
      </c>
      <c r="AW30">
        <f t="shared" si="30"/>
        <v>81.996360313048157</v>
      </c>
      <c r="AX30">
        <f t="shared" si="31"/>
        <v>0.43939817663180264</v>
      </c>
      <c r="AY30">
        <f t="shared" si="32"/>
        <v>1.7357570060680089E-2</v>
      </c>
      <c r="AZ30">
        <f t="shared" si="33"/>
        <v>1.6064736762203062</v>
      </c>
      <c r="BA30" t="s">
        <v>348</v>
      </c>
      <c r="BB30">
        <v>701.61</v>
      </c>
      <c r="BC30">
        <f t="shared" si="34"/>
        <v>549.91999999999996</v>
      </c>
      <c r="BD30">
        <f t="shared" si="35"/>
        <v>0.31623145184754159</v>
      </c>
      <c r="BE30">
        <f t="shared" si="36"/>
        <v>0.78522693099313801</v>
      </c>
      <c r="BF30">
        <f t="shared" si="37"/>
        <v>0.32441190525048469</v>
      </c>
      <c r="BG30">
        <f t="shared" si="38"/>
        <v>0.78950269801340178</v>
      </c>
      <c r="BH30">
        <f t="shared" si="39"/>
        <v>1400.0358064516099</v>
      </c>
      <c r="BI30">
        <f t="shared" si="40"/>
        <v>1180.215349134445</v>
      </c>
      <c r="BJ30">
        <f t="shared" si="41"/>
        <v>0.84298940333940475</v>
      </c>
      <c r="BK30">
        <f t="shared" si="42"/>
        <v>0.19597880667880965</v>
      </c>
      <c r="BL30">
        <v>6</v>
      </c>
      <c r="BM30">
        <v>0.5</v>
      </c>
      <c r="BN30" t="s">
        <v>291</v>
      </c>
      <c r="BO30">
        <v>2</v>
      </c>
      <c r="BP30">
        <v>1607629690.0999999</v>
      </c>
      <c r="BQ30">
        <v>1199.6296774193499</v>
      </c>
      <c r="BR30">
        <v>1226.4706451612899</v>
      </c>
      <c r="BS30">
        <v>8.01449161290323</v>
      </c>
      <c r="BT30">
        <v>5.5734480645161302</v>
      </c>
      <c r="BU30">
        <v>1197.0412903225799</v>
      </c>
      <c r="BV30">
        <v>8.0524916129032196</v>
      </c>
      <c r="BW30">
        <v>500.01145161290299</v>
      </c>
      <c r="BX30">
        <v>101.60961290322599</v>
      </c>
      <c r="BY30">
        <v>9.9990735483870996E-2</v>
      </c>
      <c r="BZ30">
        <v>27.984093548387101</v>
      </c>
      <c r="CA30">
        <v>28.169032258064501</v>
      </c>
      <c r="CB30">
        <v>999.9</v>
      </c>
      <c r="CC30">
        <v>0</v>
      </c>
      <c r="CD30">
        <v>0</v>
      </c>
      <c r="CE30">
        <v>9997.3222580645197</v>
      </c>
      <c r="CF30">
        <v>0</v>
      </c>
      <c r="CG30">
        <v>328.90899999999999</v>
      </c>
      <c r="CH30">
        <v>1400.0358064516099</v>
      </c>
      <c r="CI30">
        <v>0.899996193548387</v>
      </c>
      <c r="CJ30">
        <v>0.100003748387097</v>
      </c>
      <c r="CK30">
        <v>0</v>
      </c>
      <c r="CL30">
        <v>1078.03774193548</v>
      </c>
      <c r="CM30">
        <v>4.9997499999999997</v>
      </c>
      <c r="CN30">
        <v>14930.0741935484</v>
      </c>
      <c r="CO30">
        <v>12178.341935483901</v>
      </c>
      <c r="CP30">
        <v>47.875</v>
      </c>
      <c r="CQ30">
        <v>49.808</v>
      </c>
      <c r="CR30">
        <v>49.027999999999999</v>
      </c>
      <c r="CS30">
        <v>49.054000000000002</v>
      </c>
      <c r="CT30">
        <v>49.027999999999999</v>
      </c>
      <c r="CU30">
        <v>1255.52677419355</v>
      </c>
      <c r="CV30">
        <v>139.50903225806499</v>
      </c>
      <c r="CW30">
        <v>0</v>
      </c>
      <c r="CX30">
        <v>120</v>
      </c>
      <c r="CY30">
        <v>0</v>
      </c>
      <c r="CZ30">
        <v>1077.6279999999999</v>
      </c>
      <c r="DA30">
        <v>-25.867692271664101</v>
      </c>
      <c r="DB30">
        <v>-348.29999946910698</v>
      </c>
      <c r="DC30">
        <v>14924.523999999999</v>
      </c>
      <c r="DD30">
        <v>15</v>
      </c>
      <c r="DE30">
        <v>0</v>
      </c>
      <c r="DF30" t="s">
        <v>292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19.911919779494198</v>
      </c>
      <c r="DS30">
        <v>-0.82019917092759598</v>
      </c>
      <c r="DT30">
        <v>9.5896743302534407E-2</v>
      </c>
      <c r="DU30">
        <v>0</v>
      </c>
      <c r="DV30">
        <v>-26.841616666666699</v>
      </c>
      <c r="DW30">
        <v>1.0164280311456699</v>
      </c>
      <c r="DX30">
        <v>0.11942236273923799</v>
      </c>
      <c r="DY30">
        <v>0</v>
      </c>
      <c r="DZ30">
        <v>2.4417743333333299</v>
      </c>
      <c r="EA30">
        <v>-0.17477579532814</v>
      </c>
      <c r="EB30">
        <v>1.2616595072452099E-2</v>
      </c>
      <c r="EC30">
        <v>1</v>
      </c>
      <c r="ED30">
        <v>1</v>
      </c>
      <c r="EE30">
        <v>3</v>
      </c>
      <c r="EF30" t="s">
        <v>311</v>
      </c>
      <c r="EG30">
        <v>100</v>
      </c>
      <c r="EH30">
        <v>100</v>
      </c>
      <c r="EI30">
        <v>2.58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1213.4000000000001</v>
      </c>
      <c r="EX30">
        <v>1213.0999999999999</v>
      </c>
      <c r="EY30">
        <v>2</v>
      </c>
      <c r="EZ30">
        <v>502.84300000000002</v>
      </c>
      <c r="FA30">
        <v>493.76600000000002</v>
      </c>
      <c r="FB30">
        <v>24.745000000000001</v>
      </c>
      <c r="FC30">
        <v>29.6999</v>
      </c>
      <c r="FD30">
        <v>29.9999</v>
      </c>
      <c r="FE30">
        <v>29.741299999999999</v>
      </c>
      <c r="FF30">
        <v>29.736699999999999</v>
      </c>
      <c r="FG30">
        <v>47.360100000000003</v>
      </c>
      <c r="FH30">
        <v>0</v>
      </c>
      <c r="FI30">
        <v>100</v>
      </c>
      <c r="FJ30">
        <v>24.749400000000001</v>
      </c>
      <c r="FK30">
        <v>1226.33</v>
      </c>
      <c r="FL30">
        <v>10.945399999999999</v>
      </c>
      <c r="FM30">
        <v>101.979</v>
      </c>
      <c r="FN30">
        <v>101.402</v>
      </c>
    </row>
    <row r="31" spans="1:170" x14ac:dyDescent="0.25">
      <c r="A31">
        <v>15</v>
      </c>
      <c r="B31">
        <v>1607629818.5999999</v>
      </c>
      <c r="C31">
        <v>1342.0999999046301</v>
      </c>
      <c r="D31" t="s">
        <v>349</v>
      </c>
      <c r="E31" t="s">
        <v>350</v>
      </c>
      <c r="F31" t="s">
        <v>286</v>
      </c>
      <c r="G31" t="s">
        <v>287</v>
      </c>
      <c r="H31">
        <v>1607629810.5999999</v>
      </c>
      <c r="I31">
        <f t="shared" si="0"/>
        <v>1.6967370620054412E-3</v>
      </c>
      <c r="J31">
        <f t="shared" si="1"/>
        <v>20.036261665383925</v>
      </c>
      <c r="K31">
        <f t="shared" si="2"/>
        <v>1399.8264516129</v>
      </c>
      <c r="L31">
        <f t="shared" si="3"/>
        <v>759.05247255650318</v>
      </c>
      <c r="M31">
        <f t="shared" si="4"/>
        <v>77.200307927459818</v>
      </c>
      <c r="N31">
        <f t="shared" si="5"/>
        <v>142.37096513966614</v>
      </c>
      <c r="O31">
        <f t="shared" si="6"/>
        <v>5.5087084668622249E-2</v>
      </c>
      <c r="P31">
        <f t="shared" si="7"/>
        <v>2.9563685507422788</v>
      </c>
      <c r="Q31">
        <f t="shared" si="8"/>
        <v>5.4523132004720726E-2</v>
      </c>
      <c r="R31">
        <f t="shared" si="9"/>
        <v>3.41271451738673E-2</v>
      </c>
      <c r="S31">
        <f t="shared" si="10"/>
        <v>231.29049504381297</v>
      </c>
      <c r="T31">
        <f t="shared" si="11"/>
        <v>28.931371912730583</v>
      </c>
      <c r="U31">
        <f t="shared" si="12"/>
        <v>28.251958064516099</v>
      </c>
      <c r="V31">
        <f t="shared" si="13"/>
        <v>3.8509378199929132</v>
      </c>
      <c r="W31">
        <f t="shared" si="14"/>
        <v>19.943856583941933</v>
      </c>
      <c r="X31">
        <f t="shared" si="15"/>
        <v>0.75759260824089114</v>
      </c>
      <c r="Y31">
        <f t="shared" si="16"/>
        <v>3.7986264344223031</v>
      </c>
      <c r="Z31">
        <f t="shared" si="17"/>
        <v>3.0933452117520219</v>
      </c>
      <c r="AA31">
        <f t="shared" si="18"/>
        <v>-74.826104434439955</v>
      </c>
      <c r="AB31">
        <f t="shared" si="19"/>
        <v>-37.431014575547692</v>
      </c>
      <c r="AC31">
        <f t="shared" si="20"/>
        <v>-2.763541481368152</v>
      </c>
      <c r="AD31">
        <f t="shared" si="21"/>
        <v>116.26983455245716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53509.88951252414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1056.7336</v>
      </c>
      <c r="AR31">
        <v>1226.82</v>
      </c>
      <c r="AS31">
        <f t="shared" si="27"/>
        <v>0.13864006129668571</v>
      </c>
      <c r="AT31">
        <v>0.5</v>
      </c>
      <c r="AU31">
        <f t="shared" si="28"/>
        <v>1180.1849910698475</v>
      </c>
      <c r="AV31">
        <f t="shared" si="29"/>
        <v>20.036261665383925</v>
      </c>
      <c r="AW31">
        <f t="shared" si="30"/>
        <v>81.810459751676063</v>
      </c>
      <c r="AX31">
        <f t="shared" si="31"/>
        <v>0.42709606951304996</v>
      </c>
      <c r="AY31">
        <f t="shared" si="32"/>
        <v>1.7466760974915788E-2</v>
      </c>
      <c r="AZ31">
        <f t="shared" si="33"/>
        <v>1.6589719763290458</v>
      </c>
      <c r="BA31" t="s">
        <v>352</v>
      </c>
      <c r="BB31">
        <v>702.85</v>
      </c>
      <c r="BC31">
        <f t="shared" si="34"/>
        <v>523.96999999999991</v>
      </c>
      <c r="BD31">
        <f t="shared" si="35"/>
        <v>0.3246109510086454</v>
      </c>
      <c r="BE31">
        <f t="shared" si="36"/>
        <v>0.79526263759021265</v>
      </c>
      <c r="BF31">
        <f t="shared" si="37"/>
        <v>0.33262677774668797</v>
      </c>
      <c r="BG31">
        <f t="shared" si="38"/>
        <v>0.79920581987951367</v>
      </c>
      <c r="BH31">
        <f t="shared" si="39"/>
        <v>1400.0003225806399</v>
      </c>
      <c r="BI31">
        <f t="shared" si="40"/>
        <v>1180.1849910698475</v>
      </c>
      <c r="BJ31">
        <f t="shared" si="41"/>
        <v>0.84298908509849213</v>
      </c>
      <c r="BK31">
        <f t="shared" si="42"/>
        <v>0.1959781701969843</v>
      </c>
      <c r="BL31">
        <v>6</v>
      </c>
      <c r="BM31">
        <v>0.5</v>
      </c>
      <c r="BN31" t="s">
        <v>291</v>
      </c>
      <c r="BO31">
        <v>2</v>
      </c>
      <c r="BP31">
        <v>1607629810.5999999</v>
      </c>
      <c r="BQ31">
        <v>1399.8264516129</v>
      </c>
      <c r="BR31">
        <v>1426.71903225806</v>
      </c>
      <c r="BS31">
        <v>7.4488374193548399</v>
      </c>
      <c r="BT31">
        <v>5.42800193548387</v>
      </c>
      <c r="BU31">
        <v>1397.2406451612901</v>
      </c>
      <c r="BV31">
        <v>7.4868374193548402</v>
      </c>
      <c r="BW31">
        <v>500.02041935483902</v>
      </c>
      <c r="BX31">
        <v>101.606096774194</v>
      </c>
      <c r="BY31">
        <v>0.100057567741935</v>
      </c>
      <c r="BZ31">
        <v>28.017109677419299</v>
      </c>
      <c r="CA31">
        <v>28.251958064516099</v>
      </c>
      <c r="CB31">
        <v>999.9</v>
      </c>
      <c r="CC31">
        <v>0</v>
      </c>
      <c r="CD31">
        <v>0</v>
      </c>
      <c r="CE31">
        <v>9993.1848387096798</v>
      </c>
      <c r="CF31">
        <v>0</v>
      </c>
      <c r="CG31">
        <v>361.60196774193503</v>
      </c>
      <c r="CH31">
        <v>1400.0003225806399</v>
      </c>
      <c r="CI31">
        <v>0.90000883870967696</v>
      </c>
      <c r="CJ31">
        <v>9.9991025806451597E-2</v>
      </c>
      <c r="CK31">
        <v>0</v>
      </c>
      <c r="CL31">
        <v>1056.99580645161</v>
      </c>
      <c r="CM31">
        <v>4.9997499999999997</v>
      </c>
      <c r="CN31">
        <v>14650.4483870968</v>
      </c>
      <c r="CO31">
        <v>12178.080645161301</v>
      </c>
      <c r="CP31">
        <v>47.915064516129</v>
      </c>
      <c r="CQ31">
        <v>49.878999999999998</v>
      </c>
      <c r="CR31">
        <v>49.003999999999998</v>
      </c>
      <c r="CS31">
        <v>49.108806451612899</v>
      </c>
      <c r="CT31">
        <v>49.054000000000002</v>
      </c>
      <c r="CU31">
        <v>1255.5096774193501</v>
      </c>
      <c r="CV31">
        <v>139.49064516128999</v>
      </c>
      <c r="CW31">
        <v>0</v>
      </c>
      <c r="CX31">
        <v>120</v>
      </c>
      <c r="CY31">
        <v>0</v>
      </c>
      <c r="CZ31">
        <v>1056.7336</v>
      </c>
      <c r="DA31">
        <v>-14.4915384484867</v>
      </c>
      <c r="DB31">
        <v>-201.192307364073</v>
      </c>
      <c r="DC31">
        <v>14647.216</v>
      </c>
      <c r="DD31">
        <v>15</v>
      </c>
      <c r="DE31">
        <v>0</v>
      </c>
      <c r="DF31" t="s">
        <v>292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20.048865293612501</v>
      </c>
      <c r="DS31">
        <v>-1.0809579929494</v>
      </c>
      <c r="DT31">
        <v>9.2058725034917105E-2</v>
      </c>
      <c r="DU31">
        <v>0</v>
      </c>
      <c r="DV31">
        <v>-26.885960000000001</v>
      </c>
      <c r="DW31">
        <v>1.67892146829811</v>
      </c>
      <c r="DX31">
        <v>0.13528631268535701</v>
      </c>
      <c r="DY31">
        <v>0</v>
      </c>
      <c r="DZ31">
        <v>2.0201196666666701</v>
      </c>
      <c r="EA31">
        <v>-0.17191715239154101</v>
      </c>
      <c r="EB31">
        <v>1.2406741039540699E-2</v>
      </c>
      <c r="EC31">
        <v>1</v>
      </c>
      <c r="ED31">
        <v>1</v>
      </c>
      <c r="EE31">
        <v>3</v>
      </c>
      <c r="EF31" t="s">
        <v>311</v>
      </c>
      <c r="EG31">
        <v>100</v>
      </c>
      <c r="EH31">
        <v>100</v>
      </c>
      <c r="EI31">
        <v>2.58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1215.4000000000001</v>
      </c>
      <c r="EX31">
        <v>1215.0999999999999</v>
      </c>
      <c r="EY31">
        <v>2</v>
      </c>
      <c r="EZ31">
        <v>502.40199999999999</v>
      </c>
      <c r="FA31">
        <v>492.16300000000001</v>
      </c>
      <c r="FB31">
        <v>24.5351</v>
      </c>
      <c r="FC31">
        <v>29.788799999999998</v>
      </c>
      <c r="FD31">
        <v>30.001200000000001</v>
      </c>
      <c r="FE31">
        <v>29.773800000000001</v>
      </c>
      <c r="FF31">
        <v>29.770600000000002</v>
      </c>
      <c r="FG31">
        <v>54.044400000000003</v>
      </c>
      <c r="FH31">
        <v>0</v>
      </c>
      <c r="FI31">
        <v>100</v>
      </c>
      <c r="FJ31">
        <v>24.513500000000001</v>
      </c>
      <c r="FK31">
        <v>1426.18</v>
      </c>
      <c r="FL31">
        <v>10.945399999999999</v>
      </c>
      <c r="FM31">
        <v>101.947</v>
      </c>
      <c r="FN31">
        <v>101.36799999999999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2020-12-10T11:51:34Z</dcterms:created>
  <dcterms:modified xsi:type="dcterms:W3CDTF">2021-05-04T23:12:57Z</dcterms:modified>
</cp:coreProperties>
</file>