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B46AF63A-3B14-4E40-976F-12DBCC165B9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BJ31" i="1"/>
  <c r="BK31" i="1" s="1"/>
  <c r="BI31" i="1"/>
  <c r="BH31" i="1"/>
  <c r="BG31" i="1"/>
  <c r="BF31" i="1"/>
  <c r="BE31" i="1"/>
  <c r="BA31" i="1"/>
  <c r="AW31" i="1"/>
  <c r="AU31" i="1"/>
  <c r="AO31" i="1"/>
  <c r="AJ31" i="1"/>
  <c r="AH31" i="1"/>
  <c r="L31" i="1" s="1"/>
  <c r="Z31" i="1"/>
  <c r="Y31" i="1"/>
  <c r="X31" i="1"/>
  <c r="T31" i="1"/>
  <c r="Q31" i="1"/>
  <c r="BO30" i="1"/>
  <c r="BN30" i="1"/>
  <c r="BL30" i="1"/>
  <c r="BM30" i="1" s="1"/>
  <c r="BI30" i="1"/>
  <c r="BH30" i="1"/>
  <c r="BG30" i="1"/>
  <c r="BF30" i="1"/>
  <c r="BJ30" i="1" s="1"/>
  <c r="BK30" i="1" s="1"/>
  <c r="BE30" i="1"/>
  <c r="BA30" i="1"/>
  <c r="AU30" i="1"/>
  <c r="AO30" i="1"/>
  <c r="AJ30" i="1"/>
  <c r="AH30" i="1" s="1"/>
  <c r="Z30" i="1"/>
  <c r="X30" i="1" s="1"/>
  <c r="Y30" i="1"/>
  <c r="Q30" i="1"/>
  <c r="L30" i="1"/>
  <c r="BO29" i="1"/>
  <c r="BN29" i="1"/>
  <c r="BL29" i="1"/>
  <c r="BM29" i="1" s="1"/>
  <c r="BJ29" i="1"/>
  <c r="BK29" i="1" s="1"/>
  <c r="BI29" i="1"/>
  <c r="BH29" i="1"/>
  <c r="BG29" i="1"/>
  <c r="BF29" i="1"/>
  <c r="BE29" i="1"/>
  <c r="BA29" i="1"/>
  <c r="AU29" i="1"/>
  <c r="AO29" i="1"/>
  <c r="AJ29" i="1"/>
  <c r="AH29" i="1"/>
  <c r="Z29" i="1"/>
  <c r="Y29" i="1"/>
  <c r="X29" i="1"/>
  <c r="Q29" i="1"/>
  <c r="L29" i="1"/>
  <c r="BO28" i="1"/>
  <c r="T28" i="1" s="1"/>
  <c r="BN28" i="1"/>
  <c r="BL28" i="1"/>
  <c r="BM28" i="1" s="1"/>
  <c r="AW28" i="1" s="1"/>
  <c r="BI28" i="1"/>
  <c r="BH28" i="1"/>
  <c r="BG28" i="1"/>
  <c r="BF28" i="1"/>
  <c r="BJ28" i="1" s="1"/>
  <c r="BK28" i="1" s="1"/>
  <c r="BE28" i="1"/>
  <c r="BA28" i="1"/>
  <c r="AU28" i="1"/>
  <c r="AO28" i="1"/>
  <c r="AJ28" i="1"/>
  <c r="AH28" i="1" s="1"/>
  <c r="Z28" i="1"/>
  <c r="X28" i="1" s="1"/>
  <c r="Y28" i="1"/>
  <c r="Q28" i="1"/>
  <c r="BO27" i="1"/>
  <c r="T27" i="1" s="1"/>
  <c r="BN27" i="1"/>
  <c r="BL27" i="1"/>
  <c r="BM27" i="1" s="1"/>
  <c r="BJ27" i="1"/>
  <c r="BK27" i="1" s="1"/>
  <c r="BI27" i="1"/>
  <c r="BH27" i="1"/>
  <c r="BG27" i="1"/>
  <c r="BF27" i="1"/>
  <c r="BE27" i="1"/>
  <c r="BA27" i="1"/>
  <c r="AW27" i="1"/>
  <c r="AU27" i="1"/>
  <c r="AY27" i="1" s="1"/>
  <c r="AO27" i="1"/>
  <c r="AJ27" i="1"/>
  <c r="AH27" i="1"/>
  <c r="Z27" i="1"/>
  <c r="Y27" i="1"/>
  <c r="X27" i="1"/>
  <c r="Q27" i="1"/>
  <c r="O27" i="1"/>
  <c r="L27" i="1"/>
  <c r="BO26" i="1"/>
  <c r="BN26" i="1"/>
  <c r="BL26" i="1"/>
  <c r="BM26" i="1" s="1"/>
  <c r="BK26" i="1"/>
  <c r="BI26" i="1"/>
  <c r="BH26" i="1"/>
  <c r="BG26" i="1"/>
  <c r="BF26" i="1"/>
  <c r="BJ26" i="1" s="1"/>
  <c r="BE26" i="1"/>
  <c r="BA26" i="1"/>
  <c r="AU26" i="1"/>
  <c r="AO26" i="1"/>
  <c r="AJ26" i="1"/>
  <c r="AH26" i="1"/>
  <c r="Z26" i="1"/>
  <c r="Y26" i="1"/>
  <c r="X26" i="1"/>
  <c r="Q26" i="1"/>
  <c r="J26" i="1"/>
  <c r="I26" i="1" s="1"/>
  <c r="AB26" i="1" s="1"/>
  <c r="BO25" i="1"/>
  <c r="BN25" i="1"/>
  <c r="BL25" i="1"/>
  <c r="BM25" i="1" s="1"/>
  <c r="BJ25" i="1"/>
  <c r="BK25" i="1" s="1"/>
  <c r="BI25" i="1"/>
  <c r="BH25" i="1"/>
  <c r="BG25" i="1"/>
  <c r="BF25" i="1"/>
  <c r="BE25" i="1"/>
  <c r="BA25" i="1"/>
  <c r="AW25" i="1"/>
  <c r="AY25" i="1" s="1"/>
  <c r="AU25" i="1"/>
  <c r="AO25" i="1"/>
  <c r="AJ25" i="1"/>
  <c r="AH25" i="1"/>
  <c r="Z25" i="1"/>
  <c r="Y25" i="1"/>
  <c r="X25" i="1"/>
  <c r="T25" i="1"/>
  <c r="Q25" i="1"/>
  <c r="O25" i="1"/>
  <c r="L25" i="1"/>
  <c r="BO24" i="1"/>
  <c r="BN24" i="1"/>
  <c r="BM24" i="1"/>
  <c r="BL24" i="1"/>
  <c r="BI24" i="1"/>
  <c r="BH24" i="1"/>
  <c r="BG24" i="1"/>
  <c r="BF24" i="1"/>
  <c r="BJ24" i="1" s="1"/>
  <c r="BK24" i="1" s="1"/>
  <c r="BE24" i="1"/>
  <c r="BA24" i="1"/>
  <c r="AU24" i="1"/>
  <c r="AO24" i="1"/>
  <c r="AJ24" i="1"/>
  <c r="AH24" i="1"/>
  <c r="Z24" i="1"/>
  <c r="Y24" i="1"/>
  <c r="X24" i="1"/>
  <c r="Q24" i="1"/>
  <c r="J24" i="1"/>
  <c r="I24" i="1" s="1"/>
  <c r="BO23" i="1"/>
  <c r="BN23" i="1"/>
  <c r="BL23" i="1"/>
  <c r="BM23" i="1" s="1"/>
  <c r="T23" i="1" s="1"/>
  <c r="BK23" i="1"/>
  <c r="BJ23" i="1"/>
  <c r="BI23" i="1"/>
  <c r="BH23" i="1"/>
  <c r="BG23" i="1"/>
  <c r="BF23" i="1"/>
  <c r="BE23" i="1"/>
  <c r="BA23" i="1"/>
  <c r="AU23" i="1"/>
  <c r="AO23" i="1"/>
  <c r="AJ23" i="1"/>
  <c r="AH23" i="1"/>
  <c r="Z23" i="1"/>
  <c r="Y23" i="1"/>
  <c r="X23" i="1"/>
  <c r="Q23" i="1"/>
  <c r="L23" i="1"/>
  <c r="BO22" i="1"/>
  <c r="BN22" i="1"/>
  <c r="BM22" i="1"/>
  <c r="BL22" i="1"/>
  <c r="BK22" i="1"/>
  <c r="BI22" i="1"/>
  <c r="BH22" i="1"/>
  <c r="BG22" i="1"/>
  <c r="BF22" i="1"/>
  <c r="BJ22" i="1" s="1"/>
  <c r="BE22" i="1"/>
  <c r="BA22" i="1"/>
  <c r="AU22" i="1"/>
  <c r="AO22" i="1"/>
  <c r="AJ22" i="1"/>
  <c r="AH22" i="1" s="1"/>
  <c r="Z22" i="1"/>
  <c r="X22" i="1" s="1"/>
  <c r="Y22" i="1"/>
  <c r="Q22" i="1"/>
  <c r="L22" i="1"/>
  <c r="BO21" i="1"/>
  <c r="BN21" i="1"/>
  <c r="BL21" i="1"/>
  <c r="BM21" i="1" s="1"/>
  <c r="BJ21" i="1"/>
  <c r="BK21" i="1" s="1"/>
  <c r="BI21" i="1"/>
  <c r="BH21" i="1"/>
  <c r="BG21" i="1"/>
  <c r="BF21" i="1"/>
  <c r="BE21" i="1"/>
  <c r="BA21" i="1"/>
  <c r="AU21" i="1"/>
  <c r="AO21" i="1"/>
  <c r="AJ21" i="1"/>
  <c r="AH21" i="1"/>
  <c r="Z21" i="1"/>
  <c r="Y21" i="1"/>
  <c r="X21" i="1"/>
  <c r="Q21" i="1"/>
  <c r="L21" i="1"/>
  <c r="BO20" i="1"/>
  <c r="BN20" i="1"/>
  <c r="BL20" i="1"/>
  <c r="BM20" i="1" s="1"/>
  <c r="BK20" i="1"/>
  <c r="BI20" i="1"/>
  <c r="BH20" i="1"/>
  <c r="BG20" i="1"/>
  <c r="BF20" i="1"/>
  <c r="BJ20" i="1" s="1"/>
  <c r="BE20" i="1"/>
  <c r="BA20" i="1"/>
  <c r="AW20" i="1"/>
  <c r="AU20" i="1"/>
  <c r="AO20" i="1"/>
  <c r="AJ20" i="1"/>
  <c r="AH20" i="1"/>
  <c r="Z20" i="1"/>
  <c r="Y20" i="1"/>
  <c r="X20" i="1" s="1"/>
  <c r="T20" i="1"/>
  <c r="Q20" i="1"/>
  <c r="BO19" i="1"/>
  <c r="BN19" i="1"/>
  <c r="BL19" i="1"/>
  <c r="BM19" i="1" s="1"/>
  <c r="AW19" i="1" s="1"/>
  <c r="BK19" i="1"/>
  <c r="BJ19" i="1"/>
  <c r="BI19" i="1"/>
  <c r="BH19" i="1"/>
  <c r="BG19" i="1"/>
  <c r="BF19" i="1"/>
  <c r="BE19" i="1"/>
  <c r="BA19" i="1"/>
  <c r="AU19" i="1"/>
  <c r="AO19" i="1"/>
  <c r="AJ19" i="1"/>
  <c r="AI19" i="1"/>
  <c r="AH19" i="1"/>
  <c r="Z19" i="1"/>
  <c r="Y19" i="1"/>
  <c r="X19" i="1"/>
  <c r="T19" i="1"/>
  <c r="Q19" i="1"/>
  <c r="O19" i="1"/>
  <c r="BO18" i="1"/>
  <c r="BN18" i="1"/>
  <c r="BL18" i="1"/>
  <c r="BM18" i="1" s="1"/>
  <c r="T18" i="1" s="1"/>
  <c r="BI18" i="1"/>
  <c r="BH18" i="1"/>
  <c r="BG18" i="1"/>
  <c r="BF18" i="1"/>
  <c r="BJ18" i="1" s="1"/>
  <c r="BK18" i="1" s="1"/>
  <c r="BE18" i="1"/>
  <c r="BA18" i="1"/>
  <c r="AW18" i="1"/>
  <c r="AU18" i="1"/>
  <c r="AY18" i="1" s="1"/>
  <c r="AO18" i="1"/>
  <c r="AJ18" i="1"/>
  <c r="AH18" i="1" s="1"/>
  <c r="K18" i="1" s="1"/>
  <c r="AX18" i="1" s="1"/>
  <c r="AZ18" i="1" s="1"/>
  <c r="AI18" i="1"/>
  <c r="Z18" i="1"/>
  <c r="X18" i="1" s="1"/>
  <c r="Y18" i="1"/>
  <c r="Q18" i="1"/>
  <c r="BO17" i="1"/>
  <c r="BN17" i="1"/>
  <c r="BL17" i="1"/>
  <c r="BM17" i="1" s="1"/>
  <c r="BJ17" i="1"/>
  <c r="BK17" i="1" s="1"/>
  <c r="BI17" i="1"/>
  <c r="BH17" i="1"/>
  <c r="BG17" i="1"/>
  <c r="BF17" i="1"/>
  <c r="BE17" i="1"/>
  <c r="BA17" i="1"/>
  <c r="AU17" i="1"/>
  <c r="AO17" i="1"/>
  <c r="AJ17" i="1"/>
  <c r="AI17" i="1"/>
  <c r="AH17" i="1"/>
  <c r="Z17" i="1"/>
  <c r="Y17" i="1"/>
  <c r="X17" i="1"/>
  <c r="Q17" i="1"/>
  <c r="O17" i="1"/>
  <c r="L17" i="1"/>
  <c r="U28" i="1" l="1"/>
  <c r="V28" i="1" s="1"/>
  <c r="AW30" i="1"/>
  <c r="T30" i="1"/>
  <c r="O28" i="1"/>
  <c r="L28" i="1"/>
  <c r="K28" i="1"/>
  <c r="AX28" i="1" s="1"/>
  <c r="AZ28" i="1" s="1"/>
  <c r="J28" i="1"/>
  <c r="I28" i="1" s="1"/>
  <c r="AI28" i="1"/>
  <c r="AY17" i="1"/>
  <c r="K23" i="1"/>
  <c r="AX23" i="1" s="1"/>
  <c r="AI23" i="1"/>
  <c r="J23" i="1"/>
  <c r="I23" i="1" s="1"/>
  <c r="O23" i="1"/>
  <c r="AY26" i="1"/>
  <c r="O20" i="1"/>
  <c r="L20" i="1"/>
  <c r="AI20" i="1"/>
  <c r="K20" i="1"/>
  <c r="AX20" i="1" s="1"/>
  <c r="AZ20" i="1" s="1"/>
  <c r="AW26" i="1"/>
  <c r="T26" i="1"/>
  <c r="T29" i="1"/>
  <c r="AW29" i="1"/>
  <c r="AY29" i="1" s="1"/>
  <c r="AY19" i="1"/>
  <c r="K21" i="1"/>
  <c r="AX21" i="1" s="1"/>
  <c r="AZ21" i="1" s="1"/>
  <c r="J21" i="1"/>
  <c r="I21" i="1" s="1"/>
  <c r="O21" i="1"/>
  <c r="AY23" i="1"/>
  <c r="AW17" i="1"/>
  <c r="T17" i="1"/>
  <c r="J20" i="1"/>
  <c r="I20" i="1" s="1"/>
  <c r="U20" i="1" s="1"/>
  <c r="V20" i="1" s="1"/>
  <c r="AY22" i="1"/>
  <c r="AB24" i="1"/>
  <c r="AW21" i="1"/>
  <c r="AY21" i="1" s="1"/>
  <c r="T21" i="1"/>
  <c r="T22" i="1"/>
  <c r="AW22" i="1"/>
  <c r="O24" i="1"/>
  <c r="L24" i="1"/>
  <c r="K24" i="1"/>
  <c r="AX24" i="1" s="1"/>
  <c r="AZ24" i="1" s="1"/>
  <c r="AI24" i="1"/>
  <c r="AY20" i="1"/>
  <c r="AI21" i="1"/>
  <c r="AW23" i="1"/>
  <c r="K29" i="1"/>
  <c r="AX29" i="1" s="1"/>
  <c r="AZ29" i="1" s="1"/>
  <c r="AI29" i="1"/>
  <c r="J29" i="1"/>
  <c r="I29" i="1" s="1"/>
  <c r="O29" i="1"/>
  <c r="O30" i="1"/>
  <c r="K30" i="1"/>
  <c r="AX30" i="1" s="1"/>
  <c r="AZ30" i="1" s="1"/>
  <c r="J30" i="1"/>
  <c r="I30" i="1" s="1"/>
  <c r="AI30" i="1"/>
  <c r="AY31" i="1"/>
  <c r="AW24" i="1"/>
  <c r="AY24" i="1" s="1"/>
  <c r="T24" i="1"/>
  <c r="O26" i="1"/>
  <c r="AI26" i="1"/>
  <c r="O18" i="1"/>
  <c r="L18" i="1"/>
  <c r="J18" i="1"/>
  <c r="I18" i="1" s="1"/>
  <c r="K26" i="1"/>
  <c r="AX26" i="1" s="1"/>
  <c r="AZ26" i="1" s="1"/>
  <c r="K19" i="1"/>
  <c r="AX19" i="1" s="1"/>
  <c r="AZ19" i="1" s="1"/>
  <c r="J19" i="1"/>
  <c r="I19" i="1" s="1"/>
  <c r="L19" i="1"/>
  <c r="O22" i="1"/>
  <c r="AI22" i="1"/>
  <c r="K22" i="1"/>
  <c r="AX22" i="1" s="1"/>
  <c r="J22" i="1"/>
  <c r="I22" i="1" s="1"/>
  <c r="L26" i="1"/>
  <c r="K25" i="1"/>
  <c r="AX25" i="1" s="1"/>
  <c r="AZ25" i="1" s="1"/>
  <c r="AI25" i="1"/>
  <c r="J25" i="1"/>
  <c r="I25" i="1" s="1"/>
  <c r="AY28" i="1"/>
  <c r="K31" i="1"/>
  <c r="AX31" i="1" s="1"/>
  <c r="AZ31" i="1" s="1"/>
  <c r="AI31" i="1"/>
  <c r="J31" i="1"/>
  <c r="I31" i="1" s="1"/>
  <c r="K17" i="1"/>
  <c r="AX17" i="1" s="1"/>
  <c r="AZ17" i="1" s="1"/>
  <c r="J17" i="1"/>
  <c r="I17" i="1" s="1"/>
  <c r="K27" i="1"/>
  <c r="AX27" i="1" s="1"/>
  <c r="AZ27" i="1" s="1"/>
  <c r="AI27" i="1"/>
  <c r="J27" i="1"/>
  <c r="I27" i="1" s="1"/>
  <c r="AC28" i="1"/>
  <c r="AY30" i="1"/>
  <c r="O31" i="1"/>
  <c r="W20" i="1" l="1"/>
  <c r="AA20" i="1" s="1"/>
  <c r="AD20" i="1"/>
  <c r="AC20" i="1"/>
  <c r="R31" i="1"/>
  <c r="P31" i="1" s="1"/>
  <c r="S31" i="1" s="1"/>
  <c r="M31" i="1" s="1"/>
  <c r="N31" i="1" s="1"/>
  <c r="AB31" i="1"/>
  <c r="AB27" i="1"/>
  <c r="U27" i="1"/>
  <c r="V27" i="1" s="1"/>
  <c r="R27" i="1" s="1"/>
  <c r="P27" i="1" s="1"/>
  <c r="S27" i="1" s="1"/>
  <c r="M27" i="1" s="1"/>
  <c r="N27" i="1" s="1"/>
  <c r="U29" i="1"/>
  <c r="V29" i="1" s="1"/>
  <c r="R23" i="1"/>
  <c r="P23" i="1" s="1"/>
  <c r="S23" i="1" s="1"/>
  <c r="M23" i="1" s="1"/>
  <c r="N23" i="1" s="1"/>
  <c r="AB23" i="1"/>
  <c r="AB30" i="1"/>
  <c r="AB22" i="1"/>
  <c r="R22" i="1"/>
  <c r="P22" i="1" s="1"/>
  <c r="S22" i="1" s="1"/>
  <c r="M22" i="1" s="1"/>
  <c r="N22" i="1" s="1"/>
  <c r="U23" i="1"/>
  <c r="V23" i="1" s="1"/>
  <c r="U24" i="1"/>
  <c r="V24" i="1" s="1"/>
  <c r="AZ23" i="1"/>
  <c r="U25" i="1"/>
  <c r="V25" i="1" s="1"/>
  <c r="AB25" i="1"/>
  <c r="W28" i="1"/>
  <c r="AA28" i="1" s="1"/>
  <c r="AD28" i="1"/>
  <c r="U31" i="1"/>
  <c r="V31" i="1" s="1"/>
  <c r="R19" i="1"/>
  <c r="P19" i="1" s="1"/>
  <c r="S19" i="1" s="1"/>
  <c r="M19" i="1" s="1"/>
  <c r="N19" i="1" s="1"/>
  <c r="AB19" i="1"/>
  <c r="AB20" i="1"/>
  <c r="R20" i="1"/>
  <c r="P20" i="1" s="1"/>
  <c r="S20" i="1" s="1"/>
  <c r="M20" i="1" s="1"/>
  <c r="N20" i="1" s="1"/>
  <c r="U26" i="1"/>
  <c r="V26" i="1" s="1"/>
  <c r="U19" i="1"/>
  <c r="V19" i="1" s="1"/>
  <c r="AB21" i="1"/>
  <c r="U30" i="1"/>
  <c r="V30" i="1" s="1"/>
  <c r="U22" i="1"/>
  <c r="V22" i="1" s="1"/>
  <c r="R17" i="1"/>
  <c r="P17" i="1" s="1"/>
  <c r="S17" i="1" s="1"/>
  <c r="M17" i="1" s="1"/>
  <c r="N17" i="1" s="1"/>
  <c r="AB17" i="1"/>
  <c r="AZ22" i="1"/>
  <c r="AB18" i="1"/>
  <c r="U18" i="1"/>
  <c r="V18" i="1" s="1"/>
  <c r="U21" i="1"/>
  <c r="V21" i="1" s="1"/>
  <c r="U17" i="1"/>
  <c r="V17" i="1" s="1"/>
  <c r="R29" i="1"/>
  <c r="P29" i="1" s="1"/>
  <c r="S29" i="1" s="1"/>
  <c r="M29" i="1" s="1"/>
  <c r="N29" i="1" s="1"/>
  <c r="AB29" i="1"/>
  <c r="AB28" i="1"/>
  <c r="R28" i="1"/>
  <c r="P28" i="1" s="1"/>
  <c r="S28" i="1" s="1"/>
  <c r="M28" i="1" s="1"/>
  <c r="N28" i="1" s="1"/>
  <c r="W26" i="1" l="1"/>
  <c r="AA26" i="1" s="1"/>
  <c r="AD26" i="1"/>
  <c r="R26" i="1"/>
  <c r="P26" i="1" s="1"/>
  <c r="S26" i="1" s="1"/>
  <c r="M26" i="1" s="1"/>
  <c r="N26" i="1" s="1"/>
  <c r="AC26" i="1"/>
  <c r="W27" i="1"/>
  <c r="AA27" i="1" s="1"/>
  <c r="AD27" i="1"/>
  <c r="AC27" i="1"/>
  <c r="W22" i="1"/>
  <c r="AA22" i="1" s="1"/>
  <c r="AD22" i="1"/>
  <c r="AE22" i="1" s="1"/>
  <c r="AC22" i="1"/>
  <c r="AD21" i="1"/>
  <c r="W21" i="1"/>
  <c r="AA21" i="1" s="1"/>
  <c r="AC21" i="1"/>
  <c r="W25" i="1"/>
  <c r="AA25" i="1" s="1"/>
  <c r="AD25" i="1"/>
  <c r="AC25" i="1"/>
  <c r="W18" i="1"/>
  <c r="AA18" i="1" s="1"/>
  <c r="AD18" i="1"/>
  <c r="AC18" i="1"/>
  <c r="W30" i="1"/>
  <c r="AA30" i="1" s="1"/>
  <c r="AD30" i="1"/>
  <c r="AC30" i="1"/>
  <c r="R25" i="1"/>
  <c r="P25" i="1" s="1"/>
  <c r="S25" i="1" s="1"/>
  <c r="M25" i="1" s="1"/>
  <c r="N25" i="1" s="1"/>
  <c r="R30" i="1"/>
  <c r="P30" i="1" s="1"/>
  <c r="S30" i="1" s="1"/>
  <c r="M30" i="1" s="1"/>
  <c r="N30" i="1" s="1"/>
  <c r="R21" i="1"/>
  <c r="P21" i="1" s="1"/>
  <c r="S21" i="1" s="1"/>
  <c r="M21" i="1" s="1"/>
  <c r="N21" i="1" s="1"/>
  <c r="W31" i="1"/>
  <c r="AA31" i="1" s="1"/>
  <c r="AD31" i="1"/>
  <c r="AC31" i="1"/>
  <c r="AE20" i="1"/>
  <c r="R18" i="1"/>
  <c r="P18" i="1" s="1"/>
  <c r="S18" i="1" s="1"/>
  <c r="M18" i="1" s="1"/>
  <c r="N18" i="1" s="1"/>
  <c r="W24" i="1"/>
  <c r="AA24" i="1" s="1"/>
  <c r="AD24" i="1"/>
  <c r="AE24" i="1" s="1"/>
  <c r="R24" i="1"/>
  <c r="P24" i="1" s="1"/>
  <c r="S24" i="1" s="1"/>
  <c r="M24" i="1" s="1"/>
  <c r="N24" i="1" s="1"/>
  <c r="AC24" i="1"/>
  <c r="W17" i="1"/>
  <c r="AA17" i="1" s="1"/>
  <c r="AD17" i="1"/>
  <c r="AC17" i="1"/>
  <c r="AD19" i="1"/>
  <c r="AC19" i="1"/>
  <c r="W19" i="1"/>
  <c r="AA19" i="1" s="1"/>
  <c r="AE28" i="1"/>
  <c r="AD23" i="1"/>
  <c r="AC23" i="1"/>
  <c r="W23" i="1"/>
  <c r="AA23" i="1" s="1"/>
  <c r="AC29" i="1"/>
  <c r="W29" i="1"/>
  <c r="AA29" i="1" s="1"/>
  <c r="AD29" i="1"/>
  <c r="AE29" i="1" s="1"/>
  <c r="AE30" i="1" l="1"/>
  <c r="AE17" i="1"/>
  <c r="AE31" i="1"/>
  <c r="AE21" i="1"/>
  <c r="AE25" i="1"/>
  <c r="AE19" i="1"/>
  <c r="AE27" i="1"/>
  <c r="AE23" i="1"/>
  <c r="AE18" i="1"/>
  <c r="AE26" i="1"/>
</calcChain>
</file>

<file path=xl/sharedStrings.xml><?xml version="1.0" encoding="utf-8"?>
<sst xmlns="http://schemas.openxmlformats.org/spreadsheetml/2006/main" count="702" uniqueCount="358">
  <si>
    <t>File opened</t>
  </si>
  <si>
    <t>2020-12-10 13:15:48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</si>
  <si>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</si>
  <si>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</si>
  <si>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</si>
  <si>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</si>
  <si>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</si>
  <si>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</si>
  <si>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</si>
  <si>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</si>
  <si>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</si>
  <si>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</si>
  <si>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</si>
  <si>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{"ssa_ref": "37127.4", "co2bspanconc2": "0", "co2bspan2": "0", "co2bspan2a": "0.0873229", "h2oaspanconc2": "0", "co2aspanconc1": "400", "co2aspanconc2": "0", "h2obspan2b": "0.0677395", "flowbzero": "0.26", "co2aspan2": "0", "ssb_ref": "34919.1", "h2oaspanconc1": "12.17", "co2aspan2b": "0.086568", "h2oaspan1": "1.00398", "tazero": "0.00104713", "h2obspan2a": "0.0678114", "chamberpressurezero": "2.57375", "co2aspan1": "1.00054", "flowazero": "0.317", "h2obspanconc2": "0", "co2bspan1": "0.999577", "h2oaspan2": "0", "h2oaspan2b": "0.0671222", "co2bzero": "0.898612", "h2obspan1": "0.998939", "co2aspan2a": "0.0865215", "co2azero": "0.892502", "h2oaspan2a": "0.0668561", "tbzero": "0.0513058", "h2obspan2": "0", "co2bspanconc1": "400", "h2obzero": "1.16501", "h2obspanconc1": "12.17", "h2oazero": "1.16161", "co2bspan2b": "0.087286", "oxygen": "21", "flowmeterzero": "0.990581"}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</si>
  <si>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</si>
  <si>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</si>
  <si>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</si>
  <si>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</si>
  <si>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</si>
  <si>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</si>
  <si>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</si>
  <si>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</si>
  <si>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</si>
  <si>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</si>
  <si>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13:15:48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</si>
  <si>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</si>
  <si>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</si>
  <si>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</si>
  <si>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</si>
  <si>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</si>
  <si>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</si>
  <si>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</si>
  <si>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</si>
  <si>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</si>
  <si>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</si>
  <si>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</si>
  <si>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</si>
  <si>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</si>
  <si>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</si>
  <si>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</si>
  <si>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</si>
  <si>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</si>
  <si>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</si>
  <si>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</si>
  <si>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</si>
  <si>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</si>
  <si>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</si>
  <si>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</si>
  <si>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</si>
  <si>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</si>
  <si>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</si>
  <si>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</si>
  <si>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</si>
  <si>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</si>
  <si>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</si>
  <si>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</si>
  <si>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</si>
  <si>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</si>
  <si>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</si>
  <si>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</si>
  <si>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</si>
  <si>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</si>
  <si>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</si>
  <si>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</si>
  <si>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</si>
  <si>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</si>
  <si>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</si>
  <si>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</si>
  <si>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</si>
  <si>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</si>
  <si>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</si>
  <si>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</si>
  <si>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</si>
  <si>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</si>
  <si>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</si>
  <si>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</si>
  <si>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</si>
  <si>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</si>
  <si>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1.81794 88.5368 375.466 603.274 837.245 1038.33 1228.07 1386.02</t>
  </si>
  <si>
    <t>Fs_true</t>
  </si>
  <si>
    <t>0.902449 104.799 402.193 601.528 801.54 1001.17 1201.61 1400.54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</si>
  <si>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</si>
  <si>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</si>
  <si>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</si>
  <si>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</si>
  <si>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</si>
  <si>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</si>
  <si>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</si>
  <si>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</si>
  <si>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</si>
  <si>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</si>
  <si>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</si>
  <si>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</si>
  <si>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</si>
  <si>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</si>
  <si>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</si>
  <si>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</si>
  <si>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</si>
  <si>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</si>
  <si>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</si>
  <si>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</si>
  <si>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</si>
  <si>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</si>
  <si>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</si>
  <si>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</si>
  <si>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</si>
  <si>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</si>
  <si>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</si>
  <si>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</si>
  <si>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</si>
  <si>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</si>
  <si>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</si>
  <si>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</si>
  <si>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</si>
  <si>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</si>
  <si>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</si>
  <si>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</si>
  <si>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</si>
  <si>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</si>
  <si>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</si>
  <si>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</si>
  <si>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</si>
  <si>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</si>
  <si>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</si>
  <si>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</si>
  <si>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</si>
  <si>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</si>
  <si>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</si>
  <si>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</si>
  <si>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</si>
  <si>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</si>
  <si>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</si>
  <si>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</si>
  <si>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</si>
  <si>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</si>
  <si>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</si>
  <si>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</si>
  <si>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</si>
  <si>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</si>
  <si>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</si>
  <si>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</si>
  <si>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</si>
  <si>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</si>
  <si>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</si>
  <si>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</si>
  <si>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</si>
  <si>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</si>
  <si>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</si>
  <si>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</si>
  <si>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</si>
  <si>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</si>
  <si>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</si>
  <si>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</si>
  <si>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</si>
  <si>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</si>
  <si>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</si>
  <si>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</si>
  <si>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</si>
  <si>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</si>
  <si>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</si>
  <si>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</si>
  <si>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</si>
  <si>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</si>
  <si>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</si>
  <si>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</si>
  <si>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</si>
  <si>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</si>
  <si>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</si>
  <si>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</si>
  <si>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</si>
  <si>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</si>
  <si>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</si>
  <si>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</si>
  <si>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</si>
  <si>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</si>
  <si>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</si>
  <si>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</si>
  <si>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</si>
  <si>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</si>
  <si>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</si>
  <si>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</si>
  <si>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</si>
  <si>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</si>
  <si>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</si>
  <si>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</si>
  <si>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</si>
  <si>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</si>
  <si>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</si>
  <si>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</si>
  <si>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</si>
  <si>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</si>
  <si>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</si>
  <si>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</si>
  <si>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</si>
  <si>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</si>
  <si>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</si>
  <si>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</si>
  <si>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</si>
  <si>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</si>
  <si>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</si>
  <si>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</si>
  <si>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</si>
  <si>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</si>
  <si>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</si>
  <si>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</si>
  <si>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</si>
  <si>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</si>
  <si>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</si>
  <si>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</si>
  <si>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</si>
  <si>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</si>
  <si>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</si>
  <si>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</si>
  <si>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</si>
  <si>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</si>
  <si>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</si>
  <si>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</si>
  <si>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</si>
  <si>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</si>
  <si>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</si>
  <si>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</si>
  <si>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</si>
  <si>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</si>
  <si>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</si>
  <si>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</si>
  <si>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</si>
  <si>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</si>
  <si>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</si>
  <si>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</si>
  <si>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</si>
  <si>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</si>
  <si>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</si>
  <si>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</si>
  <si>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</si>
  <si>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</si>
  <si>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</si>
  <si>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</si>
  <si>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</si>
  <si>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</si>
  <si>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</si>
  <si>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</si>
  <si>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</si>
  <si>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</si>
  <si>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</si>
  <si>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</si>
  <si>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</si>
  <si>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</si>
  <si>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</si>
  <si>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</si>
  <si>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</si>
  <si>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</si>
  <si>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</si>
  <si>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</si>
  <si>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</si>
  <si>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</si>
  <si>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</si>
  <si>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</si>
  <si>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</si>
  <si>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</si>
  <si>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</si>
  <si>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</si>
  <si>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</si>
  <si>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</si>
  <si>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</si>
  <si>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</si>
  <si>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</si>
  <si>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</si>
  <si>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</si>
  <si>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</si>
  <si>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</si>
  <si>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</si>
  <si>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</si>
  <si>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</si>
  <si>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</si>
  <si>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</si>
  <si>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</si>
  <si>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</si>
  <si>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</si>
  <si>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</si>
  <si>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</si>
  <si>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</si>
  <si>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</si>
  <si>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</si>
  <si>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</si>
  <si>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</si>
  <si>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</si>
  <si>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</si>
  <si>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</si>
  <si>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</si>
  <si>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20201210 13:19:04</t>
  </si>
  <si>
    <t>13:19:04</t>
  </si>
  <si>
    <t>1149</t>
  </si>
  <si>
    <t>_1</t>
  </si>
  <si>
    <t>RECT-4143-20200907-06_33_50</t>
  </si>
  <si>
    <t>RECT-1680-20201210-13_19_05</t>
  </si>
  <si>
    <t>DARK-1681-20201210-13_19_12</t>
  </si>
  <si>
    <t>0: Broadleaf</t>
  </si>
  <si>
    <t>--:--:--</t>
  </si>
  <si>
    <t>1/3</t>
  </si>
  <si>
    <t>20201210 13:20:46</t>
  </si>
  <si>
    <t>13:20:46</t>
  </si>
  <si>
    <t>RECT-1682-20201210-13_20_47</t>
  </si>
  <si>
    <t>DARK-1683-20201210-13_20_54</t>
  </si>
  <si>
    <t>3/3</t>
  </si>
  <si>
    <t>20201210 13:22:46</t>
  </si>
  <si>
    <t>13:22:46</t>
  </si>
  <si>
    <t>RECT-1684-20201210-13_22_47</t>
  </si>
  <si>
    <t>DARK-1685-20201210-13_22_55</t>
  </si>
  <si>
    <t>2/3</t>
  </si>
  <si>
    <t>20201210 13:24:47</t>
  </si>
  <si>
    <t>13:24:47</t>
  </si>
  <si>
    <t>RECT-1686-20201210-13_24_48</t>
  </si>
  <si>
    <t>DARK-1687-20201210-13_24_55</t>
  </si>
  <si>
    <t>20201210 13:26:24</t>
  </si>
  <si>
    <t>13:26:24</t>
  </si>
  <si>
    <t>RECT-1688-20201210-13_26_25</t>
  </si>
  <si>
    <t>DARK-1689-20201210-13_26_32</t>
  </si>
  <si>
    <t>20201210 13:27:37</t>
  </si>
  <si>
    <t>13:27:37</t>
  </si>
  <si>
    <t>RECT-1690-20201210-13_27_38</t>
  </si>
  <si>
    <t>DARK-1691-20201210-13_27_45</t>
  </si>
  <si>
    <t>20201210 13:29:01</t>
  </si>
  <si>
    <t>13:29:01</t>
  </si>
  <si>
    <t>RECT-1692-20201210-13_29_02</t>
  </si>
  <si>
    <t>DARK-1693-20201210-13_29_09</t>
  </si>
  <si>
    <t>20201210 13:30:57</t>
  </si>
  <si>
    <t>13:30:57</t>
  </si>
  <si>
    <t>RECT-1694-20201210-13_30_58</t>
  </si>
  <si>
    <t>DARK-1695-20201210-13_31_05</t>
  </si>
  <si>
    <t>20201210 13:32:57</t>
  </si>
  <si>
    <t>13:32:57</t>
  </si>
  <si>
    <t>RECT-1696-20201210-13_32_58</t>
  </si>
  <si>
    <t>DARK-1697-20201210-13_33_06</t>
  </si>
  <si>
    <t>20201210 13:34:58</t>
  </si>
  <si>
    <t>13:34:58</t>
  </si>
  <si>
    <t>RECT-1698-20201210-13_34_59</t>
  </si>
  <si>
    <t>DARK-1699-20201210-13_35_06</t>
  </si>
  <si>
    <t>0/3</t>
  </si>
  <si>
    <t>20201210 13:36:58</t>
  </si>
  <si>
    <t>13:36:58</t>
  </si>
  <si>
    <t>RECT-1700-20201210-13_36_59</t>
  </si>
  <si>
    <t>DARK-1701-20201210-13_37_07</t>
  </si>
  <si>
    <t>20201210 13:38:59</t>
  </si>
  <si>
    <t>13:38:59</t>
  </si>
  <si>
    <t>RECT-1702-20201210-13_39_00</t>
  </si>
  <si>
    <t>DARK-1703-20201210-13_39_08</t>
  </si>
  <si>
    <t>20201210 13:40:59</t>
  </si>
  <si>
    <t>13:40:59</t>
  </si>
  <si>
    <t>RECT-1704-20201210-13_41_00</t>
  </si>
  <si>
    <t>DARK-1705-20201210-13_41_08</t>
  </si>
  <si>
    <t>20201210 13:43:00</t>
  </si>
  <si>
    <t>13:43:00</t>
  </si>
  <si>
    <t>RECT-1706-20201210-13_43_01</t>
  </si>
  <si>
    <t>DARK-1707-20201210-13_43_09</t>
  </si>
  <si>
    <t>20201210 13:45:00</t>
  </si>
  <si>
    <t>13:45:00</t>
  </si>
  <si>
    <t>RECT-1708-20201210-13_45_01</t>
  </si>
  <si>
    <t>DARK-1709-20201210-13_45_09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</si>
</sst>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26</v>
      </c>
      <c r="B2" t="s">
        <v>27</v>
      </c>
      <c r="C2" t="s">
        <v>29</v>
      </c>
    </row>
    <row r="3" spans="1:174" x14ac:dyDescent="0.25">
      <c r="B3" t="s">
        <v>28</v>
      </c>
      <c r="C3">
        <v>21</v>
      </c>
    </row>
    <row r="4" spans="1:174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4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 x14ac:dyDescent="0.25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 x14ac:dyDescent="0.25">
      <c r="A17">
        <v>1</v>
      </c>
      <c r="B17">
        <v>1607627944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1607627936.25</v>
      </c>
      <c r="I17">
        <f t="shared" ref="I17:I31" si="0">(J17)/1000</f>
        <v>2.7441167808579378E-3</v>
      </c>
      <c r="J17">
        <f t="shared" ref="J17:J31" si="1">1000*CA17*AH17*(BW17-BX17)/(100*BP17*(1000-AH17*BW17))</f>
        <v>2.7441167808579379</v>
      </c>
      <c r="K17">
        <f t="shared" ref="K17:K31" si="2">CA17*AH17*(BV17-BU17*(1000-AH17*BX17)/(1000-AH17*BW17))/(100*BP17)</f>
        <v>10.746869921710303</v>
      </c>
      <c r="L17">
        <f t="shared" ref="L17:L31" si="3">BU17 - IF(AH17&gt;1, K17*BP17*100/(AJ17*CI17), 0)</f>
        <v>401.98883333333299</v>
      </c>
      <c r="M17">
        <f t="shared" ref="M17:M31" si="4">((S17-I17/2)*L17-K17)/(S17+I17/2)</f>
        <v>164.57265719880061</v>
      </c>
      <c r="N17">
        <f t="shared" ref="N17:N31" si="5">M17*(CB17+CC17)/1000</f>
        <v>16.717707584316315</v>
      </c>
      <c r="O17">
        <f t="shared" ref="O17:O31" si="6">(BU17 - IF(AH17&gt;1, K17*BP17*100/(AJ17*CI17), 0))*(CB17+CC17)/1000</f>
        <v>40.835044424840852</v>
      </c>
      <c r="P17">
        <f t="shared" ref="P17:P31" si="7">2/((1/R17-1/Q17)+SIGN(R17)*SQRT((1/R17-1/Q17)*(1/R17-1/Q17) + 4*BQ17/((BQ17+1)*(BQ17+1))*(2*1/R17*1/Q17-1/Q17*1/Q17)))</f>
        <v>7.8646539172232091E-2</v>
      </c>
      <c r="Q17">
        <f t="shared" ref="Q17:Q31" si="8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2.9551205478245834</v>
      </c>
      <c r="R17">
        <f t="shared" ref="R17:R31" si="9">I17*(1000-(1000*0.61365*EXP(17.502*V17/(240.97+V17))/(CB17+CC17)+BW17)/2)/(1000*0.61365*EXP(17.502*V17/(240.97+V17))/(CB17+CC17)-BW17)</f>
        <v>7.7501983974920696E-2</v>
      </c>
      <c r="S17">
        <f t="shared" ref="S17:S31" si="10">1/((BQ17+1)/(P17/1.6)+1/(Q17/1.37)) + BQ17/((BQ17+1)/(P17/1.6) + BQ17/(Q17/1.37))</f>
        <v>4.8540186082175946E-2</v>
      </c>
      <c r="T17">
        <f t="shared" ref="T17:T31" si="11">(BM17*BO17)</f>
        <v>231.28632481825304</v>
      </c>
      <c r="U17">
        <f t="shared" ref="U17:U31" si="12">(CD17+(T17+2*0.95*0.0000000567*(((CD17+$B$7)+273)^4-(CD17+273)^4)-44100*I17)/(1.84*29.3*Q17+8*0.95*0.0000000567*(CD17+273)^3))</f>
        <v>28.654827349799401</v>
      </c>
      <c r="V17">
        <f t="shared" ref="V17:V31" si="13">($C$7*CE17+$D$7*CF17+$E$7*U17)</f>
        <v>28.451689999999999</v>
      </c>
      <c r="W17">
        <f t="shared" ref="W17:W31" si="14">0.61365*EXP(17.502*V17/(240.97+V17))</f>
        <v>3.8959205565947408</v>
      </c>
      <c r="X17">
        <f t="shared" ref="X17:X31" si="15">(Y17/Z17*100)</f>
        <v>9.8703948259574883</v>
      </c>
      <c r="Y17">
        <f t="shared" ref="Y17:Y31" si="16">BW17*(CB17+CC17)/1000</f>
        <v>0.37478909867462756</v>
      </c>
      <c r="Z17">
        <f t="shared" ref="Z17:Z31" si="17">0.61365*EXP(17.502*CD17/(240.97+CD17))</f>
        <v>3.7971034115980338</v>
      </c>
      <c r="AA17">
        <f t="shared" ref="AA17:AA31" si="18">(W17-BW17*(CB17+CC17)/1000)</f>
        <v>3.5211314579201134</v>
      </c>
      <c r="AB17">
        <f t="shared" ref="AB17:AB31" si="19">(-I17*44100)</f>
        <v>-121.01555003583506</v>
      </c>
      <c r="AC17">
        <f t="shared" ref="AC17:AC31" si="20">2*29.3*Q17*0.92*(CD17-V17)</f>
        <v>-70.331843978802738</v>
      </c>
      <c r="AD17">
        <f t="shared" ref="AD17:AD31" si="21">2*0.95*0.0000000567*(((CD17+$B$7)+273)^4-(V17+273)^4)</f>
        <v>-5.1998050432998202</v>
      </c>
      <c r="AE17">
        <f t="shared" ref="AE17:AE31" si="22">T17+AD17+AB17+AC17</f>
        <v>34.739125760315417</v>
      </c>
      <c r="AF17">
        <v>0</v>
      </c>
      <c r="AG17">
        <v>0</v>
      </c>
      <c r="AH17">
        <f t="shared" ref="AH17:AH31" si="23">IF(AF17*$H$13&gt;=AJ17,1,(AJ17/(AJ17-AF17*$H$13)))</f>
        <v>1</v>
      </c>
      <c r="AI17">
        <f t="shared" ref="AI17:AI31" si="24">(AH17-1)*100</f>
        <v>0</v>
      </c>
      <c r="AJ17">
        <f t="shared" ref="AJ17:AJ31" si="25">MAX(0,($B$13+$C$13*CI17)/(1+$D$13*CI17)*CB17/(CD17+273)*$E$13)</f>
        <v>53472.123414559363</v>
      </c>
      <c r="AK17" t="s">
        <v>293</v>
      </c>
      <c r="AL17">
        <v>10143.9</v>
      </c>
      <c r="AM17">
        <v>715.47692307692296</v>
      </c>
      <c r="AN17">
        <v>3262.08</v>
      </c>
      <c r="AO17">
        <f t="shared" ref="AO17:AO31" si="26">1-AM17/AN17</f>
        <v>0.78066849277855754</v>
      </c>
      <c r="AP17">
        <v>-0.57774747981622299</v>
      </c>
      <c r="AQ17" t="s">
        <v>294</v>
      </c>
      <c r="AR17">
        <v>15389</v>
      </c>
      <c r="AS17">
        <v>1809.4746153846199</v>
      </c>
      <c r="AT17">
        <v>2291.0300000000002</v>
      </c>
      <c r="AU17">
        <f t="shared" ref="AU17:AU31" si="27">1-AS17/AT17</f>
        <v>0.21019165380435012</v>
      </c>
      <c r="AV17">
        <v>0.5</v>
      </c>
      <c r="AW17">
        <f t="shared" ref="AW17:AW31" si="28">BM17</f>
        <v>1180.1578615545739</v>
      </c>
      <c r="AX17">
        <f t="shared" ref="AX17:AX31" si="29">K17</f>
        <v>10.746869921710303</v>
      </c>
      <c r="AY17">
        <f t="shared" ref="AY17:AY31" si="30">AU17*AV17*AW17</f>
        <v>124.02966633518058</v>
      </c>
      <c r="AZ17">
        <f t="shared" ref="AZ17:AZ31" si="31">(AX17-AP17)/AW17</f>
        <v>9.5958496489690522E-3</v>
      </c>
      <c r="BA17">
        <f t="shared" ref="BA17:BA31" si="32">(AN17-AT17)/AT17</f>
        <v>0.4238486619555395</v>
      </c>
      <c r="BB17" t="s">
        <v>295</v>
      </c>
      <c r="BC17">
        <v>1809.4746153846199</v>
      </c>
      <c r="BD17">
        <v>1035.17</v>
      </c>
      <c r="BE17">
        <f t="shared" ref="BE17:BE31" si="33">1-BD17/AT17</f>
        <v>0.54816392626897081</v>
      </c>
      <c r="BF17">
        <f t="shared" ref="BF17:BF31" si="34">(AT17-BC17)/(AT17-BD17)</f>
        <v>0.38344670951808341</v>
      </c>
      <c r="BG17">
        <f t="shared" ref="BG17:BG31" si="35">(AN17-AT17)/(AN17-BD17)</f>
        <v>0.43605264694127727</v>
      </c>
      <c r="BH17">
        <f t="shared" ref="BH17:BH31" si="36">(AT17-BC17)/(AT17-AM17)</f>
        <v>0.30564212127706764</v>
      </c>
      <c r="BI17">
        <f t="shared" ref="BI17:BI31" si="37">(AN17-AT17)/(AN17-AM17)</f>
        <v>0.38131187730019828</v>
      </c>
      <c r="BJ17">
        <f t="shared" ref="BJ17:BJ31" si="38">(BF17*BD17/BC17)</f>
        <v>0.21936341461605025</v>
      </c>
      <c r="BK17">
        <f t="shared" ref="BK17:BK31" si="39">(1-BJ17)</f>
        <v>0.78063658538394975</v>
      </c>
      <c r="BL17">
        <f t="shared" ref="BL17:BL31" si="40">$B$11*CJ17+$C$11*CK17+$F$11*CL17*(1-CO17)</f>
        <v>1399.9673333333301</v>
      </c>
      <c r="BM17">
        <f t="shared" ref="BM17:BM31" si="41">BL17*BN17</f>
        <v>1180.1578615545739</v>
      </c>
      <c r="BN17">
        <f t="shared" ref="BN17:BN31" si="42">($B$11*$D$9+$C$11*$D$9+$F$11*((CY17+CQ17)/MAX(CY17+CQ17+CZ17, 0.1)*$I$9+CZ17/MAX(CY17+CQ17+CZ17, 0.1)*$J$9))/($B$11+$C$11+$F$11)</f>
        <v>0.8429895708670655</v>
      </c>
      <c r="BO17">
        <f t="shared" ref="BO17:BO31" si="43">($B$11*$K$9+$C$11*$K$9+$F$11*((CY17+CQ17)/MAX(CY17+CQ17+CZ17, 0.1)*$P$9+CZ17/MAX(CY17+CQ17+CZ17, 0.1)*$Q$9))/($B$11+$C$11+$F$11)</f>
        <v>0.19597914173413122</v>
      </c>
      <c r="BP17">
        <v>6</v>
      </c>
      <c r="BQ17">
        <v>0.5</v>
      </c>
      <c r="BR17" t="s">
        <v>296</v>
      </c>
      <c r="BS17">
        <v>2</v>
      </c>
      <c r="BT17">
        <v>1607627936.25</v>
      </c>
      <c r="BU17">
        <v>401.98883333333299</v>
      </c>
      <c r="BV17">
        <v>416.203033333333</v>
      </c>
      <c r="BW17">
        <v>3.68950333333333</v>
      </c>
      <c r="BX17">
        <v>0.41004353333333299</v>
      </c>
      <c r="BY17">
        <v>400.97756666666697</v>
      </c>
      <c r="BZ17">
        <v>3.6513149999999999</v>
      </c>
      <c r="CA17">
        <v>500.20293333333302</v>
      </c>
      <c r="CB17">
        <v>101.482533333333</v>
      </c>
      <c r="CC17">
        <v>0.100000903333333</v>
      </c>
      <c r="CD17">
        <v>28.01023</v>
      </c>
      <c r="CE17">
        <v>28.451689999999999</v>
      </c>
      <c r="CF17">
        <v>999.9</v>
      </c>
      <c r="CG17">
        <v>0</v>
      </c>
      <c r="CH17">
        <v>0</v>
      </c>
      <c r="CI17">
        <v>9998.2696666666707</v>
      </c>
      <c r="CJ17">
        <v>0</v>
      </c>
      <c r="CK17">
        <v>331.55503333333297</v>
      </c>
      <c r="CL17">
        <v>1399.9673333333301</v>
      </c>
      <c r="CM17">
        <v>0.89999113333333303</v>
      </c>
      <c r="CN17">
        <v>0.100008843333333</v>
      </c>
      <c r="CO17">
        <v>0</v>
      </c>
      <c r="CP17">
        <v>1809.8979999999999</v>
      </c>
      <c r="CQ17">
        <v>4.9994800000000001</v>
      </c>
      <c r="CR17">
        <v>26077.613333333298</v>
      </c>
      <c r="CS17">
        <v>11417.28</v>
      </c>
      <c r="CT17">
        <v>49.029000000000003</v>
      </c>
      <c r="CU17">
        <v>50.957999999999998</v>
      </c>
      <c r="CV17">
        <v>50.116533333333301</v>
      </c>
      <c r="CW17">
        <v>50.483133333333299</v>
      </c>
      <c r="CX17">
        <v>50.9371333333333</v>
      </c>
      <c r="CY17">
        <v>1255.4573333333301</v>
      </c>
      <c r="CZ17">
        <v>139.51</v>
      </c>
      <c r="DA17">
        <v>0</v>
      </c>
      <c r="DB17">
        <v>654.90000009536698</v>
      </c>
      <c r="DC17">
        <v>0</v>
      </c>
      <c r="DD17">
        <v>1809.4746153846199</v>
      </c>
      <c r="DE17">
        <v>-91.986324854422193</v>
      </c>
      <c r="DF17">
        <v>-1194.35897515887</v>
      </c>
      <c r="DG17">
        <v>26071.9153846154</v>
      </c>
      <c r="DH17">
        <v>15</v>
      </c>
      <c r="DI17">
        <v>0</v>
      </c>
      <c r="DJ17" t="s">
        <v>297</v>
      </c>
      <c r="DK17">
        <v>1607548763</v>
      </c>
      <c r="DL17">
        <v>1607548763</v>
      </c>
      <c r="DM17">
        <v>0</v>
      </c>
      <c r="DN17">
        <v>-4.4999999999999998E-2</v>
      </c>
      <c r="DO17">
        <v>6.0000000000000001E-3</v>
      </c>
      <c r="DP17">
        <v>1.012</v>
      </c>
      <c r="DQ17">
        <v>6.6000000000000003E-2</v>
      </c>
      <c r="DR17">
        <v>400</v>
      </c>
      <c r="DS17">
        <v>0</v>
      </c>
      <c r="DT17">
        <v>0.22</v>
      </c>
      <c r="DU17">
        <v>0.08</v>
      </c>
      <c r="DV17">
        <v>10.710741569048199</v>
      </c>
      <c r="DW17">
        <v>1.9527207894584999</v>
      </c>
      <c r="DX17">
        <v>0.143566157981663</v>
      </c>
      <c r="DY17">
        <v>0</v>
      </c>
      <c r="DZ17">
        <v>-14.181641935483899</v>
      </c>
      <c r="EA17">
        <v>-2.35796612903223</v>
      </c>
      <c r="EB17">
        <v>0.17876199309948099</v>
      </c>
      <c r="EC17">
        <v>0</v>
      </c>
      <c r="ED17">
        <v>3.2789090322580599</v>
      </c>
      <c r="EE17">
        <v>4.7693709677419198E-2</v>
      </c>
      <c r="EF17">
        <v>3.6011882938818702E-3</v>
      </c>
      <c r="EG17">
        <v>1</v>
      </c>
      <c r="EH17">
        <v>1</v>
      </c>
      <c r="EI17">
        <v>3</v>
      </c>
      <c r="EJ17" t="s">
        <v>298</v>
      </c>
      <c r="EK17">
        <v>100</v>
      </c>
      <c r="EL17">
        <v>100</v>
      </c>
      <c r="EM17">
        <v>1.012</v>
      </c>
      <c r="EN17">
        <v>3.8199999999999998E-2</v>
      </c>
      <c r="EO17">
        <v>1.1794943401787199</v>
      </c>
      <c r="EP17">
        <v>-1.6043650578588901E-5</v>
      </c>
      <c r="EQ17">
        <v>-1.15305589960158E-6</v>
      </c>
      <c r="ER17">
        <v>3.6581349982770798E-10</v>
      </c>
      <c r="ES17">
        <v>6.6000000000000003E-2</v>
      </c>
      <c r="ET17">
        <v>-1.48585495900011E-2</v>
      </c>
      <c r="EU17">
        <v>2.0620247853856302E-3</v>
      </c>
      <c r="EV17">
        <v>-2.1578943166311499E-5</v>
      </c>
      <c r="EW17">
        <v>18</v>
      </c>
      <c r="EX17">
        <v>2225</v>
      </c>
      <c r="EY17">
        <v>1</v>
      </c>
      <c r="EZ17">
        <v>25</v>
      </c>
      <c r="FA17">
        <v>1319.7</v>
      </c>
      <c r="FB17">
        <v>1319.7</v>
      </c>
      <c r="FC17">
        <v>2</v>
      </c>
      <c r="FD17">
        <v>490.81900000000002</v>
      </c>
      <c r="FE17">
        <v>465.37200000000001</v>
      </c>
      <c r="FF17">
        <v>23.349</v>
      </c>
      <c r="FG17">
        <v>32.2898</v>
      </c>
      <c r="FH17">
        <v>30.000900000000001</v>
      </c>
      <c r="FI17">
        <v>32.232799999999997</v>
      </c>
      <c r="FJ17">
        <v>32.2699</v>
      </c>
      <c r="FK17">
        <v>19.316500000000001</v>
      </c>
      <c r="FL17">
        <v>100</v>
      </c>
      <c r="FM17">
        <v>0</v>
      </c>
      <c r="FN17">
        <v>23.3416</v>
      </c>
      <c r="FO17">
        <v>415.53300000000002</v>
      </c>
      <c r="FP17">
        <v>0</v>
      </c>
      <c r="FQ17">
        <v>98.170500000000004</v>
      </c>
      <c r="FR17">
        <v>102.367</v>
      </c>
    </row>
    <row r="18" spans="1:174" x14ac:dyDescent="0.25">
      <c r="A18">
        <v>2</v>
      </c>
      <c r="B18">
        <v>1607628046</v>
      </c>
      <c r="C18">
        <v>102</v>
      </c>
      <c r="D18" t="s">
        <v>299</v>
      </c>
      <c r="E18" t="s">
        <v>300</v>
      </c>
      <c r="F18" t="s">
        <v>291</v>
      </c>
      <c r="G18" t="s">
        <v>292</v>
      </c>
      <c r="H18">
        <v>1607628038.25</v>
      </c>
      <c r="I18">
        <f t="shared" si="0"/>
        <v>2.8877408173945598E-3</v>
      </c>
      <c r="J18">
        <f t="shared" si="1"/>
        <v>2.8877408173945596</v>
      </c>
      <c r="K18">
        <f t="shared" si="2"/>
        <v>-0.76122322566966572</v>
      </c>
      <c r="L18">
        <f t="shared" si="3"/>
        <v>49.100306666666697</v>
      </c>
      <c r="M18">
        <f t="shared" si="4"/>
        <v>60.774160597840712</v>
      </c>
      <c r="N18">
        <f t="shared" si="5"/>
        <v>6.1735687254377867</v>
      </c>
      <c r="O18">
        <f t="shared" si="6"/>
        <v>4.9877137695507372</v>
      </c>
      <c r="P18">
        <f t="shared" si="7"/>
        <v>8.3699735114220339E-2</v>
      </c>
      <c r="Q18">
        <f t="shared" si="8"/>
        <v>2.9559614455512255</v>
      </c>
      <c r="R18">
        <f t="shared" si="9"/>
        <v>8.2405042967113692E-2</v>
      </c>
      <c r="S18">
        <f t="shared" si="10"/>
        <v>5.1617806533104847E-2</v>
      </c>
      <c r="T18">
        <f t="shared" si="11"/>
        <v>231.29088490974837</v>
      </c>
      <c r="U18">
        <f t="shared" si="12"/>
        <v>28.570974226653259</v>
      </c>
      <c r="V18">
        <f t="shared" si="13"/>
        <v>28.369683333333299</v>
      </c>
      <c r="W18">
        <f t="shared" si="14"/>
        <v>3.8773962284986649</v>
      </c>
      <c r="X18">
        <f t="shared" si="15"/>
        <v>10.363495778298971</v>
      </c>
      <c r="Y18">
        <f t="shared" si="16"/>
        <v>0.39244238100190465</v>
      </c>
      <c r="Z18">
        <f t="shared" si="17"/>
        <v>3.7867760975372238</v>
      </c>
      <c r="AA18">
        <f t="shared" si="18"/>
        <v>3.4849538474967603</v>
      </c>
      <c r="AB18">
        <f t="shared" si="19"/>
        <v>-127.34937004710008</v>
      </c>
      <c r="AC18">
        <f t="shared" si="20"/>
        <v>-64.72744844063655</v>
      </c>
      <c r="AD18">
        <f t="shared" si="21"/>
        <v>-4.7810308450516414</v>
      </c>
      <c r="AE18">
        <f t="shared" si="22"/>
        <v>34.433035576960094</v>
      </c>
      <c r="AF18">
        <v>0</v>
      </c>
      <c r="AG18">
        <v>0</v>
      </c>
      <c r="AH18">
        <f t="shared" si="23"/>
        <v>1</v>
      </c>
      <c r="AI18">
        <f t="shared" si="24"/>
        <v>0</v>
      </c>
      <c r="AJ18">
        <f t="shared" si="25"/>
        <v>53504.895188156239</v>
      </c>
      <c r="AK18" t="s">
        <v>293</v>
      </c>
      <c r="AL18">
        <v>10143.9</v>
      </c>
      <c r="AM18">
        <v>715.47692307692296</v>
      </c>
      <c r="AN18">
        <v>3262.08</v>
      </c>
      <c r="AO18">
        <f t="shared" si="26"/>
        <v>0.78066849277855754</v>
      </c>
      <c r="AP18">
        <v>-0.57774747981622299</v>
      </c>
      <c r="AQ18" t="s">
        <v>301</v>
      </c>
      <c r="AR18">
        <v>15380.2</v>
      </c>
      <c r="AS18">
        <v>1411.8340000000001</v>
      </c>
      <c r="AT18">
        <v>1631.78</v>
      </c>
      <c r="AU18">
        <f t="shared" si="27"/>
        <v>0.13478900341957856</v>
      </c>
      <c r="AV18">
        <v>0.5</v>
      </c>
      <c r="AW18">
        <f t="shared" si="28"/>
        <v>1180.1859615543653</v>
      </c>
      <c r="AX18">
        <f t="shared" si="29"/>
        <v>-0.76122322566966572</v>
      </c>
      <c r="AY18">
        <f t="shared" si="30"/>
        <v>79.538044803844983</v>
      </c>
      <c r="AZ18">
        <f t="shared" si="31"/>
        <v>-1.5546342002898913E-4</v>
      </c>
      <c r="BA18">
        <f t="shared" si="32"/>
        <v>0.99909301498976577</v>
      </c>
      <c r="BB18" t="s">
        <v>302</v>
      </c>
      <c r="BC18">
        <v>1411.8340000000001</v>
      </c>
      <c r="BD18">
        <v>1016.81</v>
      </c>
      <c r="BE18">
        <f t="shared" si="33"/>
        <v>0.37687065658360808</v>
      </c>
      <c r="BF18">
        <f t="shared" si="34"/>
        <v>0.35765321885620421</v>
      </c>
      <c r="BG18">
        <f t="shared" si="35"/>
        <v>0.72610421018407589</v>
      </c>
      <c r="BH18">
        <f t="shared" si="36"/>
        <v>0.24003629971272511</v>
      </c>
      <c r="BI18">
        <f t="shared" si="37"/>
        <v>0.64018614238454608</v>
      </c>
      <c r="BJ18">
        <f t="shared" si="38"/>
        <v>0.25758366030650698</v>
      </c>
      <c r="BK18">
        <f t="shared" si="39"/>
        <v>0.74241633969349308</v>
      </c>
      <c r="BL18">
        <f t="shared" si="40"/>
        <v>1400.00133333333</v>
      </c>
      <c r="BM18">
        <f t="shared" si="41"/>
        <v>1180.1859615543653</v>
      </c>
      <c r="BN18">
        <f t="shared" si="42"/>
        <v>0.84298916969200621</v>
      </c>
      <c r="BO18">
        <f t="shared" si="43"/>
        <v>0.19597833938401235</v>
      </c>
      <c r="BP18">
        <v>6</v>
      </c>
      <c r="BQ18">
        <v>0.5</v>
      </c>
      <c r="BR18" t="s">
        <v>296</v>
      </c>
      <c r="BS18">
        <v>2</v>
      </c>
      <c r="BT18">
        <v>1607628038.25</v>
      </c>
      <c r="BU18">
        <v>49.100306666666697</v>
      </c>
      <c r="BV18">
        <v>48.3572766666666</v>
      </c>
      <c r="BW18">
        <v>3.8633013333333301</v>
      </c>
      <c r="BX18">
        <v>0.41275173333333298</v>
      </c>
      <c r="BY18">
        <v>47.924190000000003</v>
      </c>
      <c r="BZ18">
        <v>3.8251743333333299</v>
      </c>
      <c r="CA18">
        <v>500.19589999999999</v>
      </c>
      <c r="CB18">
        <v>101.482133333333</v>
      </c>
      <c r="CC18">
        <v>9.9997373333333306E-2</v>
      </c>
      <c r="CD18">
        <v>27.963516666666699</v>
      </c>
      <c r="CE18">
        <v>28.369683333333299</v>
      </c>
      <c r="CF18">
        <v>999.9</v>
      </c>
      <c r="CG18">
        <v>0</v>
      </c>
      <c r="CH18">
        <v>0</v>
      </c>
      <c r="CI18">
        <v>10003.081</v>
      </c>
      <c r="CJ18">
        <v>0</v>
      </c>
      <c r="CK18">
        <v>343.74516666666699</v>
      </c>
      <c r="CL18">
        <v>1400.00133333333</v>
      </c>
      <c r="CM18">
        <v>0.90000333333333304</v>
      </c>
      <c r="CN18">
        <v>9.9996249999999995E-2</v>
      </c>
      <c r="CO18">
        <v>0</v>
      </c>
      <c r="CP18">
        <v>1413.3046666666701</v>
      </c>
      <c r="CQ18">
        <v>4.9994800000000001</v>
      </c>
      <c r="CR18">
        <v>20504.026666666701</v>
      </c>
      <c r="CS18">
        <v>11417.596666666699</v>
      </c>
      <c r="CT18">
        <v>49.233199999999997</v>
      </c>
      <c r="CU18">
        <v>51.125</v>
      </c>
      <c r="CV18">
        <v>50.299599999999998</v>
      </c>
      <c r="CW18">
        <v>50.624933333333303</v>
      </c>
      <c r="CX18">
        <v>51.095599999999997</v>
      </c>
      <c r="CY18">
        <v>1255.5066666666701</v>
      </c>
      <c r="CZ18">
        <v>139.494666666667</v>
      </c>
      <c r="DA18">
        <v>0</v>
      </c>
      <c r="DB18">
        <v>101</v>
      </c>
      <c r="DC18">
        <v>0</v>
      </c>
      <c r="DD18">
        <v>1411.8340000000001</v>
      </c>
      <c r="DE18">
        <v>-293.26615339283501</v>
      </c>
      <c r="DF18">
        <v>-4264.9076858358003</v>
      </c>
      <c r="DG18">
        <v>20482.723999999998</v>
      </c>
      <c r="DH18">
        <v>15</v>
      </c>
      <c r="DI18">
        <v>0</v>
      </c>
      <c r="DJ18" t="s">
        <v>297</v>
      </c>
      <c r="DK18">
        <v>1607548763</v>
      </c>
      <c r="DL18">
        <v>1607548763</v>
      </c>
      <c r="DM18">
        <v>0</v>
      </c>
      <c r="DN18">
        <v>-4.4999999999999998E-2</v>
      </c>
      <c r="DO18">
        <v>6.0000000000000001E-3</v>
      </c>
      <c r="DP18">
        <v>1.012</v>
      </c>
      <c r="DQ18">
        <v>6.6000000000000003E-2</v>
      </c>
      <c r="DR18">
        <v>400</v>
      </c>
      <c r="DS18">
        <v>0</v>
      </c>
      <c r="DT18">
        <v>0.22</v>
      </c>
      <c r="DU18">
        <v>0.08</v>
      </c>
      <c r="DV18">
        <v>-0.75363329453024397</v>
      </c>
      <c r="DW18">
        <v>-0.17473777336367699</v>
      </c>
      <c r="DX18">
        <v>2.4655423489025701E-2</v>
      </c>
      <c r="DY18">
        <v>1</v>
      </c>
      <c r="DZ18">
        <v>0.73772396774193505</v>
      </c>
      <c r="EA18">
        <v>0.13530227419354801</v>
      </c>
      <c r="EB18">
        <v>2.3911616838634499E-2</v>
      </c>
      <c r="EC18">
        <v>1</v>
      </c>
      <c r="ED18">
        <v>3.4483438709677401</v>
      </c>
      <c r="EE18">
        <v>0.18149999999999</v>
      </c>
      <c r="EF18">
        <v>1.35832422081981E-2</v>
      </c>
      <c r="EG18">
        <v>1</v>
      </c>
      <c r="EH18">
        <v>3</v>
      </c>
      <c r="EI18">
        <v>3</v>
      </c>
      <c r="EJ18" t="s">
        <v>303</v>
      </c>
      <c r="EK18">
        <v>100</v>
      </c>
      <c r="EL18">
        <v>100</v>
      </c>
      <c r="EM18">
        <v>1.1759999999999999</v>
      </c>
      <c r="EN18">
        <v>3.8100000000000002E-2</v>
      </c>
      <c r="EO18">
        <v>1.1794943401787199</v>
      </c>
      <c r="EP18">
        <v>-1.6043650578588901E-5</v>
      </c>
      <c r="EQ18">
        <v>-1.15305589960158E-6</v>
      </c>
      <c r="ER18">
        <v>3.6581349982770798E-10</v>
      </c>
      <c r="ES18">
        <v>6.6000000000000003E-2</v>
      </c>
      <c r="ET18">
        <v>-1.48585495900011E-2</v>
      </c>
      <c r="EU18">
        <v>2.0620247853856302E-3</v>
      </c>
      <c r="EV18">
        <v>-2.1578943166311499E-5</v>
      </c>
      <c r="EW18">
        <v>18</v>
      </c>
      <c r="EX18">
        <v>2225</v>
      </c>
      <c r="EY18">
        <v>1</v>
      </c>
      <c r="EZ18">
        <v>25</v>
      </c>
      <c r="FA18">
        <v>1321.4</v>
      </c>
      <c r="FB18">
        <v>1321.4</v>
      </c>
      <c r="FC18">
        <v>2</v>
      </c>
      <c r="FD18">
        <v>492.32299999999998</v>
      </c>
      <c r="FE18">
        <v>464.13200000000001</v>
      </c>
      <c r="FF18">
        <v>23.635100000000001</v>
      </c>
      <c r="FG18">
        <v>32.4437</v>
      </c>
      <c r="FH18">
        <v>30.000399999999999</v>
      </c>
      <c r="FI18">
        <v>32.364100000000001</v>
      </c>
      <c r="FJ18">
        <v>32.396900000000002</v>
      </c>
      <c r="FK18">
        <v>4.7826700000000004</v>
      </c>
      <c r="FL18">
        <v>100</v>
      </c>
      <c r="FM18">
        <v>0</v>
      </c>
      <c r="FN18">
        <v>23.647200000000002</v>
      </c>
      <c r="FO18">
        <v>48.771500000000003</v>
      </c>
      <c r="FP18">
        <v>0</v>
      </c>
      <c r="FQ18">
        <v>98.141599999999997</v>
      </c>
      <c r="FR18">
        <v>102.33499999999999</v>
      </c>
    </row>
    <row r="19" spans="1:174" x14ac:dyDescent="0.25">
      <c r="A19">
        <v>3</v>
      </c>
      <c r="B19">
        <v>1607628166.5</v>
      </c>
      <c r="C19">
        <v>222.5</v>
      </c>
      <c r="D19" t="s">
        <v>304</v>
      </c>
      <c r="E19" t="s">
        <v>305</v>
      </c>
      <c r="F19" t="s">
        <v>291</v>
      </c>
      <c r="G19" t="s">
        <v>292</v>
      </c>
      <c r="H19">
        <v>1607628158.5</v>
      </c>
      <c r="I19">
        <f t="shared" si="0"/>
        <v>3.3664610465140247E-3</v>
      </c>
      <c r="J19">
        <f t="shared" si="1"/>
        <v>3.3664610465140248</v>
      </c>
      <c r="K19">
        <f t="shared" si="2"/>
        <v>0.50384146752075432</v>
      </c>
      <c r="L19">
        <f t="shared" si="3"/>
        <v>79.901080645161301</v>
      </c>
      <c r="M19">
        <f t="shared" si="4"/>
        <v>67.667201433495478</v>
      </c>
      <c r="N19">
        <f t="shared" si="5"/>
        <v>6.8728912545420568</v>
      </c>
      <c r="O19">
        <f t="shared" si="6"/>
        <v>8.1154743621886656</v>
      </c>
      <c r="P19">
        <f t="shared" si="7"/>
        <v>9.9962158067214354E-2</v>
      </c>
      <c r="Q19">
        <f t="shared" si="8"/>
        <v>2.9535910439024029</v>
      </c>
      <c r="R19">
        <f t="shared" si="9"/>
        <v>9.8120002727051167E-2</v>
      </c>
      <c r="S19">
        <f t="shared" si="10"/>
        <v>6.1487684418434177E-2</v>
      </c>
      <c r="T19">
        <f t="shared" si="11"/>
        <v>231.2874679046287</v>
      </c>
      <c r="U19">
        <f t="shared" si="12"/>
        <v>28.499849824212756</v>
      </c>
      <c r="V19">
        <f t="shared" si="13"/>
        <v>28.309770967741901</v>
      </c>
      <c r="W19">
        <f t="shared" si="14"/>
        <v>3.8639113530684699</v>
      </c>
      <c r="X19">
        <f t="shared" si="15"/>
        <v>11.931116305105718</v>
      </c>
      <c r="Y19">
        <f t="shared" si="16"/>
        <v>0.45317465223330911</v>
      </c>
      <c r="Z19">
        <f t="shared" si="17"/>
        <v>3.7982586092080988</v>
      </c>
      <c r="AA19">
        <f t="shared" si="18"/>
        <v>3.4107367008351606</v>
      </c>
      <c r="AB19">
        <f t="shared" si="19"/>
        <v>-148.46093215126848</v>
      </c>
      <c r="AC19">
        <f t="shared" si="20"/>
        <v>-46.866161912064499</v>
      </c>
      <c r="AD19">
        <f t="shared" si="21"/>
        <v>-3.4643638089981081</v>
      </c>
      <c r="AE19">
        <f t="shared" si="22"/>
        <v>32.496010032297605</v>
      </c>
      <c r="AF19">
        <v>0</v>
      </c>
      <c r="AG19">
        <v>0</v>
      </c>
      <c r="AH19">
        <f t="shared" si="23"/>
        <v>1</v>
      </c>
      <c r="AI19">
        <f t="shared" si="24"/>
        <v>0</v>
      </c>
      <c r="AJ19">
        <f t="shared" si="25"/>
        <v>53426.397920710799</v>
      </c>
      <c r="AK19" t="s">
        <v>293</v>
      </c>
      <c r="AL19">
        <v>10143.9</v>
      </c>
      <c r="AM19">
        <v>715.47692307692296</v>
      </c>
      <c r="AN19">
        <v>3262.08</v>
      </c>
      <c r="AO19">
        <f t="shared" si="26"/>
        <v>0.78066849277855754</v>
      </c>
      <c r="AP19">
        <v>-0.57774747981622299</v>
      </c>
      <c r="AQ19" t="s">
        <v>306</v>
      </c>
      <c r="AR19">
        <v>15373.9</v>
      </c>
      <c r="AS19">
        <v>1063.9065384615401</v>
      </c>
      <c r="AT19">
        <v>1242.1500000000001</v>
      </c>
      <c r="AU19">
        <f t="shared" si="27"/>
        <v>0.1434959236311717</v>
      </c>
      <c r="AV19">
        <v>0.5</v>
      </c>
      <c r="AW19">
        <f t="shared" si="28"/>
        <v>1180.1641370384307</v>
      </c>
      <c r="AX19">
        <f t="shared" si="29"/>
        <v>0.50384146752075432</v>
      </c>
      <c r="AY19">
        <f t="shared" si="30"/>
        <v>84.674371440357149</v>
      </c>
      <c r="AZ19">
        <f t="shared" si="31"/>
        <v>9.1647332213566201E-4</v>
      </c>
      <c r="BA19">
        <f t="shared" si="32"/>
        <v>1.6261562613210963</v>
      </c>
      <c r="BB19" t="s">
        <v>307</v>
      </c>
      <c r="BC19">
        <v>1063.9065384615401</v>
      </c>
      <c r="BD19">
        <v>854.69</v>
      </c>
      <c r="BE19">
        <f t="shared" si="33"/>
        <v>0.31192690093788999</v>
      </c>
      <c r="BF19">
        <f t="shared" si="34"/>
        <v>0.46003061358194391</v>
      </c>
      <c r="BG19">
        <f t="shared" si="35"/>
        <v>0.8390539131590643</v>
      </c>
      <c r="BH19">
        <f t="shared" si="36"/>
        <v>0.33843283309599137</v>
      </c>
      <c r="BI19">
        <f t="shared" si="37"/>
        <v>0.79318603605889471</v>
      </c>
      <c r="BJ19">
        <f t="shared" si="38"/>
        <v>0.36956588845756505</v>
      </c>
      <c r="BK19">
        <f t="shared" si="39"/>
        <v>0.63043411154243501</v>
      </c>
      <c r="BL19">
        <f t="shared" si="40"/>
        <v>1399.9748387096799</v>
      </c>
      <c r="BM19">
        <f t="shared" si="41"/>
        <v>1180.1641370384307</v>
      </c>
      <c r="BN19">
        <f t="shared" si="42"/>
        <v>0.84298953410202504</v>
      </c>
      <c r="BO19">
        <f t="shared" si="43"/>
        <v>0.19597906820405023</v>
      </c>
      <c r="BP19">
        <v>6</v>
      </c>
      <c r="BQ19">
        <v>0.5</v>
      </c>
      <c r="BR19" t="s">
        <v>296</v>
      </c>
      <c r="BS19">
        <v>2</v>
      </c>
      <c r="BT19">
        <v>1607628158.5</v>
      </c>
      <c r="BU19">
        <v>79.901080645161301</v>
      </c>
      <c r="BV19">
        <v>80.828087096774198</v>
      </c>
      <c r="BW19">
        <v>4.4617409677419397</v>
      </c>
      <c r="BX19">
        <v>0.44167712903225798</v>
      </c>
      <c r="BY19">
        <v>78.729825806451601</v>
      </c>
      <c r="BZ19">
        <v>4.4229883870967699</v>
      </c>
      <c r="CA19">
        <v>500.20709677419399</v>
      </c>
      <c r="CB19">
        <v>101.468967741935</v>
      </c>
      <c r="CC19">
        <v>0.100051058064516</v>
      </c>
      <c r="CD19">
        <v>28.0154483870968</v>
      </c>
      <c r="CE19">
        <v>28.309770967741901</v>
      </c>
      <c r="CF19">
        <v>999.9</v>
      </c>
      <c r="CG19">
        <v>0</v>
      </c>
      <c r="CH19">
        <v>0</v>
      </c>
      <c r="CI19">
        <v>9990.9296774193608</v>
      </c>
      <c r="CJ19">
        <v>0</v>
      </c>
      <c r="CK19">
        <v>338.149580645161</v>
      </c>
      <c r="CL19">
        <v>1399.9748387096799</v>
      </c>
      <c r="CM19">
        <v>0.89999045161290303</v>
      </c>
      <c r="CN19">
        <v>0.10000946451612901</v>
      </c>
      <c r="CO19">
        <v>0</v>
      </c>
      <c r="CP19">
        <v>1064.5603225806501</v>
      </c>
      <c r="CQ19">
        <v>4.9994800000000001</v>
      </c>
      <c r="CR19">
        <v>15735.8806451613</v>
      </c>
      <c r="CS19">
        <v>11417.345161290301</v>
      </c>
      <c r="CT19">
        <v>49.433064516129001</v>
      </c>
      <c r="CU19">
        <v>51.311999999999998</v>
      </c>
      <c r="CV19">
        <v>50.499935483870999</v>
      </c>
      <c r="CW19">
        <v>50.8</v>
      </c>
      <c r="CX19">
        <v>51.283999999999999</v>
      </c>
      <c r="CY19">
        <v>1255.46580645161</v>
      </c>
      <c r="CZ19">
        <v>139.50903225806499</v>
      </c>
      <c r="DA19">
        <v>0</v>
      </c>
      <c r="DB19">
        <v>119.59999990463299</v>
      </c>
      <c r="DC19">
        <v>0</v>
      </c>
      <c r="DD19">
        <v>1063.9065384615401</v>
      </c>
      <c r="DE19">
        <v>-115.24683746069699</v>
      </c>
      <c r="DF19">
        <v>-1411.50427160095</v>
      </c>
      <c r="DG19">
        <v>15727.65</v>
      </c>
      <c r="DH19">
        <v>15</v>
      </c>
      <c r="DI19">
        <v>0</v>
      </c>
      <c r="DJ19" t="s">
        <v>297</v>
      </c>
      <c r="DK19">
        <v>1607548763</v>
      </c>
      <c r="DL19">
        <v>1607548763</v>
      </c>
      <c r="DM19">
        <v>0</v>
      </c>
      <c r="DN19">
        <v>-4.4999999999999998E-2</v>
      </c>
      <c r="DO19">
        <v>6.0000000000000001E-3</v>
      </c>
      <c r="DP19">
        <v>1.012</v>
      </c>
      <c r="DQ19">
        <v>6.6000000000000003E-2</v>
      </c>
      <c r="DR19">
        <v>400</v>
      </c>
      <c r="DS19">
        <v>0</v>
      </c>
      <c r="DT19">
        <v>0.22</v>
      </c>
      <c r="DU19">
        <v>0.08</v>
      </c>
      <c r="DV19">
        <v>0.50375909764988203</v>
      </c>
      <c r="DW19">
        <v>-2.7483994290955601E-2</v>
      </c>
      <c r="DX19">
        <v>2.1989169563452898E-2</v>
      </c>
      <c r="DY19">
        <v>1</v>
      </c>
      <c r="DZ19">
        <v>-0.92699880645161303</v>
      </c>
      <c r="EA19">
        <v>-6.3261290322552102E-4</v>
      </c>
      <c r="EB19">
        <v>2.5834818742279001E-2</v>
      </c>
      <c r="EC19">
        <v>1</v>
      </c>
      <c r="ED19">
        <v>4.0200654838709697</v>
      </c>
      <c r="EE19">
        <v>0.34122145161290202</v>
      </c>
      <c r="EF19">
        <v>2.5440972394520901E-2</v>
      </c>
      <c r="EG19">
        <v>0</v>
      </c>
      <c r="EH19">
        <v>2</v>
      </c>
      <c r="EI19">
        <v>3</v>
      </c>
      <c r="EJ19" t="s">
        <v>308</v>
      </c>
      <c r="EK19">
        <v>100</v>
      </c>
      <c r="EL19">
        <v>100</v>
      </c>
      <c r="EM19">
        <v>1.171</v>
      </c>
      <c r="EN19">
        <v>3.8899999999999997E-2</v>
      </c>
      <c r="EO19">
        <v>1.1794943401787199</v>
      </c>
      <c r="EP19">
        <v>-1.6043650578588901E-5</v>
      </c>
      <c r="EQ19">
        <v>-1.15305589960158E-6</v>
      </c>
      <c r="ER19">
        <v>3.6581349982770798E-10</v>
      </c>
      <c r="ES19">
        <v>6.6000000000000003E-2</v>
      </c>
      <c r="ET19">
        <v>-1.48585495900011E-2</v>
      </c>
      <c r="EU19">
        <v>2.0620247853856302E-3</v>
      </c>
      <c r="EV19">
        <v>-2.1578943166311499E-5</v>
      </c>
      <c r="EW19">
        <v>18</v>
      </c>
      <c r="EX19">
        <v>2225</v>
      </c>
      <c r="EY19">
        <v>1</v>
      </c>
      <c r="EZ19">
        <v>25</v>
      </c>
      <c r="FA19">
        <v>1323.4</v>
      </c>
      <c r="FB19">
        <v>1323.4</v>
      </c>
      <c r="FC19">
        <v>2</v>
      </c>
      <c r="FD19">
        <v>493.86099999999999</v>
      </c>
      <c r="FE19">
        <v>463.49599999999998</v>
      </c>
      <c r="FF19">
        <v>23.388000000000002</v>
      </c>
      <c r="FG19">
        <v>32.5961</v>
      </c>
      <c r="FH19">
        <v>30.000800000000002</v>
      </c>
      <c r="FI19">
        <v>32.512700000000002</v>
      </c>
      <c r="FJ19">
        <v>32.543999999999997</v>
      </c>
      <c r="FK19">
        <v>6.0792900000000003</v>
      </c>
      <c r="FL19">
        <v>100</v>
      </c>
      <c r="FM19">
        <v>0</v>
      </c>
      <c r="FN19">
        <v>23.3813</v>
      </c>
      <c r="FO19">
        <v>80.8446</v>
      </c>
      <c r="FP19">
        <v>0</v>
      </c>
      <c r="FQ19">
        <v>98.113799999999998</v>
      </c>
      <c r="FR19">
        <v>102.303</v>
      </c>
    </row>
    <row r="20" spans="1:174" x14ac:dyDescent="0.25">
      <c r="A20">
        <v>4</v>
      </c>
      <c r="B20">
        <v>1607628287</v>
      </c>
      <c r="C20">
        <v>343</v>
      </c>
      <c r="D20" t="s">
        <v>309</v>
      </c>
      <c r="E20" t="s">
        <v>310</v>
      </c>
      <c r="F20" t="s">
        <v>291</v>
      </c>
      <c r="G20" t="s">
        <v>292</v>
      </c>
      <c r="H20">
        <v>1607628279</v>
      </c>
      <c r="I20">
        <f t="shared" si="0"/>
        <v>3.9313024960927704E-3</v>
      </c>
      <c r="J20">
        <f t="shared" si="1"/>
        <v>3.9313024960927705</v>
      </c>
      <c r="K20">
        <f t="shared" si="2"/>
        <v>1.6116320040495828</v>
      </c>
      <c r="L20">
        <f t="shared" si="3"/>
        <v>99.914319354838696</v>
      </c>
      <c r="M20">
        <f t="shared" si="4"/>
        <v>73.556230602459678</v>
      </c>
      <c r="N20">
        <f t="shared" si="5"/>
        <v>7.4714354513752239</v>
      </c>
      <c r="O20">
        <f t="shared" si="6"/>
        <v>10.148744458675468</v>
      </c>
      <c r="P20">
        <f t="shared" si="7"/>
        <v>0.12083001598769941</v>
      </c>
      <c r="Q20">
        <f t="shared" si="8"/>
        <v>2.9555342954455943</v>
      </c>
      <c r="R20">
        <f t="shared" si="9"/>
        <v>0.11815128532104198</v>
      </c>
      <c r="S20">
        <f t="shared" si="10"/>
        <v>7.4080280456457648E-2</v>
      </c>
      <c r="T20">
        <f t="shared" si="11"/>
        <v>231.29035718146551</v>
      </c>
      <c r="U20">
        <f t="shared" si="12"/>
        <v>28.313672134296731</v>
      </c>
      <c r="V20">
        <f t="shared" si="13"/>
        <v>28.166790322580599</v>
      </c>
      <c r="W20">
        <f t="shared" si="14"/>
        <v>3.831894935333549</v>
      </c>
      <c r="X20">
        <f t="shared" si="15"/>
        <v>13.845118137666605</v>
      </c>
      <c r="Y20">
        <f t="shared" si="16"/>
        <v>0.52463884376530401</v>
      </c>
      <c r="Z20">
        <f t="shared" si="17"/>
        <v>3.7893417632745776</v>
      </c>
      <c r="AA20">
        <f t="shared" si="18"/>
        <v>3.3072560915682452</v>
      </c>
      <c r="AB20">
        <f t="shared" si="19"/>
        <v>-173.37044007769117</v>
      </c>
      <c r="AC20">
        <f t="shared" si="20"/>
        <v>-30.538559290031262</v>
      </c>
      <c r="AD20">
        <f t="shared" si="21"/>
        <v>-2.253877981669548</v>
      </c>
      <c r="AE20">
        <f t="shared" si="22"/>
        <v>25.127479832073529</v>
      </c>
      <c r="AF20">
        <v>0</v>
      </c>
      <c r="AG20">
        <v>0</v>
      </c>
      <c r="AH20">
        <f t="shared" si="23"/>
        <v>1</v>
      </c>
      <c r="AI20">
        <f t="shared" si="24"/>
        <v>0</v>
      </c>
      <c r="AJ20">
        <f t="shared" si="25"/>
        <v>53490.229042922416</v>
      </c>
      <c r="AK20" t="s">
        <v>293</v>
      </c>
      <c r="AL20">
        <v>10143.9</v>
      </c>
      <c r="AM20">
        <v>715.47692307692296</v>
      </c>
      <c r="AN20">
        <v>3262.08</v>
      </c>
      <c r="AO20">
        <f t="shared" si="26"/>
        <v>0.78066849277855754</v>
      </c>
      <c r="AP20">
        <v>-0.57774747981622299</v>
      </c>
      <c r="AQ20" t="s">
        <v>311</v>
      </c>
      <c r="AR20">
        <v>15371.4</v>
      </c>
      <c r="AS20">
        <v>945.40873076923106</v>
      </c>
      <c r="AT20">
        <v>1115.75</v>
      </c>
      <c r="AU20">
        <f t="shared" si="27"/>
        <v>0.15266974611765083</v>
      </c>
      <c r="AV20">
        <v>0.5</v>
      </c>
      <c r="AW20">
        <f t="shared" si="28"/>
        <v>1180.1844305865723</v>
      </c>
      <c r="AX20">
        <f t="shared" si="29"/>
        <v>1.6116320040495828</v>
      </c>
      <c r="AY20">
        <f t="shared" si="30"/>
        <v>90.089228694828151</v>
      </c>
      <c r="AZ20">
        <f t="shared" si="31"/>
        <v>1.8551163929333028E-3</v>
      </c>
      <c r="BA20">
        <f t="shared" si="32"/>
        <v>1.9236656957203675</v>
      </c>
      <c r="BB20" t="s">
        <v>312</v>
      </c>
      <c r="BC20">
        <v>945.40873076923106</v>
      </c>
      <c r="BD20">
        <v>762.93</v>
      </c>
      <c r="BE20">
        <f t="shared" si="33"/>
        <v>0.31621779072372846</v>
      </c>
      <c r="BF20">
        <f t="shared" si="34"/>
        <v>0.4827993572665068</v>
      </c>
      <c r="BG20">
        <f t="shared" si="35"/>
        <v>0.85882400016005433</v>
      </c>
      <c r="BH20">
        <f t="shared" si="36"/>
        <v>0.42556264473292188</v>
      </c>
      <c r="BI20">
        <f t="shared" si="37"/>
        <v>0.84282078328174115</v>
      </c>
      <c r="BJ20">
        <f t="shared" si="38"/>
        <v>0.38961149992726929</v>
      </c>
      <c r="BK20">
        <f t="shared" si="39"/>
        <v>0.61038850007273071</v>
      </c>
      <c r="BL20">
        <f t="shared" si="40"/>
        <v>1399.9996774193501</v>
      </c>
      <c r="BM20">
        <f t="shared" si="41"/>
        <v>1180.1844305865723</v>
      </c>
      <c r="BN20">
        <f t="shared" si="42"/>
        <v>0.84298907322752525</v>
      </c>
      <c r="BO20">
        <f t="shared" si="43"/>
        <v>0.19597814645505038</v>
      </c>
      <c r="BP20">
        <v>6</v>
      </c>
      <c r="BQ20">
        <v>0.5</v>
      </c>
      <c r="BR20" t="s">
        <v>296</v>
      </c>
      <c r="BS20">
        <v>2</v>
      </c>
      <c r="BT20">
        <v>1607628279</v>
      </c>
      <c r="BU20">
        <v>99.914319354838696</v>
      </c>
      <c r="BV20">
        <v>102.318677419355</v>
      </c>
      <c r="BW20">
        <v>5.1650658064516097</v>
      </c>
      <c r="BX20">
        <v>0.47372770967741901</v>
      </c>
      <c r="BY20">
        <v>98.747283870967706</v>
      </c>
      <c r="BZ20">
        <v>5.1239635483871</v>
      </c>
      <c r="CA20">
        <v>500.19806451612902</v>
      </c>
      <c r="CB20">
        <v>101.474451612903</v>
      </c>
      <c r="CC20">
        <v>0.10002263870967699</v>
      </c>
      <c r="CD20">
        <v>27.975132258064502</v>
      </c>
      <c r="CE20">
        <v>28.166790322580599</v>
      </c>
      <c r="CF20">
        <v>999.9</v>
      </c>
      <c r="CG20">
        <v>0</v>
      </c>
      <c r="CH20">
        <v>0</v>
      </c>
      <c r="CI20">
        <v>10001.413870967701</v>
      </c>
      <c r="CJ20">
        <v>0</v>
      </c>
      <c r="CK20">
        <v>333.39645161290298</v>
      </c>
      <c r="CL20">
        <v>1399.9996774193501</v>
      </c>
      <c r="CM20">
        <v>0.90000599999999997</v>
      </c>
      <c r="CN20">
        <v>9.9993600000000002E-2</v>
      </c>
      <c r="CO20">
        <v>0</v>
      </c>
      <c r="CP20">
        <v>945.63545161290301</v>
      </c>
      <c r="CQ20">
        <v>4.9994800000000001</v>
      </c>
      <c r="CR20">
        <v>13924.058064516101</v>
      </c>
      <c r="CS20">
        <v>11417.603225806401</v>
      </c>
      <c r="CT20">
        <v>49.670999999999999</v>
      </c>
      <c r="CU20">
        <v>51.533999999999999</v>
      </c>
      <c r="CV20">
        <v>50.7398387096774</v>
      </c>
      <c r="CW20">
        <v>51.05</v>
      </c>
      <c r="CX20">
        <v>51.514000000000003</v>
      </c>
      <c r="CY20">
        <v>1255.5096774193501</v>
      </c>
      <c r="CZ20">
        <v>139.49</v>
      </c>
      <c r="DA20">
        <v>0</v>
      </c>
      <c r="DB20">
        <v>119.700000047684</v>
      </c>
      <c r="DC20">
        <v>0</v>
      </c>
      <c r="DD20">
        <v>945.40873076923106</v>
      </c>
      <c r="DE20">
        <v>-37.4397606262472</v>
      </c>
      <c r="DF20">
        <v>-799.37093910428598</v>
      </c>
      <c r="DG20">
        <v>13919.4</v>
      </c>
      <c r="DH20">
        <v>15</v>
      </c>
      <c r="DI20">
        <v>0</v>
      </c>
      <c r="DJ20" t="s">
        <v>297</v>
      </c>
      <c r="DK20">
        <v>1607548763</v>
      </c>
      <c r="DL20">
        <v>1607548763</v>
      </c>
      <c r="DM20">
        <v>0</v>
      </c>
      <c r="DN20">
        <v>-4.4999999999999998E-2</v>
      </c>
      <c r="DO20">
        <v>6.0000000000000001E-3</v>
      </c>
      <c r="DP20">
        <v>1.012</v>
      </c>
      <c r="DQ20">
        <v>6.6000000000000003E-2</v>
      </c>
      <c r="DR20">
        <v>400</v>
      </c>
      <c r="DS20">
        <v>0</v>
      </c>
      <c r="DT20">
        <v>0.22</v>
      </c>
      <c r="DU20">
        <v>0.08</v>
      </c>
      <c r="DV20">
        <v>1.6106815051108301</v>
      </c>
      <c r="DW20">
        <v>0.101547564877736</v>
      </c>
      <c r="DX20">
        <v>1.6608130213943799E-2</v>
      </c>
      <c r="DY20">
        <v>1</v>
      </c>
      <c r="DZ20">
        <v>-2.4040177419354798</v>
      </c>
      <c r="EA20">
        <v>-0.19894500000000201</v>
      </c>
      <c r="EB20">
        <v>2.2926919339174501E-2</v>
      </c>
      <c r="EC20">
        <v>1</v>
      </c>
      <c r="ED20">
        <v>4.6885670967741904</v>
      </c>
      <c r="EE20">
        <v>0.33003629032257298</v>
      </c>
      <c r="EF20">
        <v>2.4625761778759001E-2</v>
      </c>
      <c r="EG20">
        <v>0</v>
      </c>
      <c r="EH20">
        <v>2</v>
      </c>
      <c r="EI20">
        <v>3</v>
      </c>
      <c r="EJ20" t="s">
        <v>308</v>
      </c>
      <c r="EK20">
        <v>100</v>
      </c>
      <c r="EL20">
        <v>100</v>
      </c>
      <c r="EM20">
        <v>1.167</v>
      </c>
      <c r="EN20">
        <v>4.1300000000000003E-2</v>
      </c>
      <c r="EO20">
        <v>1.1794943401787199</v>
      </c>
      <c r="EP20">
        <v>-1.6043650578588901E-5</v>
      </c>
      <c r="EQ20">
        <v>-1.15305589960158E-6</v>
      </c>
      <c r="ER20">
        <v>3.6581349982770798E-10</v>
      </c>
      <c r="ES20">
        <v>6.6000000000000003E-2</v>
      </c>
      <c r="ET20">
        <v>-1.48585495900011E-2</v>
      </c>
      <c r="EU20">
        <v>2.0620247853856302E-3</v>
      </c>
      <c r="EV20">
        <v>-2.1578943166311499E-5</v>
      </c>
      <c r="EW20">
        <v>18</v>
      </c>
      <c r="EX20">
        <v>2225</v>
      </c>
      <c r="EY20">
        <v>1</v>
      </c>
      <c r="EZ20">
        <v>25</v>
      </c>
      <c r="FA20">
        <v>1325.4</v>
      </c>
      <c r="FB20">
        <v>1325.4</v>
      </c>
      <c r="FC20">
        <v>2</v>
      </c>
      <c r="FD20">
        <v>494.89600000000002</v>
      </c>
      <c r="FE20">
        <v>462.709</v>
      </c>
      <c r="FF20">
        <v>23.4343</v>
      </c>
      <c r="FG20">
        <v>32.815199999999997</v>
      </c>
      <c r="FH20">
        <v>30.000599999999999</v>
      </c>
      <c r="FI20">
        <v>32.699800000000003</v>
      </c>
      <c r="FJ20">
        <v>32.728000000000002</v>
      </c>
      <c r="FK20">
        <v>6.9583199999999996</v>
      </c>
      <c r="FL20">
        <v>100</v>
      </c>
      <c r="FM20">
        <v>0</v>
      </c>
      <c r="FN20">
        <v>23.4392</v>
      </c>
      <c r="FO20">
        <v>102.342</v>
      </c>
      <c r="FP20">
        <v>0</v>
      </c>
      <c r="FQ20">
        <v>98.0749</v>
      </c>
      <c r="FR20">
        <v>102.26</v>
      </c>
    </row>
    <row r="21" spans="1:174" x14ac:dyDescent="0.25">
      <c r="A21">
        <v>5</v>
      </c>
      <c r="B21">
        <v>1607628384</v>
      </c>
      <c r="C21">
        <v>440</v>
      </c>
      <c r="D21" t="s">
        <v>313</v>
      </c>
      <c r="E21" t="s">
        <v>314</v>
      </c>
      <c r="F21" t="s">
        <v>291</v>
      </c>
      <c r="G21" t="s">
        <v>292</v>
      </c>
      <c r="H21">
        <v>1607628376.25</v>
      </c>
      <c r="I21">
        <f t="shared" si="0"/>
        <v>4.2872740858806739E-3</v>
      </c>
      <c r="J21">
        <f t="shared" si="1"/>
        <v>4.2872740858806742</v>
      </c>
      <c r="K21">
        <f t="shared" si="2"/>
        <v>4.3198308932741183</v>
      </c>
      <c r="L21">
        <f t="shared" si="3"/>
        <v>149.61940000000001</v>
      </c>
      <c r="M21">
        <f t="shared" si="4"/>
        <v>91.2381899623377</v>
      </c>
      <c r="N21">
        <f t="shared" si="5"/>
        <v>9.2675422539291077</v>
      </c>
      <c r="O21">
        <f t="shared" si="6"/>
        <v>15.197628450102952</v>
      </c>
      <c r="P21">
        <f t="shared" si="7"/>
        <v>0.13542358106713617</v>
      </c>
      <c r="Q21">
        <f t="shared" si="8"/>
        <v>2.9555915255693863</v>
      </c>
      <c r="R21">
        <f t="shared" si="9"/>
        <v>0.13206845493299885</v>
      </c>
      <c r="S21">
        <f t="shared" si="10"/>
        <v>8.2837305737083478E-2</v>
      </c>
      <c r="T21">
        <f t="shared" si="11"/>
        <v>231.29293157668695</v>
      </c>
      <c r="U21">
        <f t="shared" si="12"/>
        <v>28.212335806955362</v>
      </c>
      <c r="V21">
        <f t="shared" si="13"/>
        <v>28.0092933333333</v>
      </c>
      <c r="W21">
        <f t="shared" si="14"/>
        <v>3.7968960935638152</v>
      </c>
      <c r="X21">
        <f t="shared" si="15"/>
        <v>15.061025722859814</v>
      </c>
      <c r="Y21">
        <f t="shared" si="16"/>
        <v>0.57039461587208418</v>
      </c>
      <c r="Z21">
        <f t="shared" si="17"/>
        <v>3.7872229047875008</v>
      </c>
      <c r="AA21">
        <f t="shared" si="18"/>
        <v>3.2265014776917309</v>
      </c>
      <c r="AB21">
        <f t="shared" si="19"/>
        <v>-189.0687871873377</v>
      </c>
      <c r="AC21">
        <f t="shared" si="20"/>
        <v>-6.9717370912799055</v>
      </c>
      <c r="AD21">
        <f t="shared" si="21"/>
        <v>-0.51410617130403746</v>
      </c>
      <c r="AE21">
        <f t="shared" si="22"/>
        <v>34.738301126765307</v>
      </c>
      <c r="AF21">
        <v>0</v>
      </c>
      <c r="AG21">
        <v>0</v>
      </c>
      <c r="AH21">
        <f t="shared" si="23"/>
        <v>1</v>
      </c>
      <c r="AI21">
        <f t="shared" si="24"/>
        <v>0</v>
      </c>
      <c r="AJ21">
        <f t="shared" si="25"/>
        <v>53493.617527908391</v>
      </c>
      <c r="AK21" t="s">
        <v>293</v>
      </c>
      <c r="AL21">
        <v>10143.9</v>
      </c>
      <c r="AM21">
        <v>715.47692307692296</v>
      </c>
      <c r="AN21">
        <v>3262.08</v>
      </c>
      <c r="AO21">
        <f t="shared" si="26"/>
        <v>0.78066849277855754</v>
      </c>
      <c r="AP21">
        <v>-0.57774747981622299</v>
      </c>
      <c r="AQ21" t="s">
        <v>315</v>
      </c>
      <c r="AR21">
        <v>15370.5</v>
      </c>
      <c r="AS21">
        <v>910.55367999999999</v>
      </c>
      <c r="AT21">
        <v>1097.24</v>
      </c>
      <c r="AU21">
        <f t="shared" si="27"/>
        <v>0.1701417374503299</v>
      </c>
      <c r="AV21">
        <v>0.5</v>
      </c>
      <c r="AW21">
        <f t="shared" si="28"/>
        <v>1180.1913285649962</v>
      </c>
      <c r="AX21">
        <f t="shared" si="29"/>
        <v>4.3198308932741183</v>
      </c>
      <c r="AY21">
        <f t="shared" si="30"/>
        <v>100.39990158293081</v>
      </c>
      <c r="AZ21">
        <f t="shared" si="31"/>
        <v>4.1498172834783867E-3</v>
      </c>
      <c r="BA21">
        <f t="shared" si="32"/>
        <v>1.9729867667966901</v>
      </c>
      <c r="BB21" t="s">
        <v>316</v>
      </c>
      <c r="BC21">
        <v>910.55367999999999</v>
      </c>
      <c r="BD21">
        <v>725.11</v>
      </c>
      <c r="BE21">
        <f t="shared" si="33"/>
        <v>0.33915096059203087</v>
      </c>
      <c r="BF21">
        <f t="shared" si="34"/>
        <v>0.50166963158036182</v>
      </c>
      <c r="BG21">
        <f t="shared" si="35"/>
        <v>0.85331714604429709</v>
      </c>
      <c r="BH21">
        <f t="shared" si="36"/>
        <v>0.48901093710960475</v>
      </c>
      <c r="BI21">
        <f t="shared" si="37"/>
        <v>0.85008928938217554</v>
      </c>
      <c r="BJ21">
        <f t="shared" si="38"/>
        <v>0.39949941946886225</v>
      </c>
      <c r="BK21">
        <f t="shared" si="39"/>
        <v>0.60050058053113775</v>
      </c>
      <c r="BL21">
        <f t="shared" si="40"/>
        <v>1400.0070000000001</v>
      </c>
      <c r="BM21">
        <f t="shared" si="41"/>
        <v>1180.1913285649962</v>
      </c>
      <c r="BN21">
        <f t="shared" si="42"/>
        <v>0.84298959116989858</v>
      </c>
      <c r="BO21">
        <f t="shared" si="43"/>
        <v>0.19597918233979725</v>
      </c>
      <c r="BP21">
        <v>6</v>
      </c>
      <c r="BQ21">
        <v>0.5</v>
      </c>
      <c r="BR21" t="s">
        <v>296</v>
      </c>
      <c r="BS21">
        <v>2</v>
      </c>
      <c r="BT21">
        <v>1607628376.25</v>
      </c>
      <c r="BU21">
        <v>149.61940000000001</v>
      </c>
      <c r="BV21">
        <v>155.57056666666699</v>
      </c>
      <c r="BW21">
        <v>5.615488</v>
      </c>
      <c r="BX21">
        <v>0.50169580000000003</v>
      </c>
      <c r="BY21">
        <v>148.46663333333299</v>
      </c>
      <c r="BZ21">
        <v>5.5719923333333297</v>
      </c>
      <c r="CA21">
        <v>500.20010000000002</v>
      </c>
      <c r="CB21">
        <v>101.475266666667</v>
      </c>
      <c r="CC21">
        <v>9.9986610000000004E-2</v>
      </c>
      <c r="CD21">
        <v>27.965540000000001</v>
      </c>
      <c r="CE21">
        <v>28.0092933333333</v>
      </c>
      <c r="CF21">
        <v>999.9</v>
      </c>
      <c r="CG21">
        <v>0</v>
      </c>
      <c r="CH21">
        <v>0</v>
      </c>
      <c r="CI21">
        <v>10001.6583333333</v>
      </c>
      <c r="CJ21">
        <v>0</v>
      </c>
      <c r="CK21">
        <v>329.45493333333297</v>
      </c>
      <c r="CL21">
        <v>1400.0070000000001</v>
      </c>
      <c r="CM21">
        <v>0.89999133333333303</v>
      </c>
      <c r="CN21">
        <v>0.100009246666667</v>
      </c>
      <c r="CO21">
        <v>0</v>
      </c>
      <c r="CP21">
        <v>910.754866666667</v>
      </c>
      <c r="CQ21">
        <v>4.9994800000000001</v>
      </c>
      <c r="CR21">
        <v>13154.8</v>
      </c>
      <c r="CS21">
        <v>11417.6033333333</v>
      </c>
      <c r="CT21">
        <v>49.776866666666699</v>
      </c>
      <c r="CU21">
        <v>51.6312</v>
      </c>
      <c r="CV21">
        <v>50.868699999999997</v>
      </c>
      <c r="CW21">
        <v>51.095599999999997</v>
      </c>
      <c r="CX21">
        <v>51.622866666666702</v>
      </c>
      <c r="CY21">
        <v>1255.4929999999999</v>
      </c>
      <c r="CZ21">
        <v>139.51499999999999</v>
      </c>
      <c r="DA21">
        <v>0</v>
      </c>
      <c r="DB21">
        <v>96.299999952316298</v>
      </c>
      <c r="DC21">
        <v>0</v>
      </c>
      <c r="DD21">
        <v>910.55367999999999</v>
      </c>
      <c r="DE21">
        <v>-21.472000028242199</v>
      </c>
      <c r="DF21">
        <v>-273.98461580579101</v>
      </c>
      <c r="DG21">
        <v>13152.58</v>
      </c>
      <c r="DH21">
        <v>15</v>
      </c>
      <c r="DI21">
        <v>0</v>
      </c>
      <c r="DJ21" t="s">
        <v>297</v>
      </c>
      <c r="DK21">
        <v>1607548763</v>
      </c>
      <c r="DL21">
        <v>1607548763</v>
      </c>
      <c r="DM21">
        <v>0</v>
      </c>
      <c r="DN21">
        <v>-4.4999999999999998E-2</v>
      </c>
      <c r="DO21">
        <v>6.0000000000000001E-3</v>
      </c>
      <c r="DP21">
        <v>1.012</v>
      </c>
      <c r="DQ21">
        <v>6.6000000000000003E-2</v>
      </c>
      <c r="DR21">
        <v>400</v>
      </c>
      <c r="DS21">
        <v>0</v>
      </c>
      <c r="DT21">
        <v>0.22</v>
      </c>
      <c r="DU21">
        <v>0.08</v>
      </c>
      <c r="DV21">
        <v>4.3225922470323201</v>
      </c>
      <c r="DW21">
        <v>-2.2222630465550799E-2</v>
      </c>
      <c r="DX21">
        <v>1.7641957471924999E-2</v>
      </c>
      <c r="DY21">
        <v>1</v>
      </c>
      <c r="DZ21">
        <v>-5.9539474193548401</v>
      </c>
      <c r="EA21">
        <v>-1.0370322580632699E-2</v>
      </c>
      <c r="EB21">
        <v>2.06332437628934E-2</v>
      </c>
      <c r="EC21">
        <v>1</v>
      </c>
      <c r="ED21">
        <v>5.1113235483870998</v>
      </c>
      <c r="EE21">
        <v>0.19879983870967499</v>
      </c>
      <c r="EF21">
        <v>1.4905201202695E-2</v>
      </c>
      <c r="EG21">
        <v>1</v>
      </c>
      <c r="EH21">
        <v>3</v>
      </c>
      <c r="EI21">
        <v>3</v>
      </c>
      <c r="EJ21" t="s">
        <v>303</v>
      </c>
      <c r="EK21">
        <v>100</v>
      </c>
      <c r="EL21">
        <v>100</v>
      </c>
      <c r="EM21">
        <v>1.153</v>
      </c>
      <c r="EN21">
        <v>4.3700000000000003E-2</v>
      </c>
      <c r="EO21">
        <v>1.1794943401787199</v>
      </c>
      <c r="EP21">
        <v>-1.6043650578588901E-5</v>
      </c>
      <c r="EQ21">
        <v>-1.15305589960158E-6</v>
      </c>
      <c r="ER21">
        <v>3.6581349982770798E-10</v>
      </c>
      <c r="ES21">
        <v>6.6000000000000003E-2</v>
      </c>
      <c r="ET21">
        <v>-1.48585495900011E-2</v>
      </c>
      <c r="EU21">
        <v>2.0620247853856302E-3</v>
      </c>
      <c r="EV21">
        <v>-2.1578943166311499E-5</v>
      </c>
      <c r="EW21">
        <v>18</v>
      </c>
      <c r="EX21">
        <v>2225</v>
      </c>
      <c r="EY21">
        <v>1</v>
      </c>
      <c r="EZ21">
        <v>25</v>
      </c>
      <c r="FA21">
        <v>1327</v>
      </c>
      <c r="FB21">
        <v>1327</v>
      </c>
      <c r="FC21">
        <v>2</v>
      </c>
      <c r="FD21">
        <v>495.82</v>
      </c>
      <c r="FE21">
        <v>462.38099999999997</v>
      </c>
      <c r="FF21">
        <v>23.788799999999998</v>
      </c>
      <c r="FG21">
        <v>32.923099999999998</v>
      </c>
      <c r="FH21">
        <v>30.000299999999999</v>
      </c>
      <c r="FI21">
        <v>32.819899999999997</v>
      </c>
      <c r="FJ21">
        <v>32.846499999999999</v>
      </c>
      <c r="FK21">
        <v>9.1569099999999999</v>
      </c>
      <c r="FL21">
        <v>100</v>
      </c>
      <c r="FM21">
        <v>0</v>
      </c>
      <c r="FN21">
        <v>23.8032</v>
      </c>
      <c r="FO21">
        <v>155.72900000000001</v>
      </c>
      <c r="FP21">
        <v>0</v>
      </c>
      <c r="FQ21">
        <v>98.06</v>
      </c>
      <c r="FR21">
        <v>102.24299999999999</v>
      </c>
    </row>
    <row r="22" spans="1:174" x14ac:dyDescent="0.25">
      <c r="A22">
        <v>6</v>
      </c>
      <c r="B22">
        <v>1607628457</v>
      </c>
      <c r="C22">
        <v>513</v>
      </c>
      <c r="D22" t="s">
        <v>317</v>
      </c>
      <c r="E22" t="s">
        <v>318</v>
      </c>
      <c r="F22" t="s">
        <v>291</v>
      </c>
      <c r="G22" t="s">
        <v>292</v>
      </c>
      <c r="H22">
        <v>1607628449.25</v>
      </c>
      <c r="I22">
        <f t="shared" si="0"/>
        <v>4.4467954943059832E-3</v>
      </c>
      <c r="J22">
        <f t="shared" si="1"/>
        <v>4.4467954943059835</v>
      </c>
      <c r="K22">
        <f t="shared" si="2"/>
        <v>7.41819053958866</v>
      </c>
      <c r="L22">
        <f t="shared" si="3"/>
        <v>198.810566666667</v>
      </c>
      <c r="M22">
        <f t="shared" si="4"/>
        <v>105.41143496412955</v>
      </c>
      <c r="N22">
        <f t="shared" si="5"/>
        <v>10.707090736039264</v>
      </c>
      <c r="O22">
        <f t="shared" si="6"/>
        <v>20.194040402805978</v>
      </c>
      <c r="P22">
        <f t="shared" si="7"/>
        <v>0.14182650634432331</v>
      </c>
      <c r="Q22">
        <f t="shared" si="8"/>
        <v>2.9554696602839314</v>
      </c>
      <c r="R22">
        <f t="shared" si="9"/>
        <v>0.1381511039911395</v>
      </c>
      <c r="S22">
        <f t="shared" si="10"/>
        <v>8.6666727035847116E-2</v>
      </c>
      <c r="T22">
        <f t="shared" si="11"/>
        <v>231.28672098814215</v>
      </c>
      <c r="U22">
        <f t="shared" si="12"/>
        <v>28.199068575249346</v>
      </c>
      <c r="V22">
        <f t="shared" si="13"/>
        <v>27.980263333333301</v>
      </c>
      <c r="W22">
        <f t="shared" si="14"/>
        <v>3.7904756041861134</v>
      </c>
      <c r="X22">
        <f t="shared" si="15"/>
        <v>15.593870263617754</v>
      </c>
      <c r="Y22">
        <f t="shared" si="16"/>
        <v>0.5915355343123978</v>
      </c>
      <c r="Z22">
        <f t="shared" si="17"/>
        <v>3.7933849923871463</v>
      </c>
      <c r="AA22">
        <f t="shared" si="18"/>
        <v>3.1989400698737156</v>
      </c>
      <c r="AB22">
        <f t="shared" si="19"/>
        <v>-196.10368129889386</v>
      </c>
      <c r="AC22">
        <f t="shared" si="20"/>
        <v>2.0968522890798598</v>
      </c>
      <c r="AD22">
        <f t="shared" si="21"/>
        <v>0.15463047050537843</v>
      </c>
      <c r="AE22">
        <f t="shared" si="22"/>
        <v>37.434522448833519</v>
      </c>
      <c r="AF22">
        <v>0</v>
      </c>
      <c r="AG22">
        <v>0</v>
      </c>
      <c r="AH22">
        <f t="shared" si="23"/>
        <v>1</v>
      </c>
      <c r="AI22">
        <f t="shared" si="24"/>
        <v>0</v>
      </c>
      <c r="AJ22">
        <f t="shared" si="25"/>
        <v>53485.093765027559</v>
      </c>
      <c r="AK22" t="s">
        <v>293</v>
      </c>
      <c r="AL22">
        <v>10143.9</v>
      </c>
      <c r="AM22">
        <v>715.47692307692296</v>
      </c>
      <c r="AN22">
        <v>3262.08</v>
      </c>
      <c r="AO22">
        <f t="shared" si="26"/>
        <v>0.78066849277855754</v>
      </c>
      <c r="AP22">
        <v>-0.57774747981622299</v>
      </c>
      <c r="AQ22" t="s">
        <v>319</v>
      </c>
      <c r="AR22">
        <v>15369.8</v>
      </c>
      <c r="AS22">
        <v>900.58407999999997</v>
      </c>
      <c r="AT22">
        <v>1109.71</v>
      </c>
      <c r="AU22">
        <f t="shared" si="27"/>
        <v>0.1884509646664444</v>
      </c>
      <c r="AV22">
        <v>0.5</v>
      </c>
      <c r="AW22">
        <f t="shared" si="28"/>
        <v>1180.1623515544704</v>
      </c>
      <c r="AX22">
        <f t="shared" si="29"/>
        <v>7.41819053958866</v>
      </c>
      <c r="AY22">
        <f t="shared" si="30"/>
        <v>111.20136680672972</v>
      </c>
      <c r="AZ22">
        <f t="shared" si="31"/>
        <v>6.7752864755199994E-3</v>
      </c>
      <c r="BA22">
        <f t="shared" si="32"/>
        <v>1.9395788088779951</v>
      </c>
      <c r="BB22" t="s">
        <v>320</v>
      </c>
      <c r="BC22">
        <v>900.58407999999997</v>
      </c>
      <c r="BD22">
        <v>706.85</v>
      </c>
      <c r="BE22">
        <f t="shared" si="33"/>
        <v>0.36303178307846196</v>
      </c>
      <c r="BF22">
        <f t="shared" si="34"/>
        <v>0.51910321203395737</v>
      </c>
      <c r="BG22">
        <f t="shared" si="35"/>
        <v>0.84233904580018237</v>
      </c>
      <c r="BH22">
        <f t="shared" si="36"/>
        <v>0.53046264314550351</v>
      </c>
      <c r="BI22">
        <f t="shared" si="37"/>
        <v>0.84519257025346584</v>
      </c>
      <c r="BJ22">
        <f t="shared" si="38"/>
        <v>0.40743347964379156</v>
      </c>
      <c r="BK22">
        <f t="shared" si="39"/>
        <v>0.59256652035620849</v>
      </c>
      <c r="BL22">
        <f t="shared" si="40"/>
        <v>1399.973</v>
      </c>
      <c r="BM22">
        <f t="shared" si="41"/>
        <v>1180.1623515544704</v>
      </c>
      <c r="BN22">
        <f t="shared" si="42"/>
        <v>0.84298936590524987</v>
      </c>
      <c r="BO22">
        <f t="shared" si="43"/>
        <v>0.19597873181049963</v>
      </c>
      <c r="BP22">
        <v>6</v>
      </c>
      <c r="BQ22">
        <v>0.5</v>
      </c>
      <c r="BR22" t="s">
        <v>296</v>
      </c>
      <c r="BS22">
        <v>2</v>
      </c>
      <c r="BT22">
        <v>1607628449.25</v>
      </c>
      <c r="BU22">
        <v>198.810566666667</v>
      </c>
      <c r="BV22">
        <v>208.76953333333299</v>
      </c>
      <c r="BW22">
        <v>5.8236743333333303</v>
      </c>
      <c r="BX22">
        <v>0.52059043333333299</v>
      </c>
      <c r="BY22">
        <v>197.6764</v>
      </c>
      <c r="BZ22">
        <v>5.77884333333333</v>
      </c>
      <c r="CA22">
        <v>500.188066666667</v>
      </c>
      <c r="CB22">
        <v>101.4743</v>
      </c>
      <c r="CC22">
        <v>9.9981193333333301E-2</v>
      </c>
      <c r="CD22">
        <v>27.9934233333333</v>
      </c>
      <c r="CE22">
        <v>27.980263333333301</v>
      </c>
      <c r="CF22">
        <v>999.9</v>
      </c>
      <c r="CG22">
        <v>0</v>
      </c>
      <c r="CH22">
        <v>0</v>
      </c>
      <c r="CI22">
        <v>10001.062</v>
      </c>
      <c r="CJ22">
        <v>0</v>
      </c>
      <c r="CK22">
        <v>325.71873333333298</v>
      </c>
      <c r="CL22">
        <v>1399.973</v>
      </c>
      <c r="CM22">
        <v>0.89999646666666699</v>
      </c>
      <c r="CN22">
        <v>0.10000397</v>
      </c>
      <c r="CO22">
        <v>0</v>
      </c>
      <c r="CP22">
        <v>900.75983333333295</v>
      </c>
      <c r="CQ22">
        <v>4.9994800000000001</v>
      </c>
      <c r="CR22">
        <v>13202.663333333299</v>
      </c>
      <c r="CS22">
        <v>11417.33</v>
      </c>
      <c r="CT22">
        <v>49.879066666666702</v>
      </c>
      <c r="CU22">
        <v>51.689100000000003</v>
      </c>
      <c r="CV22">
        <v>50.936999999999998</v>
      </c>
      <c r="CW22">
        <v>51.1312</v>
      </c>
      <c r="CX22">
        <v>51.678899999999999</v>
      </c>
      <c r="CY22">
        <v>1255.472</v>
      </c>
      <c r="CZ22">
        <v>139.501</v>
      </c>
      <c r="DA22">
        <v>0</v>
      </c>
      <c r="DB22">
        <v>72.299999952316298</v>
      </c>
      <c r="DC22">
        <v>0</v>
      </c>
      <c r="DD22">
        <v>900.58407999999997</v>
      </c>
      <c r="DE22">
        <v>-18.614769253904299</v>
      </c>
      <c r="DF22">
        <v>-77.592307757668394</v>
      </c>
      <c r="DG22">
        <v>13201.824000000001</v>
      </c>
      <c r="DH22">
        <v>15</v>
      </c>
      <c r="DI22">
        <v>0</v>
      </c>
      <c r="DJ22" t="s">
        <v>297</v>
      </c>
      <c r="DK22">
        <v>1607548763</v>
      </c>
      <c r="DL22">
        <v>1607548763</v>
      </c>
      <c r="DM22">
        <v>0</v>
      </c>
      <c r="DN22">
        <v>-4.4999999999999998E-2</v>
      </c>
      <c r="DO22">
        <v>6.0000000000000001E-3</v>
      </c>
      <c r="DP22">
        <v>1.012</v>
      </c>
      <c r="DQ22">
        <v>6.6000000000000003E-2</v>
      </c>
      <c r="DR22">
        <v>400</v>
      </c>
      <c r="DS22">
        <v>0</v>
      </c>
      <c r="DT22">
        <v>0.22</v>
      </c>
      <c r="DU22">
        <v>0.08</v>
      </c>
      <c r="DV22">
        <v>7.4252516419906804</v>
      </c>
      <c r="DW22">
        <v>-0.159714301435881</v>
      </c>
      <c r="DX22">
        <v>1.9663078538967298E-2</v>
      </c>
      <c r="DY22">
        <v>1</v>
      </c>
      <c r="DZ22">
        <v>-9.9649464516128994</v>
      </c>
      <c r="EA22">
        <v>0.17620016129032101</v>
      </c>
      <c r="EB22">
        <v>2.3866641796338899E-2</v>
      </c>
      <c r="EC22">
        <v>1</v>
      </c>
      <c r="ED22">
        <v>5.3018161290322601</v>
      </c>
      <c r="EE22">
        <v>0.11495129032257299</v>
      </c>
      <c r="EF22">
        <v>8.6415543992364608E-3</v>
      </c>
      <c r="EG22">
        <v>1</v>
      </c>
      <c r="EH22">
        <v>3</v>
      </c>
      <c r="EI22">
        <v>3</v>
      </c>
      <c r="EJ22" t="s">
        <v>303</v>
      </c>
      <c r="EK22">
        <v>100</v>
      </c>
      <c r="EL22">
        <v>100</v>
      </c>
      <c r="EM22">
        <v>1.1339999999999999</v>
      </c>
      <c r="EN22">
        <v>4.4900000000000002E-2</v>
      </c>
      <c r="EO22">
        <v>1.1794943401787199</v>
      </c>
      <c r="EP22">
        <v>-1.6043650578588901E-5</v>
      </c>
      <c r="EQ22">
        <v>-1.15305589960158E-6</v>
      </c>
      <c r="ER22">
        <v>3.6581349982770798E-10</v>
      </c>
      <c r="ES22">
        <v>6.6000000000000003E-2</v>
      </c>
      <c r="ET22">
        <v>-1.48585495900011E-2</v>
      </c>
      <c r="EU22">
        <v>2.0620247853856302E-3</v>
      </c>
      <c r="EV22">
        <v>-2.1578943166311499E-5</v>
      </c>
      <c r="EW22">
        <v>18</v>
      </c>
      <c r="EX22">
        <v>2225</v>
      </c>
      <c r="EY22">
        <v>1</v>
      </c>
      <c r="EZ22">
        <v>25</v>
      </c>
      <c r="FA22">
        <v>1328.2</v>
      </c>
      <c r="FB22">
        <v>1328.2</v>
      </c>
      <c r="FC22">
        <v>2</v>
      </c>
      <c r="FD22">
        <v>496.00900000000001</v>
      </c>
      <c r="FE22">
        <v>462.57600000000002</v>
      </c>
      <c r="FF22">
        <v>23.611000000000001</v>
      </c>
      <c r="FG22">
        <v>32.978099999999998</v>
      </c>
      <c r="FH22">
        <v>30.000499999999999</v>
      </c>
      <c r="FI22">
        <v>32.891199999999998</v>
      </c>
      <c r="FJ22">
        <v>32.920900000000003</v>
      </c>
      <c r="FK22">
        <v>11.3262</v>
      </c>
      <c r="FL22">
        <v>100</v>
      </c>
      <c r="FM22">
        <v>0</v>
      </c>
      <c r="FN22">
        <v>23.611899999999999</v>
      </c>
      <c r="FO22">
        <v>209.11099999999999</v>
      </c>
      <c r="FP22">
        <v>0</v>
      </c>
      <c r="FQ22">
        <v>98.050600000000003</v>
      </c>
      <c r="FR22">
        <v>102.233</v>
      </c>
    </row>
    <row r="23" spans="1:174" x14ac:dyDescent="0.25">
      <c r="A23">
        <v>7</v>
      </c>
      <c r="B23">
        <v>1607628541</v>
      </c>
      <c r="C23">
        <v>597</v>
      </c>
      <c r="D23" t="s">
        <v>321</v>
      </c>
      <c r="E23" t="s">
        <v>322</v>
      </c>
      <c r="F23" t="s">
        <v>291</v>
      </c>
      <c r="G23" t="s">
        <v>292</v>
      </c>
      <c r="H23">
        <v>1607628533.25</v>
      </c>
      <c r="I23">
        <f t="shared" si="0"/>
        <v>4.5481284569031544E-3</v>
      </c>
      <c r="J23">
        <f t="shared" si="1"/>
        <v>4.5481284569031546</v>
      </c>
      <c r="K23">
        <f t="shared" si="2"/>
        <v>10.003381663573904</v>
      </c>
      <c r="L23">
        <f t="shared" si="3"/>
        <v>249.26806666666701</v>
      </c>
      <c r="M23">
        <f t="shared" si="4"/>
        <v>127.38362293121256</v>
      </c>
      <c r="N23">
        <f t="shared" si="5"/>
        <v>12.938568438694007</v>
      </c>
      <c r="O23">
        <f t="shared" si="6"/>
        <v>25.3185760141962</v>
      </c>
      <c r="P23">
        <f t="shared" si="7"/>
        <v>0.14590044672001418</v>
      </c>
      <c r="Q23">
        <f t="shared" si="8"/>
        <v>2.9565843916121777</v>
      </c>
      <c r="R23">
        <f t="shared" si="9"/>
        <v>0.14201540029598972</v>
      </c>
      <c r="S23">
        <f t="shared" si="10"/>
        <v>8.9100064492605102E-2</v>
      </c>
      <c r="T23">
        <f t="shared" si="11"/>
        <v>231.29408593930683</v>
      </c>
      <c r="U23">
        <f t="shared" si="12"/>
        <v>28.186566805044958</v>
      </c>
      <c r="V23">
        <f t="shared" si="13"/>
        <v>27.9709966666667</v>
      </c>
      <c r="W23">
        <f t="shared" si="14"/>
        <v>3.7884281150871462</v>
      </c>
      <c r="X23">
        <f t="shared" si="15"/>
        <v>15.959835717618146</v>
      </c>
      <c r="Y23">
        <f t="shared" si="16"/>
        <v>0.60589961080942167</v>
      </c>
      <c r="Z23">
        <f t="shared" si="17"/>
        <v>3.7964025540724458</v>
      </c>
      <c r="AA23">
        <f t="shared" si="18"/>
        <v>3.1825285042777245</v>
      </c>
      <c r="AB23">
        <f t="shared" si="19"/>
        <v>-200.5724649494291</v>
      </c>
      <c r="AC23">
        <f t="shared" si="20"/>
        <v>5.7488599564453979</v>
      </c>
      <c r="AD23">
        <f t="shared" si="21"/>
        <v>0.42379386057406548</v>
      </c>
      <c r="AE23">
        <f t="shared" si="22"/>
        <v>36.894274806897201</v>
      </c>
      <c r="AF23">
        <v>0</v>
      </c>
      <c r="AG23">
        <v>0</v>
      </c>
      <c r="AH23">
        <f t="shared" si="23"/>
        <v>1</v>
      </c>
      <c r="AI23">
        <f t="shared" si="24"/>
        <v>0</v>
      </c>
      <c r="AJ23">
        <f t="shared" si="25"/>
        <v>53515.064908372566</v>
      </c>
      <c r="AK23" t="s">
        <v>293</v>
      </c>
      <c r="AL23">
        <v>10143.9</v>
      </c>
      <c r="AM23">
        <v>715.47692307692296</v>
      </c>
      <c r="AN23">
        <v>3262.08</v>
      </c>
      <c r="AO23">
        <f t="shared" si="26"/>
        <v>0.78066849277855754</v>
      </c>
      <c r="AP23">
        <v>-0.57774747981622299</v>
      </c>
      <c r="AQ23" t="s">
        <v>323</v>
      </c>
      <c r="AR23">
        <v>15369.2</v>
      </c>
      <c r="AS23">
        <v>899.50379999999996</v>
      </c>
      <c r="AT23">
        <v>1135.68</v>
      </c>
      <c r="AU23">
        <f t="shared" si="27"/>
        <v>0.20796016483516488</v>
      </c>
      <c r="AV23">
        <v>0.5</v>
      </c>
      <c r="AW23">
        <f t="shared" si="28"/>
        <v>1180.1979835824804</v>
      </c>
      <c r="AX23">
        <f t="shared" si="29"/>
        <v>10.003381663573904</v>
      </c>
      <c r="AY23">
        <f t="shared" si="30"/>
        <v>122.71708360197093</v>
      </c>
      <c r="AZ23">
        <f t="shared" si="31"/>
        <v>8.9655543312073833E-3</v>
      </c>
      <c r="BA23">
        <f t="shared" si="32"/>
        <v>1.8723584108199489</v>
      </c>
      <c r="BB23" t="s">
        <v>324</v>
      </c>
      <c r="BC23">
        <v>899.50379999999996</v>
      </c>
      <c r="BD23">
        <v>692.86</v>
      </c>
      <c r="BE23">
        <f t="shared" si="33"/>
        <v>0.38991617357001973</v>
      </c>
      <c r="BF23">
        <f t="shared" si="34"/>
        <v>0.53334582900501348</v>
      </c>
      <c r="BG23">
        <f t="shared" si="35"/>
        <v>0.82764418773012816</v>
      </c>
      <c r="BH23">
        <f t="shared" si="36"/>
        <v>0.56205252405430339</v>
      </c>
      <c r="BI23">
        <f t="shared" si="37"/>
        <v>0.83499467163497421</v>
      </c>
      <c r="BJ23">
        <f t="shared" si="38"/>
        <v>0.41081982208903806</v>
      </c>
      <c r="BK23">
        <f t="shared" si="39"/>
        <v>0.589180177910962</v>
      </c>
      <c r="BL23">
        <f t="shared" si="40"/>
        <v>1400.0150000000001</v>
      </c>
      <c r="BM23">
        <f t="shared" si="41"/>
        <v>1180.1979835824804</v>
      </c>
      <c r="BN23">
        <f t="shared" si="42"/>
        <v>0.84298952767111812</v>
      </c>
      <c r="BO23">
        <f t="shared" si="43"/>
        <v>0.19597905534223647</v>
      </c>
      <c r="BP23">
        <v>6</v>
      </c>
      <c r="BQ23">
        <v>0.5</v>
      </c>
      <c r="BR23" t="s">
        <v>296</v>
      </c>
      <c r="BS23">
        <v>2</v>
      </c>
      <c r="BT23">
        <v>1607628533.25</v>
      </c>
      <c r="BU23">
        <v>249.26806666666701</v>
      </c>
      <c r="BV23">
        <v>262.62726666666703</v>
      </c>
      <c r="BW23">
        <v>5.9652416666666701</v>
      </c>
      <c r="BX23">
        <v>0.54219656666666705</v>
      </c>
      <c r="BY23">
        <v>248.15799999999999</v>
      </c>
      <c r="BZ23">
        <v>5.9194190000000004</v>
      </c>
      <c r="CA23">
        <v>500.19843333333301</v>
      </c>
      <c r="CB23">
        <v>101.4717</v>
      </c>
      <c r="CC23">
        <v>9.9978846666666704E-2</v>
      </c>
      <c r="CD23">
        <v>28.007063333333299</v>
      </c>
      <c r="CE23">
        <v>27.9709966666667</v>
      </c>
      <c r="CF23">
        <v>999.9</v>
      </c>
      <c r="CG23">
        <v>0</v>
      </c>
      <c r="CH23">
        <v>0</v>
      </c>
      <c r="CI23">
        <v>10007.646000000001</v>
      </c>
      <c r="CJ23">
        <v>0</v>
      </c>
      <c r="CK23">
        <v>326.41923333333301</v>
      </c>
      <c r="CL23">
        <v>1400.0150000000001</v>
      </c>
      <c r="CM23">
        <v>0.89999353333333298</v>
      </c>
      <c r="CN23">
        <v>0.10000712</v>
      </c>
      <c r="CO23">
        <v>0</v>
      </c>
      <c r="CP23">
        <v>899.60289999999998</v>
      </c>
      <c r="CQ23">
        <v>4.9994800000000001</v>
      </c>
      <c r="CR23">
        <v>13238.6166666667</v>
      </c>
      <c r="CS23">
        <v>11417.6833333333</v>
      </c>
      <c r="CT23">
        <v>49.970599999999997</v>
      </c>
      <c r="CU23">
        <v>51.783066666666699</v>
      </c>
      <c r="CV23">
        <v>51.037199999999999</v>
      </c>
      <c r="CW23">
        <v>51.203866666666599</v>
      </c>
      <c r="CX23">
        <v>51.762466666666697</v>
      </c>
      <c r="CY23">
        <v>1255.5046666666699</v>
      </c>
      <c r="CZ23">
        <v>139.51300000000001</v>
      </c>
      <c r="DA23">
        <v>0</v>
      </c>
      <c r="DB23">
        <v>83.400000095367403</v>
      </c>
      <c r="DC23">
        <v>0</v>
      </c>
      <c r="DD23">
        <v>899.50379999999996</v>
      </c>
      <c r="DE23">
        <v>-10.650230764817699</v>
      </c>
      <c r="DF23">
        <v>-255.83846142352701</v>
      </c>
      <c r="DG23">
        <v>13235.868</v>
      </c>
      <c r="DH23">
        <v>15</v>
      </c>
      <c r="DI23">
        <v>0</v>
      </c>
      <c r="DJ23" t="s">
        <v>297</v>
      </c>
      <c r="DK23">
        <v>1607548763</v>
      </c>
      <c r="DL23">
        <v>1607548763</v>
      </c>
      <c r="DM23">
        <v>0</v>
      </c>
      <c r="DN23">
        <v>-4.4999999999999998E-2</v>
      </c>
      <c r="DO23">
        <v>6.0000000000000001E-3</v>
      </c>
      <c r="DP23">
        <v>1.012</v>
      </c>
      <c r="DQ23">
        <v>6.6000000000000003E-2</v>
      </c>
      <c r="DR23">
        <v>400</v>
      </c>
      <c r="DS23">
        <v>0</v>
      </c>
      <c r="DT23">
        <v>0.22</v>
      </c>
      <c r="DU23">
        <v>0.08</v>
      </c>
      <c r="DV23">
        <v>10.008026336883599</v>
      </c>
      <c r="DW23">
        <v>-0.156202643524051</v>
      </c>
      <c r="DX23">
        <v>2.23987109677686E-2</v>
      </c>
      <c r="DY23">
        <v>1</v>
      </c>
      <c r="DZ23">
        <v>-13.363370967741901</v>
      </c>
      <c r="EA23">
        <v>0.16905483870971899</v>
      </c>
      <c r="EB23">
        <v>2.57748714029318E-2</v>
      </c>
      <c r="EC23">
        <v>1</v>
      </c>
      <c r="ED23">
        <v>5.4223922580645203</v>
      </c>
      <c r="EE23">
        <v>5.7558387096763398E-2</v>
      </c>
      <c r="EF23">
        <v>4.5553575049516104E-3</v>
      </c>
      <c r="EG23">
        <v>1</v>
      </c>
      <c r="EH23">
        <v>3</v>
      </c>
      <c r="EI23">
        <v>3</v>
      </c>
      <c r="EJ23" t="s">
        <v>303</v>
      </c>
      <c r="EK23">
        <v>100</v>
      </c>
      <c r="EL23">
        <v>100</v>
      </c>
      <c r="EM23">
        <v>1.1100000000000001</v>
      </c>
      <c r="EN23">
        <v>4.5900000000000003E-2</v>
      </c>
      <c r="EO23">
        <v>1.1794943401787199</v>
      </c>
      <c r="EP23">
        <v>-1.6043650578588901E-5</v>
      </c>
      <c r="EQ23">
        <v>-1.15305589960158E-6</v>
      </c>
      <c r="ER23">
        <v>3.6581349982770798E-10</v>
      </c>
      <c r="ES23">
        <v>6.6000000000000003E-2</v>
      </c>
      <c r="ET23">
        <v>-1.48585495900011E-2</v>
      </c>
      <c r="EU23">
        <v>2.0620247853856302E-3</v>
      </c>
      <c r="EV23">
        <v>-2.1578943166311499E-5</v>
      </c>
      <c r="EW23">
        <v>18</v>
      </c>
      <c r="EX23">
        <v>2225</v>
      </c>
      <c r="EY23">
        <v>1</v>
      </c>
      <c r="EZ23">
        <v>25</v>
      </c>
      <c r="FA23">
        <v>1329.6</v>
      </c>
      <c r="FB23">
        <v>1329.6</v>
      </c>
      <c r="FC23">
        <v>2</v>
      </c>
      <c r="FD23">
        <v>496.50700000000001</v>
      </c>
      <c r="FE23">
        <v>462.59</v>
      </c>
      <c r="FF23">
        <v>23.273900000000001</v>
      </c>
      <c r="FG23">
        <v>33.058399999999999</v>
      </c>
      <c r="FH23">
        <v>30.000499999999999</v>
      </c>
      <c r="FI23">
        <v>32.978000000000002</v>
      </c>
      <c r="FJ23">
        <v>33.009500000000003</v>
      </c>
      <c r="FK23">
        <v>13.4657</v>
      </c>
      <c r="FL23">
        <v>100</v>
      </c>
      <c r="FM23">
        <v>0</v>
      </c>
      <c r="FN23">
        <v>23.271000000000001</v>
      </c>
      <c r="FO23">
        <v>262.899</v>
      </c>
      <c r="FP23">
        <v>0</v>
      </c>
      <c r="FQ23">
        <v>98.034400000000005</v>
      </c>
      <c r="FR23">
        <v>102.217</v>
      </c>
    </row>
    <row r="24" spans="1:174" x14ac:dyDescent="0.25">
      <c r="A24">
        <v>8</v>
      </c>
      <c r="B24">
        <v>1607628657</v>
      </c>
      <c r="C24">
        <v>713</v>
      </c>
      <c r="D24" t="s">
        <v>325</v>
      </c>
      <c r="E24" t="s">
        <v>326</v>
      </c>
      <c r="F24" t="s">
        <v>291</v>
      </c>
      <c r="G24" t="s">
        <v>292</v>
      </c>
      <c r="H24">
        <v>1607628649.25</v>
      </c>
      <c r="I24">
        <f t="shared" si="0"/>
        <v>4.5702628877897829E-3</v>
      </c>
      <c r="J24">
        <f t="shared" si="1"/>
        <v>4.5702628877897826</v>
      </c>
      <c r="K24">
        <f t="shared" si="2"/>
        <v>17.429548192919821</v>
      </c>
      <c r="L24">
        <f t="shared" si="3"/>
        <v>399.53899999999999</v>
      </c>
      <c r="M24">
        <f t="shared" si="4"/>
        <v>191.38005660722072</v>
      </c>
      <c r="N24">
        <f t="shared" si="5"/>
        <v>19.439199671638345</v>
      </c>
      <c r="O24">
        <f t="shared" si="6"/>
        <v>40.582694640679058</v>
      </c>
      <c r="P24">
        <f t="shared" si="7"/>
        <v>0.14777816705457256</v>
      </c>
      <c r="Q24">
        <f t="shared" si="8"/>
        <v>2.9547270690976957</v>
      </c>
      <c r="R24">
        <f t="shared" si="9"/>
        <v>0.14379151573412485</v>
      </c>
      <c r="S24">
        <f t="shared" si="10"/>
        <v>9.0218924077326637E-2</v>
      </c>
      <c r="T24">
        <f t="shared" si="11"/>
        <v>231.28627495422367</v>
      </c>
      <c r="U24">
        <f t="shared" si="12"/>
        <v>28.147220137345801</v>
      </c>
      <c r="V24">
        <f t="shared" si="13"/>
        <v>27.889980000000001</v>
      </c>
      <c r="W24">
        <f t="shared" si="14"/>
        <v>3.7705683724793082</v>
      </c>
      <c r="X24">
        <f t="shared" si="15"/>
        <v>16.146842630681459</v>
      </c>
      <c r="Y24">
        <f t="shared" si="16"/>
        <v>0.61179582724228565</v>
      </c>
      <c r="Z24">
        <f t="shared" si="17"/>
        <v>3.7889502067715726</v>
      </c>
      <c r="AA24">
        <f t="shared" si="18"/>
        <v>3.1587725452370226</v>
      </c>
      <c r="AB24">
        <f t="shared" si="19"/>
        <v>-201.54859335152943</v>
      </c>
      <c r="AC24">
        <f t="shared" si="20"/>
        <v>13.282037590567596</v>
      </c>
      <c r="AD24">
        <f t="shared" si="21"/>
        <v>0.97917932734910995</v>
      </c>
      <c r="AE24">
        <f t="shared" si="22"/>
        <v>43.998898520610936</v>
      </c>
      <c r="AF24">
        <v>0</v>
      </c>
      <c r="AG24">
        <v>0</v>
      </c>
      <c r="AH24">
        <f t="shared" si="23"/>
        <v>1</v>
      </c>
      <c r="AI24">
        <f t="shared" si="24"/>
        <v>0</v>
      </c>
      <c r="AJ24">
        <f t="shared" si="25"/>
        <v>53467.033668559001</v>
      </c>
      <c r="AK24" t="s">
        <v>293</v>
      </c>
      <c r="AL24">
        <v>10143.9</v>
      </c>
      <c r="AM24">
        <v>715.47692307692296</v>
      </c>
      <c r="AN24">
        <v>3262.08</v>
      </c>
      <c r="AO24">
        <f t="shared" si="26"/>
        <v>0.78066849277855754</v>
      </c>
      <c r="AP24">
        <v>-0.57774747981622299</v>
      </c>
      <c r="AQ24" t="s">
        <v>327</v>
      </c>
      <c r="AR24">
        <v>15370.2</v>
      </c>
      <c r="AS24">
        <v>956.39883999999995</v>
      </c>
      <c r="AT24">
        <v>1286.6199999999999</v>
      </c>
      <c r="AU24">
        <f t="shared" si="27"/>
        <v>0.25665787878316826</v>
      </c>
      <c r="AV24">
        <v>0.5</v>
      </c>
      <c r="AW24">
        <f t="shared" si="28"/>
        <v>1180.157331589279</v>
      </c>
      <c r="AX24">
        <f t="shared" si="29"/>
        <v>17.429548192919821</v>
      </c>
      <c r="AY24">
        <f t="shared" si="30"/>
        <v>151.44833867805423</v>
      </c>
      <c r="AZ24">
        <f t="shared" si="31"/>
        <v>1.5258385632775092E-2</v>
      </c>
      <c r="BA24">
        <f t="shared" si="32"/>
        <v>1.5353872938396731</v>
      </c>
      <c r="BB24" t="s">
        <v>328</v>
      </c>
      <c r="BC24">
        <v>956.39883999999995</v>
      </c>
      <c r="BD24">
        <v>684.79</v>
      </c>
      <c r="BE24">
        <f t="shared" si="33"/>
        <v>0.46776048872238885</v>
      </c>
      <c r="BF24">
        <f t="shared" si="34"/>
        <v>0.54869508000598177</v>
      </c>
      <c r="BG24">
        <f t="shared" si="35"/>
        <v>0.76648727927396609</v>
      </c>
      <c r="BH24">
        <f t="shared" si="36"/>
        <v>0.57817589557244164</v>
      </c>
      <c r="BI24">
        <f t="shared" si="37"/>
        <v>0.77572355813959104</v>
      </c>
      <c r="BJ24">
        <f t="shared" si="38"/>
        <v>0.39287051397646638</v>
      </c>
      <c r="BK24">
        <f t="shared" si="39"/>
        <v>0.60712948602353367</v>
      </c>
      <c r="BL24">
        <f t="shared" si="40"/>
        <v>1399.9666666666701</v>
      </c>
      <c r="BM24">
        <f t="shared" si="41"/>
        <v>1180.157331589279</v>
      </c>
      <c r="BN24">
        <f t="shared" si="42"/>
        <v>0.84298959374457216</v>
      </c>
      <c r="BO24">
        <f t="shared" si="43"/>
        <v>0.19597918748914439</v>
      </c>
      <c r="BP24">
        <v>6</v>
      </c>
      <c r="BQ24">
        <v>0.5</v>
      </c>
      <c r="BR24" t="s">
        <v>296</v>
      </c>
      <c r="BS24">
        <v>2</v>
      </c>
      <c r="BT24">
        <v>1607628649.25</v>
      </c>
      <c r="BU24">
        <v>399.53899999999999</v>
      </c>
      <c r="BV24">
        <v>422.63670000000002</v>
      </c>
      <c r="BW24">
        <v>6.02316566666667</v>
      </c>
      <c r="BX24">
        <v>0.57399596666666697</v>
      </c>
      <c r="BY24">
        <v>398.52600000000001</v>
      </c>
      <c r="BZ24">
        <v>5.9769189999999996</v>
      </c>
      <c r="CA24">
        <v>500.19386666666702</v>
      </c>
      <c r="CB24">
        <v>101.473833333333</v>
      </c>
      <c r="CC24">
        <v>9.9967073333333295E-2</v>
      </c>
      <c r="CD24">
        <v>27.97336</v>
      </c>
      <c r="CE24">
        <v>27.889980000000001</v>
      </c>
      <c r="CF24">
        <v>999.9</v>
      </c>
      <c r="CG24">
        <v>0</v>
      </c>
      <c r="CH24">
        <v>0</v>
      </c>
      <c r="CI24">
        <v>9996.89433333333</v>
      </c>
      <c r="CJ24">
        <v>0</v>
      </c>
      <c r="CK24">
        <v>324.26003333333301</v>
      </c>
      <c r="CL24">
        <v>1399.9666666666701</v>
      </c>
      <c r="CM24">
        <v>0.89999133333333303</v>
      </c>
      <c r="CN24">
        <v>0.1000094</v>
      </c>
      <c r="CO24">
        <v>0</v>
      </c>
      <c r="CP24">
        <v>956.22216666666702</v>
      </c>
      <c r="CQ24">
        <v>4.9994800000000001</v>
      </c>
      <c r="CR24">
        <v>13870.85</v>
      </c>
      <c r="CS24">
        <v>11417.28</v>
      </c>
      <c r="CT24">
        <v>50.0497333333333</v>
      </c>
      <c r="CU24">
        <v>51.936999999999998</v>
      </c>
      <c r="CV24">
        <v>51.145666666666699</v>
      </c>
      <c r="CW24">
        <v>51.345599999999997</v>
      </c>
      <c r="CX24">
        <v>51.8832666666667</v>
      </c>
      <c r="CY24">
        <v>1255.4586666666701</v>
      </c>
      <c r="CZ24">
        <v>139.511333333333</v>
      </c>
      <c r="DA24">
        <v>0</v>
      </c>
      <c r="DB24">
        <v>115.40000009536701</v>
      </c>
      <c r="DC24">
        <v>0</v>
      </c>
      <c r="DD24">
        <v>956.39883999999995</v>
      </c>
      <c r="DE24">
        <v>18.103230769024702</v>
      </c>
      <c r="DF24">
        <v>228.13846136056799</v>
      </c>
      <c r="DG24">
        <v>13873.46</v>
      </c>
      <c r="DH24">
        <v>15</v>
      </c>
      <c r="DI24">
        <v>0</v>
      </c>
      <c r="DJ24" t="s">
        <v>297</v>
      </c>
      <c r="DK24">
        <v>1607548763</v>
      </c>
      <c r="DL24">
        <v>1607548763</v>
      </c>
      <c r="DM24">
        <v>0</v>
      </c>
      <c r="DN24">
        <v>-4.4999999999999998E-2</v>
      </c>
      <c r="DO24">
        <v>6.0000000000000001E-3</v>
      </c>
      <c r="DP24">
        <v>1.012</v>
      </c>
      <c r="DQ24">
        <v>6.6000000000000003E-2</v>
      </c>
      <c r="DR24">
        <v>400</v>
      </c>
      <c r="DS24">
        <v>0</v>
      </c>
      <c r="DT24">
        <v>0.22</v>
      </c>
      <c r="DU24">
        <v>0.08</v>
      </c>
      <c r="DV24">
        <v>17.433327264881299</v>
      </c>
      <c r="DW24">
        <v>-0.111275466629197</v>
      </c>
      <c r="DX24">
        <v>3.8635187956967597E-2</v>
      </c>
      <c r="DY24">
        <v>1</v>
      </c>
      <c r="DZ24">
        <v>-23.102816129032298</v>
      </c>
      <c r="EA24">
        <v>0.124132258064538</v>
      </c>
      <c r="EB24">
        <v>4.59238717653336E-2</v>
      </c>
      <c r="EC24">
        <v>1</v>
      </c>
      <c r="ED24">
        <v>5.4495441935483901</v>
      </c>
      <c r="EE24">
        <v>-2.5314193548392799E-2</v>
      </c>
      <c r="EF24">
        <v>2.1329288876937198E-3</v>
      </c>
      <c r="EG24">
        <v>1</v>
      </c>
      <c r="EH24">
        <v>3</v>
      </c>
      <c r="EI24">
        <v>3</v>
      </c>
      <c r="EJ24" t="s">
        <v>303</v>
      </c>
      <c r="EK24">
        <v>100</v>
      </c>
      <c r="EL24">
        <v>100</v>
      </c>
      <c r="EM24">
        <v>1.0129999999999999</v>
      </c>
      <c r="EN24">
        <v>4.6199999999999998E-2</v>
      </c>
      <c r="EO24">
        <v>1.1794943401787199</v>
      </c>
      <c r="EP24">
        <v>-1.6043650578588901E-5</v>
      </c>
      <c r="EQ24">
        <v>-1.15305589960158E-6</v>
      </c>
      <c r="ER24">
        <v>3.6581349982770798E-10</v>
      </c>
      <c r="ES24">
        <v>6.6000000000000003E-2</v>
      </c>
      <c r="ET24">
        <v>-1.48585495900011E-2</v>
      </c>
      <c r="EU24">
        <v>2.0620247853856302E-3</v>
      </c>
      <c r="EV24">
        <v>-2.1578943166311499E-5</v>
      </c>
      <c r="EW24">
        <v>18</v>
      </c>
      <c r="EX24">
        <v>2225</v>
      </c>
      <c r="EY24">
        <v>1</v>
      </c>
      <c r="EZ24">
        <v>25</v>
      </c>
      <c r="FA24">
        <v>1331.6</v>
      </c>
      <c r="FB24">
        <v>1331.6</v>
      </c>
      <c r="FC24">
        <v>2</v>
      </c>
      <c r="FD24">
        <v>496.91800000000001</v>
      </c>
      <c r="FE24">
        <v>462.21499999999997</v>
      </c>
      <c r="FF24">
        <v>23.627700000000001</v>
      </c>
      <c r="FG24">
        <v>33.178800000000003</v>
      </c>
      <c r="FH24">
        <v>30.000299999999999</v>
      </c>
      <c r="FI24">
        <v>33.094799999999999</v>
      </c>
      <c r="FJ24">
        <v>33.127200000000002</v>
      </c>
      <c r="FK24">
        <v>19.602399999999999</v>
      </c>
      <c r="FL24">
        <v>100</v>
      </c>
      <c r="FM24">
        <v>0</v>
      </c>
      <c r="FN24">
        <v>23.6343</v>
      </c>
      <c r="FO24">
        <v>422.87200000000001</v>
      </c>
      <c r="FP24">
        <v>0</v>
      </c>
      <c r="FQ24">
        <v>98.017300000000006</v>
      </c>
      <c r="FR24">
        <v>102.197</v>
      </c>
    </row>
    <row r="25" spans="1:174" x14ac:dyDescent="0.25">
      <c r="A25">
        <v>9</v>
      </c>
      <c r="B25">
        <v>1607628777.5</v>
      </c>
      <c r="C25">
        <v>833.5</v>
      </c>
      <c r="D25" t="s">
        <v>329</v>
      </c>
      <c r="E25" t="s">
        <v>330</v>
      </c>
      <c r="F25" t="s">
        <v>291</v>
      </c>
      <c r="G25" t="s">
        <v>292</v>
      </c>
      <c r="H25">
        <v>1607628769.5</v>
      </c>
      <c r="I25">
        <f t="shared" si="0"/>
        <v>4.4044324120493614E-3</v>
      </c>
      <c r="J25">
        <f t="shared" si="1"/>
        <v>4.4044324120493616</v>
      </c>
      <c r="K25">
        <f t="shared" si="2"/>
        <v>21.231660252226742</v>
      </c>
      <c r="L25">
        <f t="shared" si="3"/>
        <v>499.81806451612903</v>
      </c>
      <c r="M25">
        <f t="shared" si="4"/>
        <v>234.45896296161467</v>
      </c>
      <c r="N25">
        <f t="shared" si="5"/>
        <v>23.814495731641028</v>
      </c>
      <c r="O25">
        <f t="shared" si="6"/>
        <v>50.767584287085526</v>
      </c>
      <c r="P25">
        <f t="shared" si="7"/>
        <v>0.14088675875107579</v>
      </c>
      <c r="Q25">
        <f t="shared" si="8"/>
        <v>2.9549396441188351</v>
      </c>
      <c r="R25">
        <f t="shared" si="9"/>
        <v>0.13725859825323661</v>
      </c>
      <c r="S25">
        <f t="shared" si="10"/>
        <v>8.6104817539698786E-2</v>
      </c>
      <c r="T25">
        <f t="shared" si="11"/>
        <v>231.29244212755751</v>
      </c>
      <c r="U25">
        <f t="shared" si="12"/>
        <v>28.227441680705081</v>
      </c>
      <c r="V25">
        <f t="shared" si="13"/>
        <v>27.952574193548401</v>
      </c>
      <c r="W25">
        <f t="shared" si="14"/>
        <v>3.7843604975085872</v>
      </c>
      <c r="X25">
        <f t="shared" si="15"/>
        <v>15.677865697133402</v>
      </c>
      <c r="Y25">
        <f t="shared" si="16"/>
        <v>0.59532488927285754</v>
      </c>
      <c r="Z25">
        <f t="shared" si="17"/>
        <v>3.797231720014727</v>
      </c>
      <c r="AA25">
        <f t="shared" si="18"/>
        <v>3.1890356082357298</v>
      </c>
      <c r="AB25">
        <f t="shared" si="19"/>
        <v>-194.23546937137684</v>
      </c>
      <c r="AC25">
        <f t="shared" si="20"/>
        <v>9.2773031132635335</v>
      </c>
      <c r="AD25">
        <f t="shared" si="21"/>
        <v>0.68423389039163884</v>
      </c>
      <c r="AE25">
        <f t="shared" si="22"/>
        <v>47.018509759835858</v>
      </c>
      <c r="AF25">
        <v>0</v>
      </c>
      <c r="AG25">
        <v>0</v>
      </c>
      <c r="AH25">
        <f t="shared" si="23"/>
        <v>1</v>
      </c>
      <c r="AI25">
        <f t="shared" si="24"/>
        <v>0</v>
      </c>
      <c r="AJ25">
        <f t="shared" si="25"/>
        <v>53466.532211698104</v>
      </c>
      <c r="AK25" t="s">
        <v>293</v>
      </c>
      <c r="AL25">
        <v>10143.9</v>
      </c>
      <c r="AM25">
        <v>715.47692307692296</v>
      </c>
      <c r="AN25">
        <v>3262.08</v>
      </c>
      <c r="AO25">
        <f t="shared" si="26"/>
        <v>0.78066849277855754</v>
      </c>
      <c r="AP25">
        <v>-0.57774747981622299</v>
      </c>
      <c r="AQ25" t="s">
        <v>331</v>
      </c>
      <c r="AR25">
        <v>15372</v>
      </c>
      <c r="AS25">
        <v>1030.31576923077</v>
      </c>
      <c r="AT25">
        <v>1438.1</v>
      </c>
      <c r="AU25">
        <f t="shared" si="27"/>
        <v>0.28355763213213958</v>
      </c>
      <c r="AV25">
        <v>0.5</v>
      </c>
      <c r="AW25">
        <f t="shared" si="28"/>
        <v>1180.1899235035737</v>
      </c>
      <c r="AX25">
        <f t="shared" si="29"/>
        <v>21.231660252226742</v>
      </c>
      <c r="AY25">
        <f t="shared" si="30"/>
        <v>167.32593008744215</v>
      </c>
      <c r="AZ25">
        <f t="shared" si="31"/>
        <v>1.847957459872087E-2</v>
      </c>
      <c r="BA25">
        <f t="shared" si="32"/>
        <v>1.2683262638203185</v>
      </c>
      <c r="BB25" t="s">
        <v>332</v>
      </c>
      <c r="BC25">
        <v>1030.31576923077</v>
      </c>
      <c r="BD25">
        <v>693.18</v>
      </c>
      <c r="BE25">
        <f t="shared" si="33"/>
        <v>0.517989013281413</v>
      </c>
      <c r="BF25">
        <f t="shared" si="34"/>
        <v>0.54742016695649187</v>
      </c>
      <c r="BG25">
        <f t="shared" si="35"/>
        <v>0.71002374557203474</v>
      </c>
      <c r="BH25">
        <f t="shared" si="36"/>
        <v>0.56431111016488955</v>
      </c>
      <c r="BI25">
        <f t="shared" si="37"/>
        <v>0.71624039746461654</v>
      </c>
      <c r="BJ25">
        <f t="shared" si="38"/>
        <v>0.36829554847462442</v>
      </c>
      <c r="BK25">
        <f t="shared" si="39"/>
        <v>0.63170445152537558</v>
      </c>
      <c r="BL25">
        <f t="shared" si="40"/>
        <v>1400.00548387097</v>
      </c>
      <c r="BM25">
        <f t="shared" si="41"/>
        <v>1180.1899235035737</v>
      </c>
      <c r="BN25">
        <f t="shared" si="42"/>
        <v>0.8429895004699457</v>
      </c>
      <c r="BO25">
        <f t="shared" si="43"/>
        <v>0.19597900093989162</v>
      </c>
      <c r="BP25">
        <v>6</v>
      </c>
      <c r="BQ25">
        <v>0.5</v>
      </c>
      <c r="BR25" t="s">
        <v>296</v>
      </c>
      <c r="BS25">
        <v>2</v>
      </c>
      <c r="BT25">
        <v>1607628769.5</v>
      </c>
      <c r="BU25">
        <v>499.81806451612903</v>
      </c>
      <c r="BV25">
        <v>527.92693548387103</v>
      </c>
      <c r="BW25">
        <v>5.8611048387096796</v>
      </c>
      <c r="BX25">
        <v>0.60878538709677399</v>
      </c>
      <c r="BY25">
        <v>498.88812903225801</v>
      </c>
      <c r="BZ25">
        <v>5.8160164516129003</v>
      </c>
      <c r="CA25">
        <v>500.19245161290303</v>
      </c>
      <c r="CB25">
        <v>101.472161290323</v>
      </c>
      <c r="CC25">
        <v>9.9966432258064494E-2</v>
      </c>
      <c r="CD25">
        <v>28.010809677419399</v>
      </c>
      <c r="CE25">
        <v>27.952574193548401</v>
      </c>
      <c r="CF25">
        <v>999.9</v>
      </c>
      <c r="CG25">
        <v>0</v>
      </c>
      <c r="CH25">
        <v>0</v>
      </c>
      <c r="CI25">
        <v>9998.2651612903192</v>
      </c>
      <c r="CJ25">
        <v>0</v>
      </c>
      <c r="CK25">
        <v>333.95783870967699</v>
      </c>
      <c r="CL25">
        <v>1400.00548387097</v>
      </c>
      <c r="CM25">
        <v>0.89999322580645202</v>
      </c>
      <c r="CN25">
        <v>0.10000728387096799</v>
      </c>
      <c r="CO25">
        <v>0</v>
      </c>
      <c r="CP25">
        <v>1030.10290322581</v>
      </c>
      <c r="CQ25">
        <v>4.9994800000000001</v>
      </c>
      <c r="CR25">
        <v>14854.396774193499</v>
      </c>
      <c r="CS25">
        <v>11417.6129032258</v>
      </c>
      <c r="CT25">
        <v>50.092548387096798</v>
      </c>
      <c r="CU25">
        <v>51.983677419354798</v>
      </c>
      <c r="CV25">
        <v>51.2033870967742</v>
      </c>
      <c r="CW25">
        <v>51.384677419354801</v>
      </c>
      <c r="CX25">
        <v>51.912999999999997</v>
      </c>
      <c r="CY25">
        <v>1255.4961290322599</v>
      </c>
      <c r="CZ25">
        <v>139.51064516129</v>
      </c>
      <c r="DA25">
        <v>0</v>
      </c>
      <c r="DB25">
        <v>120.10000014305101</v>
      </c>
      <c r="DC25">
        <v>0</v>
      </c>
      <c r="DD25">
        <v>1030.31576923077</v>
      </c>
      <c r="DE25">
        <v>19.157264952311699</v>
      </c>
      <c r="DF25">
        <v>260.25299146543102</v>
      </c>
      <c r="DG25">
        <v>14857.753846153801</v>
      </c>
      <c r="DH25">
        <v>15</v>
      </c>
      <c r="DI25">
        <v>0</v>
      </c>
      <c r="DJ25" t="s">
        <v>297</v>
      </c>
      <c r="DK25">
        <v>1607548763</v>
      </c>
      <c r="DL25">
        <v>1607548763</v>
      </c>
      <c r="DM25">
        <v>0</v>
      </c>
      <c r="DN25">
        <v>-4.4999999999999998E-2</v>
      </c>
      <c r="DO25">
        <v>6.0000000000000001E-3</v>
      </c>
      <c r="DP25">
        <v>1.012</v>
      </c>
      <c r="DQ25">
        <v>6.6000000000000003E-2</v>
      </c>
      <c r="DR25">
        <v>400</v>
      </c>
      <c r="DS25">
        <v>0</v>
      </c>
      <c r="DT25">
        <v>0.22</v>
      </c>
      <c r="DU25">
        <v>0.08</v>
      </c>
      <c r="DV25">
        <v>21.230724831030098</v>
      </c>
      <c r="DW25">
        <v>-0.10106795394368499</v>
      </c>
      <c r="DX25">
        <v>3.5036961787465203E-2</v>
      </c>
      <c r="DY25">
        <v>1</v>
      </c>
      <c r="DZ25">
        <v>-28.108864516129</v>
      </c>
      <c r="EA25">
        <v>0.15130645161293901</v>
      </c>
      <c r="EB25">
        <v>4.2732910550542701E-2</v>
      </c>
      <c r="EC25">
        <v>1</v>
      </c>
      <c r="ED25">
        <v>5.2523190322580602</v>
      </c>
      <c r="EE25">
        <v>-0.138645483870981</v>
      </c>
      <c r="EF25">
        <v>1.03531324089079E-2</v>
      </c>
      <c r="EG25">
        <v>1</v>
      </c>
      <c r="EH25">
        <v>3</v>
      </c>
      <c r="EI25">
        <v>3</v>
      </c>
      <c r="EJ25" t="s">
        <v>303</v>
      </c>
      <c r="EK25">
        <v>100</v>
      </c>
      <c r="EL25">
        <v>100</v>
      </c>
      <c r="EM25">
        <v>0.92900000000000005</v>
      </c>
      <c r="EN25">
        <v>4.4999999999999998E-2</v>
      </c>
      <c r="EO25">
        <v>1.1794943401787199</v>
      </c>
      <c r="EP25">
        <v>-1.6043650578588901E-5</v>
      </c>
      <c r="EQ25">
        <v>-1.15305589960158E-6</v>
      </c>
      <c r="ER25">
        <v>3.6581349982770798E-10</v>
      </c>
      <c r="ES25">
        <v>6.6000000000000003E-2</v>
      </c>
      <c r="ET25">
        <v>-1.48585495900011E-2</v>
      </c>
      <c r="EU25">
        <v>2.0620247853856302E-3</v>
      </c>
      <c r="EV25">
        <v>-2.1578943166311499E-5</v>
      </c>
      <c r="EW25">
        <v>18</v>
      </c>
      <c r="EX25">
        <v>2225</v>
      </c>
      <c r="EY25">
        <v>1</v>
      </c>
      <c r="EZ25">
        <v>25</v>
      </c>
      <c r="FA25">
        <v>1333.6</v>
      </c>
      <c r="FB25">
        <v>1333.6</v>
      </c>
      <c r="FC25">
        <v>2</v>
      </c>
      <c r="FD25">
        <v>496.95499999999998</v>
      </c>
      <c r="FE25">
        <v>462.23399999999998</v>
      </c>
      <c r="FF25">
        <v>23.3597</v>
      </c>
      <c r="FG25">
        <v>33.258499999999998</v>
      </c>
      <c r="FH25">
        <v>30.000399999999999</v>
      </c>
      <c r="FI25">
        <v>33.192</v>
      </c>
      <c r="FJ25">
        <v>33.226399999999998</v>
      </c>
      <c r="FK25">
        <v>23.467700000000001</v>
      </c>
      <c r="FL25">
        <v>100</v>
      </c>
      <c r="FM25">
        <v>0</v>
      </c>
      <c r="FN25">
        <v>23.357600000000001</v>
      </c>
      <c r="FO25">
        <v>527.97400000000005</v>
      </c>
      <c r="FP25">
        <v>0</v>
      </c>
      <c r="FQ25">
        <v>98.005600000000001</v>
      </c>
      <c r="FR25">
        <v>102.179</v>
      </c>
    </row>
    <row r="26" spans="1:174" x14ac:dyDescent="0.25">
      <c r="A26">
        <v>10</v>
      </c>
      <c r="B26">
        <v>1607628898</v>
      </c>
      <c r="C26">
        <v>954</v>
      </c>
      <c r="D26" t="s">
        <v>333</v>
      </c>
      <c r="E26" t="s">
        <v>334</v>
      </c>
      <c r="F26" t="s">
        <v>291</v>
      </c>
      <c r="G26" t="s">
        <v>292</v>
      </c>
      <c r="H26">
        <v>1607628890.25</v>
      </c>
      <c r="I26">
        <f t="shared" si="0"/>
        <v>4.0656488800037234E-3</v>
      </c>
      <c r="J26">
        <f t="shared" si="1"/>
        <v>4.0656488800037236</v>
      </c>
      <c r="K26">
        <f t="shared" si="2"/>
        <v>23.809756104796193</v>
      </c>
      <c r="L26">
        <f t="shared" si="3"/>
        <v>599.98900000000003</v>
      </c>
      <c r="M26">
        <f t="shared" si="4"/>
        <v>273.48836761668696</v>
      </c>
      <c r="N26">
        <f t="shared" si="5"/>
        <v>27.777583612269854</v>
      </c>
      <c r="O26">
        <f t="shared" si="6"/>
        <v>60.939500861334928</v>
      </c>
      <c r="P26">
        <f t="shared" si="7"/>
        <v>0.12795898836157329</v>
      </c>
      <c r="Q26">
        <f t="shared" si="8"/>
        <v>2.9542898930400758</v>
      </c>
      <c r="R26">
        <f t="shared" si="9"/>
        <v>0.12495783853551319</v>
      </c>
      <c r="S26">
        <f t="shared" si="10"/>
        <v>7.8362427841911608E-2</v>
      </c>
      <c r="T26">
        <f t="shared" si="11"/>
        <v>231.2853458618448</v>
      </c>
      <c r="U26">
        <f t="shared" si="12"/>
        <v>28.261643913562882</v>
      </c>
      <c r="V26">
        <f t="shared" si="13"/>
        <v>27.98405</v>
      </c>
      <c r="W26">
        <f t="shared" si="14"/>
        <v>3.7913125538124595</v>
      </c>
      <c r="X26">
        <f t="shared" si="15"/>
        <v>14.725614035013812</v>
      </c>
      <c r="Y26">
        <f t="shared" si="16"/>
        <v>0.55743497240633799</v>
      </c>
      <c r="Z26">
        <f t="shared" si="17"/>
        <v>3.7854786298275753</v>
      </c>
      <c r="AA26">
        <f t="shared" si="18"/>
        <v>3.2338775814061216</v>
      </c>
      <c r="AB26">
        <f t="shared" si="19"/>
        <v>-179.2951156081642</v>
      </c>
      <c r="AC26">
        <f t="shared" si="20"/>
        <v>-4.2063649820053168</v>
      </c>
      <c r="AD26">
        <f t="shared" si="21"/>
        <v>-0.31026896430239054</v>
      </c>
      <c r="AE26">
        <f t="shared" si="22"/>
        <v>47.473596307372894</v>
      </c>
      <c r="AF26">
        <v>0</v>
      </c>
      <c r="AG26">
        <v>0</v>
      </c>
      <c r="AH26">
        <f t="shared" si="23"/>
        <v>1</v>
      </c>
      <c r="AI26">
        <f t="shared" si="24"/>
        <v>0</v>
      </c>
      <c r="AJ26">
        <f t="shared" si="25"/>
        <v>53456.969746945193</v>
      </c>
      <c r="AK26" t="s">
        <v>293</v>
      </c>
      <c r="AL26">
        <v>10143.9</v>
      </c>
      <c r="AM26">
        <v>715.47692307692296</v>
      </c>
      <c r="AN26">
        <v>3262.08</v>
      </c>
      <c r="AO26">
        <f t="shared" si="26"/>
        <v>0.78066849277855754</v>
      </c>
      <c r="AP26">
        <v>-0.57774747981622299</v>
      </c>
      <c r="AQ26" t="s">
        <v>335</v>
      </c>
      <c r="AR26">
        <v>15377.8</v>
      </c>
      <c r="AS26">
        <v>1093.7984615384601</v>
      </c>
      <c r="AT26">
        <v>1553.74</v>
      </c>
      <c r="AU26">
        <f t="shared" si="27"/>
        <v>0.29602220349707153</v>
      </c>
      <c r="AV26">
        <v>0.5</v>
      </c>
      <c r="AW26">
        <f t="shared" si="28"/>
        <v>1180.1543205580278</v>
      </c>
      <c r="AX26">
        <f t="shared" si="29"/>
        <v>23.809756104796193</v>
      </c>
      <c r="AY26">
        <f t="shared" si="30"/>
        <v>174.67594121908834</v>
      </c>
      <c r="AZ26">
        <f t="shared" si="31"/>
        <v>2.0664673390409616E-2</v>
      </c>
      <c r="BA26">
        <f t="shared" si="32"/>
        <v>1.0995018471558948</v>
      </c>
      <c r="BB26" t="s">
        <v>336</v>
      </c>
      <c r="BC26">
        <v>1093.7984615384601</v>
      </c>
      <c r="BD26">
        <v>704.15</v>
      </c>
      <c r="BE26">
        <f t="shared" si="33"/>
        <v>0.54680319744616224</v>
      </c>
      <c r="BF26">
        <f t="shared" si="34"/>
        <v>0.54136882315180257</v>
      </c>
      <c r="BG26">
        <f t="shared" si="35"/>
        <v>0.66786034019695617</v>
      </c>
      <c r="BH26">
        <f t="shared" si="36"/>
        <v>0.5486840004331317</v>
      </c>
      <c r="BI26">
        <f t="shared" si="37"/>
        <v>0.67083088663510726</v>
      </c>
      <c r="BJ26">
        <f t="shared" si="38"/>
        <v>0.34851471292633363</v>
      </c>
      <c r="BK26">
        <f t="shared" si="39"/>
        <v>0.65148528707366637</v>
      </c>
      <c r="BL26">
        <f t="shared" si="40"/>
        <v>1399.96333333333</v>
      </c>
      <c r="BM26">
        <f t="shared" si="41"/>
        <v>1180.1543205580278</v>
      </c>
      <c r="BN26">
        <f t="shared" si="42"/>
        <v>0.84298945012228699</v>
      </c>
      <c r="BO26">
        <f t="shared" si="43"/>
        <v>0.19597890024457404</v>
      </c>
      <c r="BP26">
        <v>6</v>
      </c>
      <c r="BQ26">
        <v>0.5</v>
      </c>
      <c r="BR26" t="s">
        <v>296</v>
      </c>
      <c r="BS26">
        <v>2</v>
      </c>
      <c r="BT26">
        <v>1607628890.25</v>
      </c>
      <c r="BU26">
        <v>599.98900000000003</v>
      </c>
      <c r="BV26">
        <v>631.47543333333294</v>
      </c>
      <c r="BW26">
        <v>5.4883096666666704</v>
      </c>
      <c r="BX26">
        <v>0.63823079999999999</v>
      </c>
      <c r="BY26">
        <v>599.15426666666701</v>
      </c>
      <c r="BZ26">
        <v>5.4455596666666697</v>
      </c>
      <c r="CA26">
        <v>500.19830000000002</v>
      </c>
      <c r="CB26">
        <v>101.467666666667</v>
      </c>
      <c r="CC26">
        <v>0.100030176666667</v>
      </c>
      <c r="CD26">
        <v>27.957640000000001</v>
      </c>
      <c r="CE26">
        <v>27.98405</v>
      </c>
      <c r="CF26">
        <v>999.9</v>
      </c>
      <c r="CG26">
        <v>0</v>
      </c>
      <c r="CH26">
        <v>0</v>
      </c>
      <c r="CI26">
        <v>9995.0216666666693</v>
      </c>
      <c r="CJ26">
        <v>0</v>
      </c>
      <c r="CK26">
        <v>325.66666666666703</v>
      </c>
      <c r="CL26">
        <v>1399.96333333333</v>
      </c>
      <c r="CM26">
        <v>0.89999306666666701</v>
      </c>
      <c r="CN26">
        <v>0.10000697</v>
      </c>
      <c r="CO26">
        <v>0</v>
      </c>
      <c r="CP26">
        <v>1093.76866666667</v>
      </c>
      <c r="CQ26">
        <v>4.9994800000000001</v>
      </c>
      <c r="CR26">
        <v>15628.596666666699</v>
      </c>
      <c r="CS26">
        <v>11417.2633333333</v>
      </c>
      <c r="CT26">
        <v>49.149799999999999</v>
      </c>
      <c r="CU26">
        <v>50.995600000000003</v>
      </c>
      <c r="CV26">
        <v>50.199733333333299</v>
      </c>
      <c r="CW26">
        <v>50.1374</v>
      </c>
      <c r="CX26">
        <v>51.0621333333333</v>
      </c>
      <c r="CY26">
        <v>1255.45966666667</v>
      </c>
      <c r="CZ26">
        <v>139.50399999999999</v>
      </c>
      <c r="DA26">
        <v>0</v>
      </c>
      <c r="DB26">
        <v>119.90000009536701</v>
      </c>
      <c r="DC26">
        <v>0</v>
      </c>
      <c r="DD26">
        <v>1093.7984615384601</v>
      </c>
      <c r="DE26">
        <v>10.355555569145499</v>
      </c>
      <c r="DF26">
        <v>72.485470048294104</v>
      </c>
      <c r="DG26">
        <v>15629.069230769201</v>
      </c>
      <c r="DH26">
        <v>15</v>
      </c>
      <c r="DI26">
        <v>0</v>
      </c>
      <c r="DJ26" t="s">
        <v>297</v>
      </c>
      <c r="DK26">
        <v>1607548763</v>
      </c>
      <c r="DL26">
        <v>1607548763</v>
      </c>
      <c r="DM26">
        <v>0</v>
      </c>
      <c r="DN26">
        <v>-4.4999999999999998E-2</v>
      </c>
      <c r="DO26">
        <v>6.0000000000000001E-3</v>
      </c>
      <c r="DP26">
        <v>1.012</v>
      </c>
      <c r="DQ26">
        <v>6.6000000000000003E-2</v>
      </c>
      <c r="DR26">
        <v>400</v>
      </c>
      <c r="DS26">
        <v>0</v>
      </c>
      <c r="DT26">
        <v>0.22</v>
      </c>
      <c r="DU26">
        <v>0.08</v>
      </c>
      <c r="DV26">
        <v>23.830210265424501</v>
      </c>
      <c r="DW26">
        <v>-1.05744257954308</v>
      </c>
      <c r="DX26">
        <v>8.3893007402599501E-2</v>
      </c>
      <c r="DY26">
        <v>0</v>
      </c>
      <c r="DZ26">
        <v>-31.5042096774194</v>
      </c>
      <c r="EA26">
        <v>1.37640000000008</v>
      </c>
      <c r="EB26">
        <v>0.10815859429213499</v>
      </c>
      <c r="EC26">
        <v>0</v>
      </c>
      <c r="ED26">
        <v>4.8529116129032301</v>
      </c>
      <c r="EE26">
        <v>-0.24218758064516799</v>
      </c>
      <c r="EF26">
        <v>1.8131768430872899E-2</v>
      </c>
      <c r="EG26">
        <v>0</v>
      </c>
      <c r="EH26">
        <v>0</v>
      </c>
      <c r="EI26">
        <v>3</v>
      </c>
      <c r="EJ26" t="s">
        <v>337</v>
      </c>
      <c r="EK26">
        <v>100</v>
      </c>
      <c r="EL26">
        <v>100</v>
      </c>
      <c r="EM26">
        <v>0.83499999999999996</v>
      </c>
      <c r="EN26">
        <v>4.2599999999999999E-2</v>
      </c>
      <c r="EO26">
        <v>1.1794943401787199</v>
      </c>
      <c r="EP26">
        <v>-1.6043650578588901E-5</v>
      </c>
      <c r="EQ26">
        <v>-1.15305589960158E-6</v>
      </c>
      <c r="ER26">
        <v>3.6581349982770798E-10</v>
      </c>
      <c r="ES26">
        <v>6.6000000000000003E-2</v>
      </c>
      <c r="ET26">
        <v>-1.48585495900011E-2</v>
      </c>
      <c r="EU26">
        <v>2.0620247853856302E-3</v>
      </c>
      <c r="EV26">
        <v>-2.1578943166311499E-5</v>
      </c>
      <c r="EW26">
        <v>18</v>
      </c>
      <c r="EX26">
        <v>2225</v>
      </c>
      <c r="EY26">
        <v>1</v>
      </c>
      <c r="EZ26">
        <v>25</v>
      </c>
      <c r="FA26">
        <v>1335.6</v>
      </c>
      <c r="FB26">
        <v>1335.6</v>
      </c>
      <c r="FC26">
        <v>2</v>
      </c>
      <c r="FD26">
        <v>497.24099999999999</v>
      </c>
      <c r="FE26">
        <v>461.92500000000001</v>
      </c>
      <c r="FF26">
        <v>23.637499999999999</v>
      </c>
      <c r="FG26">
        <v>33.350200000000001</v>
      </c>
      <c r="FH26">
        <v>30</v>
      </c>
      <c r="FI26">
        <v>33.285699999999999</v>
      </c>
      <c r="FJ26">
        <v>33.322699999999998</v>
      </c>
      <c r="FK26">
        <v>27.153500000000001</v>
      </c>
      <c r="FL26">
        <v>100</v>
      </c>
      <c r="FM26">
        <v>0</v>
      </c>
      <c r="FN26">
        <v>23.671500000000002</v>
      </c>
      <c r="FO26">
        <v>631.33399999999995</v>
      </c>
      <c r="FP26">
        <v>0</v>
      </c>
      <c r="FQ26">
        <v>97.991500000000002</v>
      </c>
      <c r="FR26">
        <v>102.166</v>
      </c>
    </row>
    <row r="27" spans="1:174" x14ac:dyDescent="0.25">
      <c r="A27">
        <v>11</v>
      </c>
      <c r="B27">
        <v>1607629018.5</v>
      </c>
      <c r="C27">
        <v>1074.5</v>
      </c>
      <c r="D27" t="s">
        <v>338</v>
      </c>
      <c r="E27" t="s">
        <v>339</v>
      </c>
      <c r="F27" t="s">
        <v>291</v>
      </c>
      <c r="G27" t="s">
        <v>292</v>
      </c>
      <c r="H27">
        <v>1607629010.5</v>
      </c>
      <c r="I27">
        <f t="shared" si="0"/>
        <v>3.5656487559475284E-3</v>
      </c>
      <c r="J27">
        <f t="shared" si="1"/>
        <v>3.5656487559475285</v>
      </c>
      <c r="K27">
        <f t="shared" si="2"/>
        <v>25.048317705304974</v>
      </c>
      <c r="L27">
        <f t="shared" si="3"/>
        <v>700.16503225806503</v>
      </c>
      <c r="M27">
        <f t="shared" si="4"/>
        <v>299.19397009435949</v>
      </c>
      <c r="N27">
        <f t="shared" si="5"/>
        <v>30.388402978142999</v>
      </c>
      <c r="O27">
        <f t="shared" si="6"/>
        <v>71.114057361357538</v>
      </c>
      <c r="P27">
        <f t="shared" si="7"/>
        <v>0.1089351454206499</v>
      </c>
      <c r="Q27">
        <f t="shared" si="8"/>
        <v>2.9546686056446423</v>
      </c>
      <c r="R27">
        <f t="shared" si="9"/>
        <v>0.10675210168966429</v>
      </c>
      <c r="S27">
        <f t="shared" si="10"/>
        <v>6.6912557610185996E-2</v>
      </c>
      <c r="T27">
        <f t="shared" si="11"/>
        <v>231.29118231860087</v>
      </c>
      <c r="U27">
        <f t="shared" si="12"/>
        <v>28.452836982552018</v>
      </c>
      <c r="V27">
        <f t="shared" si="13"/>
        <v>28.1132387096774</v>
      </c>
      <c r="W27">
        <f t="shared" si="14"/>
        <v>3.8199632974219324</v>
      </c>
      <c r="X27">
        <f t="shared" si="15"/>
        <v>13.150588616090022</v>
      </c>
      <c r="Y27">
        <f t="shared" si="16"/>
        <v>0.49962402281041129</v>
      </c>
      <c r="Z27">
        <f t="shared" si="17"/>
        <v>3.7992521657860303</v>
      </c>
      <c r="AA27">
        <f t="shared" si="18"/>
        <v>3.3203392746115212</v>
      </c>
      <c r="AB27">
        <f t="shared" si="19"/>
        <v>-157.24511013728599</v>
      </c>
      <c r="AC27">
        <f t="shared" si="20"/>
        <v>-14.862466203295192</v>
      </c>
      <c r="AD27">
        <f t="shared" si="21"/>
        <v>-1.0971878732243852</v>
      </c>
      <c r="AE27">
        <f t="shared" si="22"/>
        <v>58.086418104795307</v>
      </c>
      <c r="AF27">
        <v>0</v>
      </c>
      <c r="AG27">
        <v>0</v>
      </c>
      <c r="AH27">
        <f t="shared" si="23"/>
        <v>1</v>
      </c>
      <c r="AI27">
        <f t="shared" si="24"/>
        <v>0</v>
      </c>
      <c r="AJ27">
        <f t="shared" si="25"/>
        <v>53456.925914816551</v>
      </c>
      <c r="AK27" t="s">
        <v>293</v>
      </c>
      <c r="AL27">
        <v>10143.9</v>
      </c>
      <c r="AM27">
        <v>715.47692307692296</v>
      </c>
      <c r="AN27">
        <v>3262.08</v>
      </c>
      <c r="AO27">
        <f t="shared" si="26"/>
        <v>0.78066849277855754</v>
      </c>
      <c r="AP27">
        <v>-0.57774747981622299</v>
      </c>
      <c r="AQ27" t="s">
        <v>340</v>
      </c>
      <c r="AR27">
        <v>15382.4</v>
      </c>
      <c r="AS27">
        <v>1127.89807692308</v>
      </c>
      <c r="AT27">
        <v>1616.78</v>
      </c>
      <c r="AU27">
        <f t="shared" si="27"/>
        <v>0.30237999175949726</v>
      </c>
      <c r="AV27">
        <v>0.5</v>
      </c>
      <c r="AW27">
        <f t="shared" si="28"/>
        <v>1180.1858434899266</v>
      </c>
      <c r="AX27">
        <f t="shared" si="29"/>
        <v>25.048317705304974</v>
      </c>
      <c r="AY27">
        <f t="shared" si="30"/>
        <v>178.43229281457965</v>
      </c>
      <c r="AZ27">
        <f t="shared" si="31"/>
        <v>2.1713584624386259E-2</v>
      </c>
      <c r="BA27">
        <f t="shared" si="32"/>
        <v>1.0176400004948107</v>
      </c>
      <c r="BB27" t="s">
        <v>341</v>
      </c>
      <c r="BC27">
        <v>1127.89807692308</v>
      </c>
      <c r="BD27">
        <v>719.85</v>
      </c>
      <c r="BE27">
        <f t="shared" si="33"/>
        <v>0.55476317124160368</v>
      </c>
      <c r="BF27">
        <f t="shared" si="34"/>
        <v>0.54506140175590068</v>
      </c>
      <c r="BG27">
        <f t="shared" si="35"/>
        <v>0.64718770528237013</v>
      </c>
      <c r="BH27">
        <f t="shared" si="36"/>
        <v>0.5424167914148198</v>
      </c>
      <c r="BI27">
        <f t="shared" si="37"/>
        <v>0.64607634181763696</v>
      </c>
      <c r="BJ27">
        <f t="shared" si="38"/>
        <v>0.34787048411710636</v>
      </c>
      <c r="BK27">
        <f t="shared" si="39"/>
        <v>0.6521295158828937</v>
      </c>
      <c r="BL27">
        <f t="shared" si="40"/>
        <v>1400.00096774194</v>
      </c>
      <c r="BM27">
        <f t="shared" si="41"/>
        <v>1180.1858434899266</v>
      </c>
      <c r="BN27">
        <f t="shared" si="42"/>
        <v>0.84298930549558615</v>
      </c>
      <c r="BO27">
        <f t="shared" si="43"/>
        <v>0.19597861099117231</v>
      </c>
      <c r="BP27">
        <v>6</v>
      </c>
      <c r="BQ27">
        <v>0.5</v>
      </c>
      <c r="BR27" t="s">
        <v>296</v>
      </c>
      <c r="BS27">
        <v>2</v>
      </c>
      <c r="BT27">
        <v>1607629010.5</v>
      </c>
      <c r="BU27">
        <v>700.16503225806503</v>
      </c>
      <c r="BV27">
        <v>733.20622580645102</v>
      </c>
      <c r="BW27">
        <v>4.9191296774193498</v>
      </c>
      <c r="BX27">
        <v>0.66302706451612903</v>
      </c>
      <c r="BY27">
        <v>699.43567741935499</v>
      </c>
      <c r="BZ27">
        <v>4.8790425806451596</v>
      </c>
      <c r="CA27">
        <v>500.19125806451598</v>
      </c>
      <c r="CB27">
        <v>101.467612903226</v>
      </c>
      <c r="CC27">
        <v>9.9952006451612896E-2</v>
      </c>
      <c r="CD27">
        <v>28.019935483870999</v>
      </c>
      <c r="CE27">
        <v>28.1132387096774</v>
      </c>
      <c r="CF27">
        <v>999.9</v>
      </c>
      <c r="CG27">
        <v>0</v>
      </c>
      <c r="CH27">
        <v>0</v>
      </c>
      <c r="CI27">
        <v>9997.1754838709694</v>
      </c>
      <c r="CJ27">
        <v>0</v>
      </c>
      <c r="CK27">
        <v>320.22464516129003</v>
      </c>
      <c r="CL27">
        <v>1400.00096774194</v>
      </c>
      <c r="CM27">
        <v>0.90000061290322597</v>
      </c>
      <c r="CN27">
        <v>9.9999032258064502E-2</v>
      </c>
      <c r="CO27">
        <v>0</v>
      </c>
      <c r="CP27">
        <v>1127.9835483871</v>
      </c>
      <c r="CQ27">
        <v>4.9994800000000001</v>
      </c>
      <c r="CR27">
        <v>16014.8516129032</v>
      </c>
      <c r="CS27">
        <v>11417.603225806501</v>
      </c>
      <c r="CT27">
        <v>48.3384838709677</v>
      </c>
      <c r="CU27">
        <v>50.239741935483799</v>
      </c>
      <c r="CV27">
        <v>49.374806451612898</v>
      </c>
      <c r="CW27">
        <v>49.390935483870997</v>
      </c>
      <c r="CX27">
        <v>50.298096774193503</v>
      </c>
      <c r="CY27">
        <v>1255.5</v>
      </c>
      <c r="CZ27">
        <v>139.500967741935</v>
      </c>
      <c r="DA27">
        <v>0</v>
      </c>
      <c r="DB27">
        <v>120.10000014305101</v>
      </c>
      <c r="DC27">
        <v>0</v>
      </c>
      <c r="DD27">
        <v>1127.89807692308</v>
      </c>
      <c r="DE27">
        <v>-6.3558974249564999</v>
      </c>
      <c r="DF27">
        <v>-129.83589740172599</v>
      </c>
      <c r="DG27">
        <v>16013.311538461499</v>
      </c>
      <c r="DH27">
        <v>15</v>
      </c>
      <c r="DI27">
        <v>0</v>
      </c>
      <c r="DJ27" t="s">
        <v>297</v>
      </c>
      <c r="DK27">
        <v>1607548763</v>
      </c>
      <c r="DL27">
        <v>1607548763</v>
      </c>
      <c r="DM27">
        <v>0</v>
      </c>
      <c r="DN27">
        <v>-4.4999999999999998E-2</v>
      </c>
      <c r="DO27">
        <v>6.0000000000000001E-3</v>
      </c>
      <c r="DP27">
        <v>1.012</v>
      </c>
      <c r="DQ27">
        <v>6.6000000000000003E-2</v>
      </c>
      <c r="DR27">
        <v>400</v>
      </c>
      <c r="DS27">
        <v>0</v>
      </c>
      <c r="DT27">
        <v>0.22</v>
      </c>
      <c r="DU27">
        <v>0.08</v>
      </c>
      <c r="DV27">
        <v>25.0522398641324</v>
      </c>
      <c r="DW27">
        <v>-1.5795504390520601</v>
      </c>
      <c r="DX27">
        <v>0.12776726991939399</v>
      </c>
      <c r="DY27">
        <v>0</v>
      </c>
      <c r="DZ27">
        <v>-33.041145161290302</v>
      </c>
      <c r="EA27">
        <v>2.0842403225807802</v>
      </c>
      <c r="EB27">
        <v>0.17019960357542499</v>
      </c>
      <c r="EC27">
        <v>0</v>
      </c>
      <c r="ED27">
        <v>4.2561025806451598</v>
      </c>
      <c r="EE27">
        <v>-0.36692274193548502</v>
      </c>
      <c r="EF27">
        <v>2.7359775273523099E-2</v>
      </c>
      <c r="EG27">
        <v>0</v>
      </c>
      <c r="EH27">
        <v>0</v>
      </c>
      <c r="EI27">
        <v>3</v>
      </c>
      <c r="EJ27" t="s">
        <v>337</v>
      </c>
      <c r="EK27">
        <v>100</v>
      </c>
      <c r="EL27">
        <v>100</v>
      </c>
      <c r="EM27">
        <v>0.72899999999999998</v>
      </c>
      <c r="EN27">
        <v>3.9899999999999998E-2</v>
      </c>
      <c r="EO27">
        <v>1.1794943401787199</v>
      </c>
      <c r="EP27">
        <v>-1.6043650578588901E-5</v>
      </c>
      <c r="EQ27">
        <v>-1.15305589960158E-6</v>
      </c>
      <c r="ER27">
        <v>3.6581349982770798E-10</v>
      </c>
      <c r="ES27">
        <v>6.6000000000000003E-2</v>
      </c>
      <c r="ET27">
        <v>-1.48585495900011E-2</v>
      </c>
      <c r="EU27">
        <v>2.0620247853856302E-3</v>
      </c>
      <c r="EV27">
        <v>-2.1578943166311499E-5</v>
      </c>
      <c r="EW27">
        <v>18</v>
      </c>
      <c r="EX27">
        <v>2225</v>
      </c>
      <c r="EY27">
        <v>1</v>
      </c>
      <c r="EZ27">
        <v>25</v>
      </c>
      <c r="FA27">
        <v>1337.6</v>
      </c>
      <c r="FB27">
        <v>1337.6</v>
      </c>
      <c r="FC27">
        <v>2</v>
      </c>
      <c r="FD27">
        <v>496.947</v>
      </c>
      <c r="FE27">
        <v>462.16800000000001</v>
      </c>
      <c r="FF27">
        <v>23.636800000000001</v>
      </c>
      <c r="FG27">
        <v>33.353200000000001</v>
      </c>
      <c r="FH27">
        <v>30</v>
      </c>
      <c r="FI27">
        <v>33.327399999999997</v>
      </c>
      <c r="FJ27">
        <v>33.368699999999997</v>
      </c>
      <c r="FK27">
        <v>30.671600000000002</v>
      </c>
      <c r="FL27">
        <v>100</v>
      </c>
      <c r="FM27">
        <v>0</v>
      </c>
      <c r="FN27">
        <v>23.641500000000001</v>
      </c>
      <c r="FO27">
        <v>732.95500000000004</v>
      </c>
      <c r="FP27">
        <v>0</v>
      </c>
      <c r="FQ27">
        <v>97.992699999999999</v>
      </c>
      <c r="FR27">
        <v>102.164</v>
      </c>
    </row>
    <row r="28" spans="1:174" x14ac:dyDescent="0.25">
      <c r="A28">
        <v>12</v>
      </c>
      <c r="B28">
        <v>1607629139</v>
      </c>
      <c r="C28">
        <v>1195</v>
      </c>
      <c r="D28" t="s">
        <v>342</v>
      </c>
      <c r="E28" t="s">
        <v>343</v>
      </c>
      <c r="F28" t="s">
        <v>291</v>
      </c>
      <c r="G28" t="s">
        <v>292</v>
      </c>
      <c r="H28">
        <v>1607629131</v>
      </c>
      <c r="I28">
        <f t="shared" si="0"/>
        <v>2.8905576113192493E-3</v>
      </c>
      <c r="J28">
        <f t="shared" si="1"/>
        <v>2.8905576113192493</v>
      </c>
      <c r="K28">
        <f t="shared" si="2"/>
        <v>24.298791017075175</v>
      </c>
      <c r="L28">
        <f t="shared" si="3"/>
        <v>800.28316129032203</v>
      </c>
      <c r="M28">
        <f t="shared" si="4"/>
        <v>304.2143365833399</v>
      </c>
      <c r="N28">
        <f t="shared" si="5"/>
        <v>30.89661378186036</v>
      </c>
      <c r="O28">
        <f t="shared" si="6"/>
        <v>81.278351402546775</v>
      </c>
      <c r="P28">
        <f t="shared" si="7"/>
        <v>8.4657997646902017E-2</v>
      </c>
      <c r="Q28">
        <f t="shared" si="8"/>
        <v>2.9550000673400474</v>
      </c>
      <c r="R28">
        <f t="shared" si="9"/>
        <v>8.3333319718055257E-2</v>
      </c>
      <c r="S28">
        <f t="shared" si="10"/>
        <v>5.2200615220986277E-2</v>
      </c>
      <c r="T28">
        <f t="shared" si="11"/>
        <v>231.2906682813954</v>
      </c>
      <c r="U28">
        <f t="shared" si="12"/>
        <v>28.606776469603236</v>
      </c>
      <c r="V28">
        <f t="shared" si="13"/>
        <v>28.3344967741935</v>
      </c>
      <c r="W28">
        <f t="shared" si="14"/>
        <v>3.8694715891763773</v>
      </c>
      <c r="X28">
        <f t="shared" si="15"/>
        <v>11.094969440962409</v>
      </c>
      <c r="Y28">
        <f t="shared" si="16"/>
        <v>0.42103329404864059</v>
      </c>
      <c r="Z28">
        <f t="shared" si="17"/>
        <v>3.7948125615758252</v>
      </c>
      <c r="AA28">
        <f t="shared" si="18"/>
        <v>3.4484382951277368</v>
      </c>
      <c r="AB28">
        <f t="shared" si="19"/>
        <v>-127.4735906591789</v>
      </c>
      <c r="AC28">
        <f t="shared" si="20"/>
        <v>-53.308197249393579</v>
      </c>
      <c r="AD28">
        <f t="shared" si="21"/>
        <v>-3.938862320747651</v>
      </c>
      <c r="AE28">
        <f t="shared" si="22"/>
        <v>46.570018052075262</v>
      </c>
      <c r="AF28">
        <v>0</v>
      </c>
      <c r="AG28">
        <v>0</v>
      </c>
      <c r="AH28">
        <f t="shared" si="23"/>
        <v>1</v>
      </c>
      <c r="AI28">
        <f t="shared" si="24"/>
        <v>0</v>
      </c>
      <c r="AJ28">
        <f t="shared" si="25"/>
        <v>53470.013950626162</v>
      </c>
      <c r="AK28" t="s">
        <v>293</v>
      </c>
      <c r="AL28">
        <v>10143.9</v>
      </c>
      <c r="AM28">
        <v>715.47692307692296</v>
      </c>
      <c r="AN28">
        <v>3262.08</v>
      </c>
      <c r="AO28">
        <f t="shared" si="26"/>
        <v>0.78066849277855754</v>
      </c>
      <c r="AP28">
        <v>-0.57774747981622299</v>
      </c>
      <c r="AQ28" t="s">
        <v>344</v>
      </c>
      <c r="AR28">
        <v>15385.3</v>
      </c>
      <c r="AS28">
        <v>1140.6138461538501</v>
      </c>
      <c r="AT28">
        <v>1642.28</v>
      </c>
      <c r="AU28">
        <f t="shared" si="27"/>
        <v>0.30546931938898958</v>
      </c>
      <c r="AV28">
        <v>0.5</v>
      </c>
      <c r="AW28">
        <f t="shared" si="28"/>
        <v>1180.181672522245</v>
      </c>
      <c r="AX28">
        <f t="shared" si="29"/>
        <v>24.298791017075175</v>
      </c>
      <c r="AY28">
        <f t="shared" si="30"/>
        <v>180.25464613036479</v>
      </c>
      <c r="AZ28">
        <f t="shared" si="31"/>
        <v>2.1078567034282181E-2</v>
      </c>
      <c r="BA28">
        <f t="shared" si="32"/>
        <v>0.98631171298438758</v>
      </c>
      <c r="BB28" t="s">
        <v>345</v>
      </c>
      <c r="BC28">
        <v>1140.6138461538501</v>
      </c>
      <c r="BD28">
        <v>737.53</v>
      </c>
      <c r="BE28">
        <f t="shared" si="33"/>
        <v>0.55091092870886815</v>
      </c>
      <c r="BF28">
        <f t="shared" si="34"/>
        <v>0.55448041320381303</v>
      </c>
      <c r="BG28">
        <f t="shared" si="35"/>
        <v>0.64161929848883958</v>
      </c>
      <c r="BH28">
        <f t="shared" si="36"/>
        <v>0.54128667279746989</v>
      </c>
      <c r="BI28">
        <f t="shared" si="37"/>
        <v>0.63606300278138239</v>
      </c>
      <c r="BJ28">
        <f t="shared" si="38"/>
        <v>0.35853145262892777</v>
      </c>
      <c r="BK28">
        <f t="shared" si="39"/>
        <v>0.64146854737107217</v>
      </c>
      <c r="BL28">
        <f t="shared" si="40"/>
        <v>1399.99580645161</v>
      </c>
      <c r="BM28">
        <f t="shared" si="41"/>
        <v>1180.181672522245</v>
      </c>
      <c r="BN28">
        <f t="shared" si="42"/>
        <v>0.84298943402802062</v>
      </c>
      <c r="BO28">
        <f t="shared" si="43"/>
        <v>0.19597886805604148</v>
      </c>
      <c r="BP28">
        <v>6</v>
      </c>
      <c r="BQ28">
        <v>0.5</v>
      </c>
      <c r="BR28" t="s">
        <v>296</v>
      </c>
      <c r="BS28">
        <v>2</v>
      </c>
      <c r="BT28">
        <v>1607629131</v>
      </c>
      <c r="BU28">
        <v>800.28316129032203</v>
      </c>
      <c r="BV28">
        <v>832.20503225806499</v>
      </c>
      <c r="BW28">
        <v>4.1455793548387101</v>
      </c>
      <c r="BX28">
        <v>0.69265232258064502</v>
      </c>
      <c r="BY28">
        <v>799.66670967741902</v>
      </c>
      <c r="BZ28">
        <v>4.1073164516128999</v>
      </c>
      <c r="CA28">
        <v>500.19729032258101</v>
      </c>
      <c r="CB28">
        <v>101.462</v>
      </c>
      <c r="CC28">
        <v>9.9991222580645106E-2</v>
      </c>
      <c r="CD28">
        <v>27.999877419354799</v>
      </c>
      <c r="CE28">
        <v>28.3344967741935</v>
      </c>
      <c r="CF28">
        <v>999.9</v>
      </c>
      <c r="CG28">
        <v>0</v>
      </c>
      <c r="CH28">
        <v>0</v>
      </c>
      <c r="CI28">
        <v>9999.6093548387107</v>
      </c>
      <c r="CJ28">
        <v>0</v>
      </c>
      <c r="CK28">
        <v>320.02909677419399</v>
      </c>
      <c r="CL28">
        <v>1399.99580645161</v>
      </c>
      <c r="CM28">
        <v>0.89999512903225798</v>
      </c>
      <c r="CN28">
        <v>0.100004741935484</v>
      </c>
      <c r="CO28">
        <v>0</v>
      </c>
      <c r="CP28">
        <v>1140.6312903225801</v>
      </c>
      <c r="CQ28">
        <v>4.9994800000000001</v>
      </c>
      <c r="CR28">
        <v>16195.764516129</v>
      </c>
      <c r="CS28">
        <v>11417.538709677399</v>
      </c>
      <c r="CT28">
        <v>47.846548387096803</v>
      </c>
      <c r="CU28">
        <v>49.747967741935497</v>
      </c>
      <c r="CV28">
        <v>48.820258064516104</v>
      </c>
      <c r="CW28">
        <v>48.977580645161297</v>
      </c>
      <c r="CX28">
        <v>49.806258064516101</v>
      </c>
      <c r="CY28">
        <v>1255.4893548387099</v>
      </c>
      <c r="CZ28">
        <v>139.50645161290299</v>
      </c>
      <c r="DA28">
        <v>0</v>
      </c>
      <c r="DB28">
        <v>120</v>
      </c>
      <c r="DC28">
        <v>0</v>
      </c>
      <c r="DD28">
        <v>1140.6138461538501</v>
      </c>
      <c r="DE28">
        <v>-4.0328205182290402</v>
      </c>
      <c r="DF28">
        <v>-96.095727009919301</v>
      </c>
      <c r="DG28">
        <v>16195.015384615401</v>
      </c>
      <c r="DH28">
        <v>15</v>
      </c>
      <c r="DI28">
        <v>0</v>
      </c>
      <c r="DJ28" t="s">
        <v>297</v>
      </c>
      <c r="DK28">
        <v>1607548763</v>
      </c>
      <c r="DL28">
        <v>1607548763</v>
      </c>
      <c r="DM28">
        <v>0</v>
      </c>
      <c r="DN28">
        <v>-4.4999999999999998E-2</v>
      </c>
      <c r="DO28">
        <v>6.0000000000000001E-3</v>
      </c>
      <c r="DP28">
        <v>1.012</v>
      </c>
      <c r="DQ28">
        <v>6.6000000000000003E-2</v>
      </c>
      <c r="DR28">
        <v>400</v>
      </c>
      <c r="DS28">
        <v>0</v>
      </c>
      <c r="DT28">
        <v>0.22</v>
      </c>
      <c r="DU28">
        <v>0.08</v>
      </c>
      <c r="DV28">
        <v>24.328481520738599</v>
      </c>
      <c r="DW28">
        <v>-1.4955391447361199</v>
      </c>
      <c r="DX28">
        <v>0.117344754704768</v>
      </c>
      <c r="DY28">
        <v>0</v>
      </c>
      <c r="DZ28">
        <v>-31.9421</v>
      </c>
      <c r="EA28">
        <v>2.1247258064516199</v>
      </c>
      <c r="EB28">
        <v>0.16467286436466899</v>
      </c>
      <c r="EC28">
        <v>0</v>
      </c>
      <c r="ED28">
        <v>3.45611225806452</v>
      </c>
      <c r="EE28">
        <v>-0.37546161290324298</v>
      </c>
      <c r="EF28">
        <v>2.7989766760161499E-2</v>
      </c>
      <c r="EG28">
        <v>0</v>
      </c>
      <c r="EH28">
        <v>0</v>
      </c>
      <c r="EI28">
        <v>3</v>
      </c>
      <c r="EJ28" t="s">
        <v>337</v>
      </c>
      <c r="EK28">
        <v>100</v>
      </c>
      <c r="EL28">
        <v>100</v>
      </c>
      <c r="EM28">
        <v>0.61599999999999999</v>
      </c>
      <c r="EN28">
        <v>3.8199999999999998E-2</v>
      </c>
      <c r="EO28">
        <v>1.1794943401787199</v>
      </c>
      <c r="EP28">
        <v>-1.6043650578588901E-5</v>
      </c>
      <c r="EQ28">
        <v>-1.15305589960158E-6</v>
      </c>
      <c r="ER28">
        <v>3.6581349982770798E-10</v>
      </c>
      <c r="ES28">
        <v>6.6000000000000003E-2</v>
      </c>
      <c r="ET28">
        <v>-1.48585495900011E-2</v>
      </c>
      <c r="EU28">
        <v>2.0620247853856302E-3</v>
      </c>
      <c r="EV28">
        <v>-2.1578943166311499E-5</v>
      </c>
      <c r="EW28">
        <v>18</v>
      </c>
      <c r="EX28">
        <v>2225</v>
      </c>
      <c r="EY28">
        <v>1</v>
      </c>
      <c r="EZ28">
        <v>25</v>
      </c>
      <c r="FA28">
        <v>1339.6</v>
      </c>
      <c r="FB28">
        <v>1339.6</v>
      </c>
      <c r="FC28">
        <v>2</v>
      </c>
      <c r="FD28">
        <v>496.702</v>
      </c>
      <c r="FE28">
        <v>462.12599999999998</v>
      </c>
      <c r="FF28">
        <v>23.508099999999999</v>
      </c>
      <c r="FG28">
        <v>33.402000000000001</v>
      </c>
      <c r="FH28">
        <v>30.000399999999999</v>
      </c>
      <c r="FI28">
        <v>33.378100000000003</v>
      </c>
      <c r="FJ28">
        <v>33.422400000000003</v>
      </c>
      <c r="FK28">
        <v>34.0501</v>
      </c>
      <c r="FL28">
        <v>100</v>
      </c>
      <c r="FM28">
        <v>0</v>
      </c>
      <c r="FN28">
        <v>23.507100000000001</v>
      </c>
      <c r="FO28">
        <v>831.98299999999995</v>
      </c>
      <c r="FP28">
        <v>0</v>
      </c>
      <c r="FQ28">
        <v>97.985299999999995</v>
      </c>
      <c r="FR28">
        <v>102.152</v>
      </c>
    </row>
    <row r="29" spans="1:174" x14ac:dyDescent="0.25">
      <c r="A29">
        <v>13</v>
      </c>
      <c r="B29">
        <v>1607629259.5</v>
      </c>
      <c r="C29">
        <v>1315.5</v>
      </c>
      <c r="D29" t="s">
        <v>346</v>
      </c>
      <c r="E29" t="s">
        <v>347</v>
      </c>
      <c r="F29" t="s">
        <v>291</v>
      </c>
      <c r="G29" t="s">
        <v>292</v>
      </c>
      <c r="H29">
        <v>1607629251.5</v>
      </c>
      <c r="I29">
        <f t="shared" si="0"/>
        <v>2.4067524738167014E-3</v>
      </c>
      <c r="J29">
        <f t="shared" si="1"/>
        <v>2.4067524738167014</v>
      </c>
      <c r="K29">
        <f t="shared" si="2"/>
        <v>24.130786700553074</v>
      </c>
      <c r="L29">
        <f t="shared" si="3"/>
        <v>900.08235483870999</v>
      </c>
      <c r="M29">
        <f t="shared" si="4"/>
        <v>299.61416388442149</v>
      </c>
      <c r="N29">
        <f t="shared" si="5"/>
        <v>30.426485247831526</v>
      </c>
      <c r="O29">
        <f t="shared" si="6"/>
        <v>91.405366609764044</v>
      </c>
      <c r="P29">
        <f t="shared" si="7"/>
        <v>6.8900690431510828E-2</v>
      </c>
      <c r="Q29">
        <f t="shared" si="8"/>
        <v>2.9546318028542902</v>
      </c>
      <c r="R29">
        <f t="shared" si="9"/>
        <v>6.802036963157726E-2</v>
      </c>
      <c r="S29">
        <f t="shared" si="10"/>
        <v>4.2590887190947072E-2</v>
      </c>
      <c r="T29">
        <f t="shared" si="11"/>
        <v>231.28994610030554</v>
      </c>
      <c r="U29">
        <f t="shared" si="12"/>
        <v>28.685706089386976</v>
      </c>
      <c r="V29">
        <f t="shared" si="13"/>
        <v>28.394677419354799</v>
      </c>
      <c r="W29">
        <f t="shared" si="14"/>
        <v>3.8830339374363527</v>
      </c>
      <c r="X29">
        <f t="shared" si="15"/>
        <v>9.6437267949908225</v>
      </c>
      <c r="Y29">
        <f t="shared" si="16"/>
        <v>0.36498325328581377</v>
      </c>
      <c r="Z29">
        <f t="shared" si="17"/>
        <v>3.7846701907336757</v>
      </c>
      <c r="AA29">
        <f t="shared" si="18"/>
        <v>3.518050684150539</v>
      </c>
      <c r="AB29">
        <f t="shared" si="19"/>
        <v>-106.13778409531653</v>
      </c>
      <c r="AC29">
        <f t="shared" si="20"/>
        <v>-70.199151369240198</v>
      </c>
      <c r="AD29">
        <f t="shared" si="21"/>
        <v>-5.1879261061155013</v>
      </c>
      <c r="AE29">
        <f t="shared" si="22"/>
        <v>49.765084529633313</v>
      </c>
      <c r="AF29">
        <v>0</v>
      </c>
      <c r="AG29">
        <v>0</v>
      </c>
      <c r="AH29">
        <f t="shared" si="23"/>
        <v>1</v>
      </c>
      <c r="AI29">
        <f t="shared" si="24"/>
        <v>0</v>
      </c>
      <c r="AJ29">
        <f t="shared" si="25"/>
        <v>53467.239531130712</v>
      </c>
      <c r="AK29" t="s">
        <v>293</v>
      </c>
      <c r="AL29">
        <v>10143.9</v>
      </c>
      <c r="AM29">
        <v>715.47692307692296</v>
      </c>
      <c r="AN29">
        <v>3262.08</v>
      </c>
      <c r="AO29">
        <f t="shared" si="26"/>
        <v>0.78066849277855754</v>
      </c>
      <c r="AP29">
        <v>-0.57774747981622299</v>
      </c>
      <c r="AQ29" t="s">
        <v>348</v>
      </c>
      <c r="AR29">
        <v>15388.2</v>
      </c>
      <c r="AS29">
        <v>1162.6003846153801</v>
      </c>
      <c r="AT29">
        <v>1680.55</v>
      </c>
      <c r="AU29">
        <f t="shared" si="27"/>
        <v>0.30820244288156851</v>
      </c>
      <c r="AV29">
        <v>0.5</v>
      </c>
      <c r="AW29">
        <f t="shared" si="28"/>
        <v>1180.180801554382</v>
      </c>
      <c r="AX29">
        <f t="shared" si="29"/>
        <v>24.130786700553074</v>
      </c>
      <c r="AY29">
        <f t="shared" si="30"/>
        <v>181.86730304049408</v>
      </c>
      <c r="AZ29">
        <f t="shared" si="31"/>
        <v>2.0936227862566822E-2</v>
      </c>
      <c r="BA29">
        <f t="shared" si="32"/>
        <v>0.94107881348368094</v>
      </c>
      <c r="BB29" t="s">
        <v>349</v>
      </c>
      <c r="BC29">
        <v>1162.6003846153801</v>
      </c>
      <c r="BD29">
        <v>750.81</v>
      </c>
      <c r="BE29">
        <f t="shared" si="33"/>
        <v>0.55323554788610874</v>
      </c>
      <c r="BF29">
        <f t="shared" si="34"/>
        <v>0.55709081612560485</v>
      </c>
      <c r="BG29">
        <f t="shared" si="35"/>
        <v>0.62977298339087395</v>
      </c>
      <c r="BH29">
        <f t="shared" si="36"/>
        <v>0.53669471024514348</v>
      </c>
      <c r="BI29">
        <f t="shared" si="37"/>
        <v>0.62103514062775633</v>
      </c>
      <c r="BJ29">
        <f t="shared" si="38"/>
        <v>0.35977052922930203</v>
      </c>
      <c r="BK29">
        <f t="shared" si="39"/>
        <v>0.64022947077069792</v>
      </c>
      <c r="BL29">
        <f t="shared" si="40"/>
        <v>1399.9951612903201</v>
      </c>
      <c r="BM29">
        <f t="shared" si="41"/>
        <v>1180.180801554382</v>
      </c>
      <c r="BN29">
        <f t="shared" si="42"/>
        <v>0.84298920038170433</v>
      </c>
      <c r="BO29">
        <f t="shared" si="43"/>
        <v>0.19597840076340867</v>
      </c>
      <c r="BP29">
        <v>6</v>
      </c>
      <c r="BQ29">
        <v>0.5</v>
      </c>
      <c r="BR29" t="s">
        <v>296</v>
      </c>
      <c r="BS29">
        <v>2</v>
      </c>
      <c r="BT29">
        <v>1607629251.5</v>
      </c>
      <c r="BU29">
        <v>900.08235483870999</v>
      </c>
      <c r="BV29">
        <v>931.62641935483896</v>
      </c>
      <c r="BW29">
        <v>3.5940448387096802</v>
      </c>
      <c r="BX29">
        <v>0.71745354838709696</v>
      </c>
      <c r="BY29">
        <v>899.58409677419399</v>
      </c>
      <c r="BZ29">
        <v>3.5557761290322598</v>
      </c>
      <c r="CA29">
        <v>500.19670967741899</v>
      </c>
      <c r="CB29">
        <v>101.45222580645201</v>
      </c>
      <c r="CC29">
        <v>0.10000007419354801</v>
      </c>
      <c r="CD29">
        <v>27.9539774193548</v>
      </c>
      <c r="CE29">
        <v>28.394677419354799</v>
      </c>
      <c r="CF29">
        <v>999.9</v>
      </c>
      <c r="CG29">
        <v>0</v>
      </c>
      <c r="CH29">
        <v>0</v>
      </c>
      <c r="CI29">
        <v>9998.4829032258094</v>
      </c>
      <c r="CJ29">
        <v>0</v>
      </c>
      <c r="CK29">
        <v>320.15458064516099</v>
      </c>
      <c r="CL29">
        <v>1399.9951612903201</v>
      </c>
      <c r="CM29">
        <v>0.90000232258064505</v>
      </c>
      <c r="CN29">
        <v>9.9997603225806406E-2</v>
      </c>
      <c r="CO29">
        <v>0</v>
      </c>
      <c r="CP29">
        <v>1162.47806451613</v>
      </c>
      <c r="CQ29">
        <v>4.9994800000000001</v>
      </c>
      <c r="CR29">
        <v>16605.3516129032</v>
      </c>
      <c r="CS29">
        <v>11417.5451612903</v>
      </c>
      <c r="CT29">
        <v>47.394870967741902</v>
      </c>
      <c r="CU29">
        <v>49.378999999999998</v>
      </c>
      <c r="CV29">
        <v>48.3809677419355</v>
      </c>
      <c r="CW29">
        <v>48.628870967741904</v>
      </c>
      <c r="CX29">
        <v>49.427129032258101</v>
      </c>
      <c r="CY29">
        <v>1255.4996774193501</v>
      </c>
      <c r="CZ29">
        <v>139.495483870968</v>
      </c>
      <c r="DA29">
        <v>0</v>
      </c>
      <c r="DB29">
        <v>120.10000014305101</v>
      </c>
      <c r="DC29">
        <v>0</v>
      </c>
      <c r="DD29">
        <v>1162.6003846153801</v>
      </c>
      <c r="DE29">
        <v>7.0403418805548998</v>
      </c>
      <c r="DF29">
        <v>254.434187528997</v>
      </c>
      <c r="DG29">
        <v>16607.2846153846</v>
      </c>
      <c r="DH29">
        <v>15</v>
      </c>
      <c r="DI29">
        <v>0</v>
      </c>
      <c r="DJ29" t="s">
        <v>297</v>
      </c>
      <c r="DK29">
        <v>1607548763</v>
      </c>
      <c r="DL29">
        <v>1607548763</v>
      </c>
      <c r="DM29">
        <v>0</v>
      </c>
      <c r="DN29">
        <v>-4.4999999999999998E-2</v>
      </c>
      <c r="DO29">
        <v>6.0000000000000001E-3</v>
      </c>
      <c r="DP29">
        <v>1.012</v>
      </c>
      <c r="DQ29">
        <v>6.6000000000000003E-2</v>
      </c>
      <c r="DR29">
        <v>400</v>
      </c>
      <c r="DS29">
        <v>0</v>
      </c>
      <c r="DT29">
        <v>0.22</v>
      </c>
      <c r="DU29">
        <v>0.08</v>
      </c>
      <c r="DV29">
        <v>24.133992662922399</v>
      </c>
      <c r="DW29">
        <v>-1.0807841998208201</v>
      </c>
      <c r="DX29">
        <v>0.12135609160147801</v>
      </c>
      <c r="DY29">
        <v>0</v>
      </c>
      <c r="DZ29">
        <v>-31.544106451612901</v>
      </c>
      <c r="EA29">
        <v>1.4277870967742201</v>
      </c>
      <c r="EB29">
        <v>0.153513765139837</v>
      </c>
      <c r="EC29">
        <v>0</v>
      </c>
      <c r="ED29">
        <v>2.8765912903225801</v>
      </c>
      <c r="EE29">
        <v>-0.176362741935496</v>
      </c>
      <c r="EF29">
        <v>1.31536281618016E-2</v>
      </c>
      <c r="EG29">
        <v>1</v>
      </c>
      <c r="EH29">
        <v>1</v>
      </c>
      <c r="EI29">
        <v>3</v>
      </c>
      <c r="EJ29" t="s">
        <v>298</v>
      </c>
      <c r="EK29">
        <v>100</v>
      </c>
      <c r="EL29">
        <v>100</v>
      </c>
      <c r="EM29">
        <v>0.498</v>
      </c>
      <c r="EN29">
        <v>3.8300000000000001E-2</v>
      </c>
      <c r="EO29">
        <v>1.1794943401787199</v>
      </c>
      <c r="EP29">
        <v>-1.6043650578588901E-5</v>
      </c>
      <c r="EQ29">
        <v>-1.15305589960158E-6</v>
      </c>
      <c r="ER29">
        <v>3.6581349982770798E-10</v>
      </c>
      <c r="ES29">
        <v>6.6000000000000003E-2</v>
      </c>
      <c r="ET29">
        <v>-1.48585495900011E-2</v>
      </c>
      <c r="EU29">
        <v>2.0620247853856302E-3</v>
      </c>
      <c r="EV29">
        <v>-2.1578943166311499E-5</v>
      </c>
      <c r="EW29">
        <v>18</v>
      </c>
      <c r="EX29">
        <v>2225</v>
      </c>
      <c r="EY29">
        <v>1</v>
      </c>
      <c r="EZ29">
        <v>25</v>
      </c>
      <c r="FA29">
        <v>1341.6</v>
      </c>
      <c r="FB29">
        <v>1341.6</v>
      </c>
      <c r="FC29">
        <v>2</v>
      </c>
      <c r="FD29">
        <v>496.56299999999999</v>
      </c>
      <c r="FE29">
        <v>461.44299999999998</v>
      </c>
      <c r="FF29">
        <v>23.8003</v>
      </c>
      <c r="FG29">
        <v>33.487900000000003</v>
      </c>
      <c r="FH29">
        <v>30</v>
      </c>
      <c r="FI29">
        <v>33.4499</v>
      </c>
      <c r="FJ29">
        <v>33.491199999999999</v>
      </c>
      <c r="FK29">
        <v>37.350099999999998</v>
      </c>
      <c r="FL29">
        <v>100</v>
      </c>
      <c r="FM29">
        <v>0</v>
      </c>
      <c r="FN29">
        <v>23.8278</v>
      </c>
      <c r="FO29">
        <v>931.45899999999995</v>
      </c>
      <c r="FP29">
        <v>0</v>
      </c>
      <c r="FQ29">
        <v>97.9726</v>
      </c>
      <c r="FR29">
        <v>102.139</v>
      </c>
    </row>
    <row r="30" spans="1:174" x14ac:dyDescent="0.25">
      <c r="A30">
        <v>14</v>
      </c>
      <c r="B30">
        <v>1607629380</v>
      </c>
      <c r="C30">
        <v>1436</v>
      </c>
      <c r="D30" t="s">
        <v>350</v>
      </c>
      <c r="E30" t="s">
        <v>351</v>
      </c>
      <c r="F30" t="s">
        <v>291</v>
      </c>
      <c r="G30" t="s">
        <v>292</v>
      </c>
      <c r="H30">
        <v>1607629372.25</v>
      </c>
      <c r="I30">
        <f t="shared" si="0"/>
        <v>2.0207928149902623E-3</v>
      </c>
      <c r="J30">
        <f t="shared" si="1"/>
        <v>2.0207928149902625</v>
      </c>
      <c r="K30">
        <f t="shared" si="2"/>
        <v>27.607610155201108</v>
      </c>
      <c r="L30">
        <f t="shared" si="3"/>
        <v>1199.8593333333299</v>
      </c>
      <c r="M30">
        <f t="shared" si="4"/>
        <v>366.14611312944129</v>
      </c>
      <c r="N30">
        <f t="shared" si="5"/>
        <v>37.181547682808983</v>
      </c>
      <c r="O30">
        <f t="shared" si="6"/>
        <v>121.84378152670702</v>
      </c>
      <c r="P30">
        <f t="shared" si="7"/>
        <v>5.6528454958189797E-2</v>
      </c>
      <c r="Q30">
        <f t="shared" si="8"/>
        <v>2.955057107633372</v>
      </c>
      <c r="R30">
        <f t="shared" si="9"/>
        <v>5.5934515286896191E-2</v>
      </c>
      <c r="S30">
        <f t="shared" si="10"/>
        <v>3.5011915038706438E-2</v>
      </c>
      <c r="T30">
        <f t="shared" si="11"/>
        <v>231.2948865628988</v>
      </c>
      <c r="U30">
        <f t="shared" si="12"/>
        <v>28.843825226052065</v>
      </c>
      <c r="V30">
        <f t="shared" si="13"/>
        <v>28.5278833333333</v>
      </c>
      <c r="W30">
        <f t="shared" si="14"/>
        <v>3.9132008529643705</v>
      </c>
      <c r="X30">
        <f t="shared" si="15"/>
        <v>8.4516291721913159</v>
      </c>
      <c r="Y30">
        <f t="shared" si="16"/>
        <v>0.32096324631698481</v>
      </c>
      <c r="Z30">
        <f t="shared" si="17"/>
        <v>3.7976494209313052</v>
      </c>
      <c r="AA30">
        <f t="shared" si="18"/>
        <v>3.5922376066473856</v>
      </c>
      <c r="AB30">
        <f t="shared" si="19"/>
        <v>-89.11696314107057</v>
      </c>
      <c r="AC30">
        <f t="shared" si="20"/>
        <v>-82.075953409062535</v>
      </c>
      <c r="AD30">
        <f t="shared" si="21"/>
        <v>-6.0705843769000367</v>
      </c>
      <c r="AE30">
        <f t="shared" si="22"/>
        <v>54.031385635865675</v>
      </c>
      <c r="AF30">
        <v>0</v>
      </c>
      <c r="AG30">
        <v>0</v>
      </c>
      <c r="AH30">
        <f t="shared" si="23"/>
        <v>1</v>
      </c>
      <c r="AI30">
        <f t="shared" si="24"/>
        <v>0</v>
      </c>
      <c r="AJ30">
        <f t="shared" si="25"/>
        <v>53469.104513694234</v>
      </c>
      <c r="AK30" t="s">
        <v>293</v>
      </c>
      <c r="AL30">
        <v>10143.9</v>
      </c>
      <c r="AM30">
        <v>715.47692307692296</v>
      </c>
      <c r="AN30">
        <v>3262.08</v>
      </c>
      <c r="AO30">
        <f t="shared" si="26"/>
        <v>0.78066849277855754</v>
      </c>
      <c r="AP30">
        <v>-0.57774747981622299</v>
      </c>
      <c r="AQ30" t="s">
        <v>352</v>
      </c>
      <c r="AR30">
        <v>15391</v>
      </c>
      <c r="AS30">
        <v>1190.2080000000001</v>
      </c>
      <c r="AT30">
        <v>1737.78</v>
      </c>
      <c r="AU30">
        <f t="shared" si="27"/>
        <v>0.31509857404274411</v>
      </c>
      <c r="AV30">
        <v>0.5</v>
      </c>
      <c r="AW30">
        <f t="shared" si="28"/>
        <v>1180.2016815545685</v>
      </c>
      <c r="AX30">
        <f t="shared" si="29"/>
        <v>27.607610155201108</v>
      </c>
      <c r="AY30">
        <f t="shared" si="30"/>
        <v>185.93993347034666</v>
      </c>
      <c r="AZ30">
        <f t="shared" si="31"/>
        <v>2.3881814503002079E-2</v>
      </c>
      <c r="BA30">
        <f t="shared" si="32"/>
        <v>0.87715360977799262</v>
      </c>
      <c r="BB30" t="s">
        <v>353</v>
      </c>
      <c r="BC30">
        <v>1190.2080000000001</v>
      </c>
      <c r="BD30">
        <v>740.42</v>
      </c>
      <c r="BE30">
        <f t="shared" si="33"/>
        <v>0.5739276548239709</v>
      </c>
      <c r="BF30">
        <f t="shared" si="34"/>
        <v>0.54902141653966463</v>
      </c>
      <c r="BG30">
        <f t="shared" si="35"/>
        <v>0.60448276135561496</v>
      </c>
      <c r="BH30">
        <f t="shared" si="36"/>
        <v>0.53562589447356401</v>
      </c>
      <c r="BI30">
        <f t="shared" si="37"/>
        <v>0.5985620663907032</v>
      </c>
      <c r="BJ30">
        <f t="shared" si="38"/>
        <v>0.34154234993740457</v>
      </c>
      <c r="BK30">
        <f t="shared" si="39"/>
        <v>0.65845765006259538</v>
      </c>
      <c r="BL30">
        <f t="shared" si="40"/>
        <v>1400.01933333333</v>
      </c>
      <c r="BM30">
        <f t="shared" si="41"/>
        <v>1180.2016815545685</v>
      </c>
      <c r="BN30">
        <f t="shared" si="42"/>
        <v>0.84298955982601043</v>
      </c>
      <c r="BO30">
        <f t="shared" si="43"/>
        <v>0.19597911965202069</v>
      </c>
      <c r="BP30">
        <v>6</v>
      </c>
      <c r="BQ30">
        <v>0.5</v>
      </c>
      <c r="BR30" t="s">
        <v>296</v>
      </c>
      <c r="BS30">
        <v>2</v>
      </c>
      <c r="BT30">
        <v>1607629372.25</v>
      </c>
      <c r="BU30">
        <v>1199.8593333333299</v>
      </c>
      <c r="BV30">
        <v>1235.88433333333</v>
      </c>
      <c r="BW30">
        <v>3.1606926666666699</v>
      </c>
      <c r="BX30">
        <v>0.744326933333333</v>
      </c>
      <c r="BY30">
        <v>1199.7266666666701</v>
      </c>
      <c r="BZ30">
        <v>3.1216370000000002</v>
      </c>
      <c r="CA30">
        <v>500.19060000000002</v>
      </c>
      <c r="CB30">
        <v>101.448433333333</v>
      </c>
      <c r="CC30">
        <v>9.9955000000000002E-2</v>
      </c>
      <c r="CD30">
        <v>28.012696666666699</v>
      </c>
      <c r="CE30">
        <v>28.5278833333333</v>
      </c>
      <c r="CF30">
        <v>999.9</v>
      </c>
      <c r="CG30">
        <v>0</v>
      </c>
      <c r="CH30">
        <v>0</v>
      </c>
      <c r="CI30">
        <v>10001.270333333299</v>
      </c>
      <c r="CJ30">
        <v>0</v>
      </c>
      <c r="CK30">
        <v>328.89253333333301</v>
      </c>
      <c r="CL30">
        <v>1400.01933333333</v>
      </c>
      <c r="CM30">
        <v>0.89999193333333305</v>
      </c>
      <c r="CN30">
        <v>0.100008083333333</v>
      </c>
      <c r="CO30">
        <v>0</v>
      </c>
      <c r="CP30">
        <v>1190.3219999999999</v>
      </c>
      <c r="CQ30">
        <v>4.9994800000000001</v>
      </c>
      <c r="CR30">
        <v>17372.12</v>
      </c>
      <c r="CS30">
        <v>11417.71</v>
      </c>
      <c r="CT30">
        <v>46.987299999999998</v>
      </c>
      <c r="CU30">
        <v>48.932966666666701</v>
      </c>
      <c r="CV30">
        <v>47.928899999999999</v>
      </c>
      <c r="CW30">
        <v>48.264233333333301</v>
      </c>
      <c r="CX30">
        <v>49.055999999999997</v>
      </c>
      <c r="CY30">
        <v>1255.5046666666699</v>
      </c>
      <c r="CZ30">
        <v>139.51466666666701</v>
      </c>
      <c r="DA30">
        <v>0</v>
      </c>
      <c r="DB30">
        <v>119.5</v>
      </c>
      <c r="DC30">
        <v>0</v>
      </c>
      <c r="DD30">
        <v>1190.2080000000001</v>
      </c>
      <c r="DE30">
        <v>-23.657692274195998</v>
      </c>
      <c r="DF30">
        <v>-199.25384571103501</v>
      </c>
      <c r="DG30">
        <v>17371.008000000002</v>
      </c>
      <c r="DH30">
        <v>15</v>
      </c>
      <c r="DI30">
        <v>0</v>
      </c>
      <c r="DJ30" t="s">
        <v>297</v>
      </c>
      <c r="DK30">
        <v>1607548763</v>
      </c>
      <c r="DL30">
        <v>1607548763</v>
      </c>
      <c r="DM30">
        <v>0</v>
      </c>
      <c r="DN30">
        <v>-4.4999999999999998E-2</v>
      </c>
      <c r="DO30">
        <v>6.0000000000000001E-3</v>
      </c>
      <c r="DP30">
        <v>1.012</v>
      </c>
      <c r="DQ30">
        <v>6.6000000000000003E-2</v>
      </c>
      <c r="DR30">
        <v>400</v>
      </c>
      <c r="DS30">
        <v>0</v>
      </c>
      <c r="DT30">
        <v>0.22</v>
      </c>
      <c r="DU30">
        <v>0.08</v>
      </c>
      <c r="DV30">
        <v>27.6520749698396</v>
      </c>
      <c r="DW30">
        <v>-2.6811475203752901</v>
      </c>
      <c r="DX30">
        <v>0.21434013092056001</v>
      </c>
      <c r="DY30">
        <v>0</v>
      </c>
      <c r="DZ30">
        <v>-36.059338709677398</v>
      </c>
      <c r="EA30">
        <v>3.5108419354838798</v>
      </c>
      <c r="EB30">
        <v>0.27661655966735998</v>
      </c>
      <c r="EC30">
        <v>0</v>
      </c>
      <c r="ED30">
        <v>2.4192483870967698</v>
      </c>
      <c r="EE30">
        <v>-0.229806774193556</v>
      </c>
      <c r="EF30">
        <v>1.7141248325974901E-2</v>
      </c>
      <c r="EG30">
        <v>0</v>
      </c>
      <c r="EH30">
        <v>0</v>
      </c>
      <c r="EI30">
        <v>3</v>
      </c>
      <c r="EJ30" t="s">
        <v>337</v>
      </c>
      <c r="EK30">
        <v>100</v>
      </c>
      <c r="EL30">
        <v>100</v>
      </c>
      <c r="EM30">
        <v>0.13</v>
      </c>
      <c r="EN30">
        <v>3.9100000000000003E-2</v>
      </c>
      <c r="EO30">
        <v>1.1794943401787199</v>
      </c>
      <c r="EP30">
        <v>-1.6043650578588901E-5</v>
      </c>
      <c r="EQ30">
        <v>-1.15305589960158E-6</v>
      </c>
      <c r="ER30">
        <v>3.6581349982770798E-10</v>
      </c>
      <c r="ES30">
        <v>6.6000000000000003E-2</v>
      </c>
      <c r="ET30">
        <v>-1.48585495900011E-2</v>
      </c>
      <c r="EU30">
        <v>2.0620247853856302E-3</v>
      </c>
      <c r="EV30">
        <v>-2.1578943166311499E-5</v>
      </c>
      <c r="EW30">
        <v>18</v>
      </c>
      <c r="EX30">
        <v>2225</v>
      </c>
      <c r="EY30">
        <v>1</v>
      </c>
      <c r="EZ30">
        <v>25</v>
      </c>
      <c r="FA30">
        <v>1343.6</v>
      </c>
      <c r="FB30">
        <v>1343.6</v>
      </c>
      <c r="FC30">
        <v>2</v>
      </c>
      <c r="FD30">
        <v>496.43</v>
      </c>
      <c r="FE30">
        <v>462.29899999999998</v>
      </c>
      <c r="FF30">
        <v>23.707000000000001</v>
      </c>
      <c r="FG30">
        <v>33.466900000000003</v>
      </c>
      <c r="FH30">
        <v>30</v>
      </c>
      <c r="FI30">
        <v>33.4649</v>
      </c>
      <c r="FJ30">
        <v>33.5092</v>
      </c>
      <c r="FK30">
        <v>47.084600000000002</v>
      </c>
      <c r="FL30">
        <v>100</v>
      </c>
      <c r="FM30">
        <v>0</v>
      </c>
      <c r="FN30">
        <v>23.6983</v>
      </c>
      <c r="FO30">
        <v>1235.53</v>
      </c>
      <c r="FP30">
        <v>0</v>
      </c>
      <c r="FQ30">
        <v>97.98</v>
      </c>
      <c r="FR30">
        <v>102.143</v>
      </c>
    </row>
    <row r="31" spans="1:174" x14ac:dyDescent="0.25">
      <c r="A31">
        <v>15</v>
      </c>
      <c r="B31">
        <v>1607629500.5999999</v>
      </c>
      <c r="C31">
        <v>1556.5999999046301</v>
      </c>
      <c r="D31" t="s">
        <v>354</v>
      </c>
      <c r="E31" t="s">
        <v>355</v>
      </c>
      <c r="F31" t="s">
        <v>291</v>
      </c>
      <c r="G31" t="s">
        <v>292</v>
      </c>
      <c r="H31">
        <v>1607629492.8499999</v>
      </c>
      <c r="I31">
        <f t="shared" si="0"/>
        <v>1.6472149606065569E-3</v>
      </c>
      <c r="J31">
        <f t="shared" si="1"/>
        <v>1.6472149606065569</v>
      </c>
      <c r="K31">
        <f t="shared" si="2"/>
        <v>27.142564711058586</v>
      </c>
      <c r="L31">
        <f t="shared" si="3"/>
        <v>1400.22266666667</v>
      </c>
      <c r="M31">
        <f t="shared" si="4"/>
        <v>372.404016989002</v>
      </c>
      <c r="N31">
        <f t="shared" si="5"/>
        <v>37.814793015791452</v>
      </c>
      <c r="O31">
        <f t="shared" si="6"/>
        <v>142.18195266562711</v>
      </c>
      <c r="P31">
        <f t="shared" si="7"/>
        <v>4.484674613297137E-2</v>
      </c>
      <c r="Q31">
        <f t="shared" si="8"/>
        <v>2.9540924801052193</v>
      </c>
      <c r="R31">
        <f t="shared" si="9"/>
        <v>4.4471920682996158E-2</v>
      </c>
      <c r="S31">
        <f t="shared" si="10"/>
        <v>2.7828365749612116E-2</v>
      </c>
      <c r="T31">
        <f t="shared" si="11"/>
        <v>231.2919578161524</v>
      </c>
      <c r="U31">
        <f t="shared" si="12"/>
        <v>28.935263262159872</v>
      </c>
      <c r="V31">
        <f t="shared" si="13"/>
        <v>28.737670000000001</v>
      </c>
      <c r="W31">
        <f t="shared" si="14"/>
        <v>3.9611253904257619</v>
      </c>
      <c r="X31">
        <f t="shared" si="15"/>
        <v>7.3375333999630294</v>
      </c>
      <c r="Y31">
        <f t="shared" si="16"/>
        <v>0.27857037056250611</v>
      </c>
      <c r="Z31">
        <f t="shared" si="17"/>
        <v>3.7965124705791418</v>
      </c>
      <c r="AA31">
        <f t="shared" si="18"/>
        <v>3.6825550198632557</v>
      </c>
      <c r="AB31">
        <f t="shared" si="19"/>
        <v>-72.642179762749166</v>
      </c>
      <c r="AC31">
        <f t="shared" si="20"/>
        <v>-116.27807337854237</v>
      </c>
      <c r="AD31">
        <f t="shared" si="21"/>
        <v>-8.6118596755508552</v>
      </c>
      <c r="AE31">
        <f t="shared" si="22"/>
        <v>33.759844999310033</v>
      </c>
      <c r="AF31">
        <v>0</v>
      </c>
      <c r="AG31">
        <v>0</v>
      </c>
      <c r="AH31">
        <f t="shared" si="23"/>
        <v>1</v>
      </c>
      <c r="AI31">
        <f t="shared" si="24"/>
        <v>0</v>
      </c>
      <c r="AJ31">
        <f t="shared" si="25"/>
        <v>53441.8167673239</v>
      </c>
      <c r="AK31" t="s">
        <v>293</v>
      </c>
      <c r="AL31">
        <v>10143.9</v>
      </c>
      <c r="AM31">
        <v>715.47692307692296</v>
      </c>
      <c r="AN31">
        <v>3262.08</v>
      </c>
      <c r="AO31">
        <f t="shared" si="26"/>
        <v>0.78066849277855754</v>
      </c>
      <c r="AP31">
        <v>-0.57774747981622299</v>
      </c>
      <c r="AQ31" t="s">
        <v>356</v>
      </c>
      <c r="AR31">
        <v>15392.3</v>
      </c>
      <c r="AS31">
        <v>1175.2503999999999</v>
      </c>
      <c r="AT31">
        <v>1720.17</v>
      </c>
      <c r="AU31">
        <f t="shared" si="27"/>
        <v>0.31678241104076932</v>
      </c>
      <c r="AV31">
        <v>0.5</v>
      </c>
      <c r="AW31">
        <f t="shared" si="28"/>
        <v>1180.19232155433</v>
      </c>
      <c r="AX31">
        <f t="shared" si="29"/>
        <v>27.142564711058586</v>
      </c>
      <c r="AY31">
        <f t="shared" si="30"/>
        <v>186.93208455689177</v>
      </c>
      <c r="AZ31">
        <f t="shared" si="31"/>
        <v>2.3487961821651887E-2</v>
      </c>
      <c r="BA31">
        <f t="shared" si="32"/>
        <v>0.89637070754634707</v>
      </c>
      <c r="BB31" t="s">
        <v>357</v>
      </c>
      <c r="BC31">
        <v>1175.2503999999999</v>
      </c>
      <c r="BD31">
        <v>745.67</v>
      </c>
      <c r="BE31">
        <f t="shared" si="33"/>
        <v>0.56651377480132781</v>
      </c>
      <c r="BF31">
        <f t="shared" si="34"/>
        <v>0.55917865572088266</v>
      </c>
      <c r="BG31">
        <f t="shared" si="35"/>
        <v>0.61274196176298767</v>
      </c>
      <c r="BH31">
        <f t="shared" si="36"/>
        <v>0.54237419617625293</v>
      </c>
      <c r="BI31">
        <f t="shared" si="37"/>
        <v>0.60547716052515199</v>
      </c>
      <c r="BJ31">
        <f t="shared" si="38"/>
        <v>0.35478630614496331</v>
      </c>
      <c r="BK31">
        <f t="shared" si="39"/>
        <v>0.64521369385503669</v>
      </c>
      <c r="BL31">
        <f t="shared" si="40"/>
        <v>1400.009</v>
      </c>
      <c r="BM31">
        <f t="shared" si="41"/>
        <v>1180.19232155433</v>
      </c>
      <c r="BN31">
        <f t="shared" si="42"/>
        <v>0.84298909618033169</v>
      </c>
      <c r="BO31">
        <f t="shared" si="43"/>
        <v>0.19597819236066341</v>
      </c>
      <c r="BP31">
        <v>6</v>
      </c>
      <c r="BQ31">
        <v>0.5</v>
      </c>
      <c r="BR31" t="s">
        <v>296</v>
      </c>
      <c r="BS31">
        <v>2</v>
      </c>
      <c r="BT31">
        <v>1607629492.8499999</v>
      </c>
      <c r="BU31">
        <v>1400.22266666667</v>
      </c>
      <c r="BV31">
        <v>1435.54733333333</v>
      </c>
      <c r="BW31">
        <v>2.7433900000000002</v>
      </c>
      <c r="BX31">
        <v>0.77294533333333304</v>
      </c>
      <c r="BY31">
        <v>1400.3223333333301</v>
      </c>
      <c r="BZ31">
        <v>2.7029130000000001</v>
      </c>
      <c r="CA31">
        <v>500.20060000000001</v>
      </c>
      <c r="CB31">
        <v>101.442366666667</v>
      </c>
      <c r="CC31">
        <v>0.10002087666666699</v>
      </c>
      <c r="CD31">
        <v>28.007560000000002</v>
      </c>
      <c r="CE31">
        <v>28.737670000000001</v>
      </c>
      <c r="CF31">
        <v>999.9</v>
      </c>
      <c r="CG31">
        <v>0</v>
      </c>
      <c r="CH31">
        <v>0</v>
      </c>
      <c r="CI31">
        <v>9996.39433333333</v>
      </c>
      <c r="CJ31">
        <v>0</v>
      </c>
      <c r="CK31">
        <v>332.41750000000002</v>
      </c>
      <c r="CL31">
        <v>1400.009</v>
      </c>
      <c r="CM31">
        <v>0.90000516666666697</v>
      </c>
      <c r="CN31">
        <v>9.9995166666666593E-2</v>
      </c>
      <c r="CO31">
        <v>0</v>
      </c>
      <c r="CP31">
        <v>1175.4293333333301</v>
      </c>
      <c r="CQ31">
        <v>4.9994800000000001</v>
      </c>
      <c r="CR31">
        <v>17393.596666666701</v>
      </c>
      <c r="CS31">
        <v>11417.666666666701</v>
      </c>
      <c r="CT31">
        <v>46.625</v>
      </c>
      <c r="CU31">
        <v>48.616599999999998</v>
      </c>
      <c r="CV31">
        <v>47.553733333333298</v>
      </c>
      <c r="CW31">
        <v>47.916333333333299</v>
      </c>
      <c r="CX31">
        <v>48.707999999999998</v>
      </c>
      <c r="CY31">
        <v>1255.5170000000001</v>
      </c>
      <c r="CZ31">
        <v>139.49199999999999</v>
      </c>
      <c r="DA31">
        <v>0</v>
      </c>
      <c r="DB31">
        <v>120.09999990463299</v>
      </c>
      <c r="DC31">
        <v>0</v>
      </c>
      <c r="DD31">
        <v>1175.2503999999999</v>
      </c>
      <c r="DE31">
        <v>-16.289230746284701</v>
      </c>
      <c r="DF31">
        <v>-172.89230744514299</v>
      </c>
      <c r="DG31">
        <v>17391.367999999999</v>
      </c>
      <c r="DH31">
        <v>15</v>
      </c>
      <c r="DI31">
        <v>0</v>
      </c>
      <c r="DJ31" t="s">
        <v>297</v>
      </c>
      <c r="DK31">
        <v>1607548763</v>
      </c>
      <c r="DL31">
        <v>1607548763</v>
      </c>
      <c r="DM31">
        <v>0</v>
      </c>
      <c r="DN31">
        <v>-4.4999999999999998E-2</v>
      </c>
      <c r="DO31">
        <v>6.0000000000000001E-3</v>
      </c>
      <c r="DP31">
        <v>1.012</v>
      </c>
      <c r="DQ31">
        <v>6.6000000000000003E-2</v>
      </c>
      <c r="DR31">
        <v>400</v>
      </c>
      <c r="DS31">
        <v>0</v>
      </c>
      <c r="DT31">
        <v>0.22</v>
      </c>
      <c r="DU31">
        <v>0.08</v>
      </c>
      <c r="DV31">
        <v>27.167954415957801</v>
      </c>
      <c r="DW31">
        <v>-2.3828806867348198</v>
      </c>
      <c r="DX31">
        <v>0.18438070602682299</v>
      </c>
      <c r="DY31">
        <v>0</v>
      </c>
      <c r="DZ31">
        <v>-35.3243266666667</v>
      </c>
      <c r="EA31">
        <v>2.99533882091221</v>
      </c>
      <c r="EB31">
        <v>0.22766412385109899</v>
      </c>
      <c r="EC31">
        <v>0</v>
      </c>
      <c r="ED31">
        <v>1.97044466666667</v>
      </c>
      <c r="EE31">
        <v>-0.205348698553945</v>
      </c>
      <c r="EF31">
        <v>1.4814479118604101E-2</v>
      </c>
      <c r="EG31">
        <v>0</v>
      </c>
      <c r="EH31">
        <v>0</v>
      </c>
      <c r="EI31">
        <v>3</v>
      </c>
      <c r="EJ31" t="s">
        <v>337</v>
      </c>
      <c r="EK31">
        <v>100</v>
      </c>
      <c r="EL31">
        <v>100</v>
      </c>
      <c r="EM31">
        <v>-0.1</v>
      </c>
      <c r="EN31">
        <v>4.0599999999999997E-2</v>
      </c>
      <c r="EO31">
        <v>1.1794943401787199</v>
      </c>
      <c r="EP31">
        <v>-1.6043650578588901E-5</v>
      </c>
      <c r="EQ31">
        <v>-1.15305589960158E-6</v>
      </c>
      <c r="ER31">
        <v>3.6581349982770798E-10</v>
      </c>
      <c r="ES31">
        <v>6.6000000000000003E-2</v>
      </c>
      <c r="ET31">
        <v>-1.48585495900011E-2</v>
      </c>
      <c r="EU31">
        <v>2.0620247853856302E-3</v>
      </c>
      <c r="EV31">
        <v>-2.1578943166311499E-5</v>
      </c>
      <c r="EW31">
        <v>18</v>
      </c>
      <c r="EX31">
        <v>2225</v>
      </c>
      <c r="EY31">
        <v>1</v>
      </c>
      <c r="EZ31">
        <v>25</v>
      </c>
      <c r="FA31">
        <v>1345.6</v>
      </c>
      <c r="FB31">
        <v>1345.6</v>
      </c>
      <c r="FC31">
        <v>2</v>
      </c>
      <c r="FD31">
        <v>496.03</v>
      </c>
      <c r="FE31">
        <v>462.52499999999998</v>
      </c>
      <c r="FF31">
        <v>23.537800000000001</v>
      </c>
      <c r="FG31">
        <v>33.469900000000003</v>
      </c>
      <c r="FH31">
        <v>30.0002</v>
      </c>
      <c r="FI31">
        <v>33.476900000000001</v>
      </c>
      <c r="FJ31">
        <v>33.524799999999999</v>
      </c>
      <c r="FK31">
        <v>53.207700000000003</v>
      </c>
      <c r="FL31">
        <v>100</v>
      </c>
      <c r="FM31">
        <v>0</v>
      </c>
      <c r="FN31">
        <v>23.531099999999999</v>
      </c>
      <c r="FO31">
        <v>1435.03</v>
      </c>
      <c r="FP31">
        <v>0</v>
      </c>
      <c r="FQ31">
        <v>97.978200000000001</v>
      </c>
      <c r="FR31">
        <v>102.139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2020-12-10T13:48:18Z</dcterms:created>
  <dcterms:modified xsi:type="dcterms:W3CDTF">2021-05-04T23:11:39Z</dcterms:modified>
</cp:coreProperties>
</file>