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13308134-04FE-4F1A-96B2-19BAC1B009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J31" i="1"/>
  <c r="BK31" i="1" s="1"/>
  <c r="BI31" i="1"/>
  <c r="BH31" i="1"/>
  <c r="BG31" i="1"/>
  <c r="BF31" i="1"/>
  <c r="BE31" i="1"/>
  <c r="BA31" i="1"/>
  <c r="AW31" i="1"/>
  <c r="AY31" i="1" s="1"/>
  <c r="AU31" i="1"/>
  <c r="AO31" i="1"/>
  <c r="AJ31" i="1"/>
  <c r="AI31" i="1"/>
  <c r="AH31" i="1"/>
  <c r="Z31" i="1"/>
  <c r="Y31" i="1"/>
  <c r="X31" i="1"/>
  <c r="Q31" i="1"/>
  <c r="O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O30" i="1" s="1"/>
  <c r="Z30" i="1"/>
  <c r="Y30" i="1"/>
  <c r="X30" i="1" s="1"/>
  <c r="Q30" i="1"/>
  <c r="L30" i="1"/>
  <c r="K30" i="1"/>
  <c r="AX30" i="1" s="1"/>
  <c r="J30" i="1"/>
  <c r="I30" i="1" s="1"/>
  <c r="BO29" i="1"/>
  <c r="BN29" i="1"/>
  <c r="BL29" i="1"/>
  <c r="BM29" i="1" s="1"/>
  <c r="T29" i="1" s="1"/>
  <c r="BJ29" i="1"/>
  <c r="BK29" i="1" s="1"/>
  <c r="BI29" i="1"/>
  <c r="BH29" i="1"/>
  <c r="BG29" i="1"/>
  <c r="BF29" i="1"/>
  <c r="BE29" i="1"/>
  <c r="BA29" i="1"/>
  <c r="AW29" i="1"/>
  <c r="AY29" i="1" s="1"/>
  <c r="AU29" i="1"/>
  <c r="AO29" i="1"/>
  <c r="AJ29" i="1"/>
  <c r="AH29" i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O28" i="1" s="1"/>
  <c r="AI28" i="1"/>
  <c r="AB28" i="1"/>
  <c r="Z28" i="1"/>
  <c r="Y28" i="1"/>
  <c r="X28" i="1" s="1"/>
  <c r="Q28" i="1"/>
  <c r="L28" i="1"/>
  <c r="K28" i="1"/>
  <c r="AX28" i="1" s="1"/>
  <c r="J28" i="1"/>
  <c r="I28" i="1"/>
  <c r="BO27" i="1"/>
  <c r="BN27" i="1"/>
  <c r="BL27" i="1"/>
  <c r="BM27" i="1" s="1"/>
  <c r="T27" i="1" s="1"/>
  <c r="BJ27" i="1"/>
  <c r="BK27" i="1" s="1"/>
  <c r="BI27" i="1"/>
  <c r="BH27" i="1"/>
  <c r="BG27" i="1"/>
  <c r="BF27" i="1"/>
  <c r="BE27" i="1"/>
  <c r="BA27" i="1"/>
  <c r="AU27" i="1"/>
  <c r="AO27" i="1"/>
  <c r="AJ27" i="1"/>
  <c r="AH27" i="1"/>
  <c r="Z27" i="1"/>
  <c r="Y27" i="1"/>
  <c r="X27" i="1" s="1"/>
  <c r="Q27" i="1"/>
  <c r="BO26" i="1"/>
  <c r="BN26" i="1"/>
  <c r="BM26" i="1"/>
  <c r="T26" i="1" s="1"/>
  <c r="BL26" i="1"/>
  <c r="BI26" i="1"/>
  <c r="BH26" i="1"/>
  <c r="BG26" i="1"/>
  <c r="BF26" i="1"/>
  <c r="BJ26" i="1" s="1"/>
  <c r="BK26" i="1" s="1"/>
  <c r="BE26" i="1"/>
  <c r="BA26" i="1"/>
  <c r="AW26" i="1"/>
  <c r="AU26" i="1"/>
  <c r="AO26" i="1"/>
  <c r="AJ26" i="1"/>
  <c r="AH26" i="1" s="1"/>
  <c r="O26" i="1" s="1"/>
  <c r="Z26" i="1"/>
  <c r="Y26" i="1"/>
  <c r="Q26" i="1"/>
  <c r="L26" i="1"/>
  <c r="BO25" i="1"/>
  <c r="BN25" i="1"/>
  <c r="BL25" i="1"/>
  <c r="BM25" i="1" s="1"/>
  <c r="T25" i="1" s="1"/>
  <c r="BK25" i="1"/>
  <c r="BJ25" i="1"/>
  <c r="BI25" i="1"/>
  <c r="BH25" i="1"/>
  <c r="BG25" i="1"/>
  <c r="BF25" i="1"/>
  <c r="BE25" i="1"/>
  <c r="BA25" i="1"/>
  <c r="AU25" i="1"/>
  <c r="AO25" i="1"/>
  <c r="AJ25" i="1"/>
  <c r="AH25" i="1"/>
  <c r="Z25" i="1"/>
  <c r="Y25" i="1"/>
  <c r="X25" i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O24" i="1" s="1"/>
  <c r="AI24" i="1"/>
  <c r="AB24" i="1"/>
  <c r="Z24" i="1"/>
  <c r="Y24" i="1"/>
  <c r="X24" i="1" s="1"/>
  <c r="Q24" i="1"/>
  <c r="J24" i="1"/>
  <c r="I24" i="1"/>
  <c r="BO23" i="1"/>
  <c r="BN23" i="1"/>
  <c r="BM23" i="1"/>
  <c r="T23" i="1" s="1"/>
  <c r="BL23" i="1"/>
  <c r="BK23" i="1"/>
  <c r="BJ23" i="1"/>
  <c r="BI23" i="1"/>
  <c r="BH23" i="1"/>
  <c r="BG23" i="1"/>
  <c r="BF23" i="1"/>
  <c r="BE23" i="1"/>
  <c r="BA23" i="1"/>
  <c r="AW23" i="1"/>
  <c r="AY23" i="1" s="1"/>
  <c r="AU23" i="1"/>
  <c r="AO23" i="1"/>
  <c r="AJ23" i="1"/>
  <c r="AH23" i="1"/>
  <c r="Z23" i="1"/>
  <c r="Y23" i="1"/>
  <c r="X23" i="1" s="1"/>
  <c r="Q23" i="1"/>
  <c r="O23" i="1"/>
  <c r="J23" i="1"/>
  <c r="I23" i="1" s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O22" i="1" s="1"/>
  <c r="AB22" i="1"/>
  <c r="Z22" i="1"/>
  <c r="Y22" i="1"/>
  <c r="Q22" i="1"/>
  <c r="L22" i="1"/>
  <c r="J22" i="1"/>
  <c r="I22" i="1"/>
  <c r="BO21" i="1"/>
  <c r="BN21" i="1"/>
  <c r="BM21" i="1"/>
  <c r="T21" i="1" s="1"/>
  <c r="BL21" i="1"/>
  <c r="BK21" i="1"/>
  <c r="BJ21" i="1"/>
  <c r="BI21" i="1"/>
  <c r="BH21" i="1"/>
  <c r="BG21" i="1"/>
  <c r="BF21" i="1"/>
  <c r="BE21" i="1"/>
  <c r="BA21" i="1"/>
  <c r="AW21" i="1"/>
  <c r="AY21" i="1" s="1"/>
  <c r="AU21" i="1"/>
  <c r="AO21" i="1"/>
  <c r="AJ21" i="1"/>
  <c r="AH21" i="1"/>
  <c r="Z21" i="1"/>
  <c r="Y21" i="1"/>
  <c r="Q21" i="1"/>
  <c r="O21" i="1"/>
  <c r="J21" i="1"/>
  <c r="I21" i="1" s="1"/>
  <c r="BO20" i="1"/>
  <c r="BN20" i="1"/>
  <c r="BM20" i="1"/>
  <c r="T20" i="1" s="1"/>
  <c r="BL20" i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 s="1"/>
  <c r="O20" i="1" s="1"/>
  <c r="AB20" i="1"/>
  <c r="Z20" i="1"/>
  <c r="Y20" i="1"/>
  <c r="Q20" i="1"/>
  <c r="J20" i="1"/>
  <c r="I20" i="1"/>
  <c r="BO19" i="1"/>
  <c r="BN19" i="1"/>
  <c r="BM19" i="1"/>
  <c r="T19" i="1" s="1"/>
  <c r="BL19" i="1"/>
  <c r="BK19" i="1"/>
  <c r="BJ19" i="1"/>
  <c r="BI19" i="1"/>
  <c r="BH19" i="1"/>
  <c r="BG19" i="1"/>
  <c r="BF19" i="1"/>
  <c r="BE19" i="1"/>
  <c r="BA19" i="1"/>
  <c r="AW19" i="1"/>
  <c r="AY19" i="1" s="1"/>
  <c r="AU19" i="1"/>
  <c r="AO19" i="1"/>
  <c r="AJ19" i="1"/>
  <c r="AH19" i="1"/>
  <c r="AI19" i="1" s="1"/>
  <c r="Z19" i="1"/>
  <c r="Y19" i="1"/>
  <c r="X19" i="1" s="1"/>
  <c r="Q19" i="1"/>
  <c r="O19" i="1"/>
  <c r="BO18" i="1"/>
  <c r="BN18" i="1"/>
  <c r="BM18" i="1"/>
  <c r="T18" i="1" s="1"/>
  <c r="BL18" i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O18" i="1" s="1"/>
  <c r="AB18" i="1"/>
  <c r="Z18" i="1"/>
  <c r="Y18" i="1"/>
  <c r="Q18" i="1"/>
  <c r="J18" i="1"/>
  <c r="I18" i="1"/>
  <c r="BO17" i="1"/>
  <c r="BN17" i="1"/>
  <c r="BM17" i="1"/>
  <c r="T17" i="1" s="1"/>
  <c r="BL17" i="1"/>
  <c r="BK17" i="1"/>
  <c r="BJ17" i="1"/>
  <c r="BI17" i="1"/>
  <c r="BH17" i="1"/>
  <c r="BG17" i="1"/>
  <c r="BF17" i="1"/>
  <c r="BE17" i="1"/>
  <c r="BA17" i="1"/>
  <c r="AW17" i="1"/>
  <c r="AY17" i="1" s="1"/>
  <c r="AU17" i="1"/>
  <c r="AO17" i="1"/>
  <c r="AJ17" i="1"/>
  <c r="AH17" i="1"/>
  <c r="Z17" i="1"/>
  <c r="Y17" i="1"/>
  <c r="X17" i="1" s="1"/>
  <c r="Q17" i="1"/>
  <c r="O17" i="1"/>
  <c r="J17" i="1"/>
  <c r="I17" i="1" s="1"/>
  <c r="T22" i="1" l="1"/>
  <c r="AW22" i="1"/>
  <c r="AB30" i="1"/>
  <c r="AW20" i="1"/>
  <c r="AY20" i="1" s="1"/>
  <c r="X21" i="1"/>
  <c r="AC17" i="1"/>
  <c r="U18" i="1"/>
  <c r="V18" i="1" s="1"/>
  <c r="AB21" i="1"/>
  <c r="AW24" i="1"/>
  <c r="AY24" i="1" s="1"/>
  <c r="T24" i="1"/>
  <c r="AZ28" i="1"/>
  <c r="T28" i="1"/>
  <c r="AW28" i="1"/>
  <c r="T30" i="1"/>
  <c r="AW30" i="1"/>
  <c r="AZ30" i="1" s="1"/>
  <c r="AY28" i="1"/>
  <c r="L25" i="1"/>
  <c r="K25" i="1"/>
  <c r="AX25" i="1" s="1"/>
  <c r="AZ25" i="1" s="1"/>
  <c r="J25" i="1"/>
  <c r="I25" i="1" s="1"/>
  <c r="AI25" i="1"/>
  <c r="O25" i="1"/>
  <c r="AB17" i="1"/>
  <c r="R17" i="1"/>
  <c r="P17" i="1" s="1"/>
  <c r="S17" i="1" s="1"/>
  <c r="M17" i="1" s="1"/>
  <c r="N17" i="1" s="1"/>
  <c r="U20" i="1"/>
  <c r="V20" i="1" s="1"/>
  <c r="AC18" i="1"/>
  <c r="AW18" i="1"/>
  <c r="AY18" i="1" s="1"/>
  <c r="AB23" i="1"/>
  <c r="L27" i="1"/>
  <c r="K27" i="1"/>
  <c r="AX27" i="1" s="1"/>
  <c r="J27" i="1"/>
  <c r="I27" i="1" s="1"/>
  <c r="AI27" i="1"/>
  <c r="L29" i="1"/>
  <c r="K29" i="1"/>
  <c r="AX29" i="1" s="1"/>
  <c r="AZ29" i="1" s="1"/>
  <c r="J29" i="1"/>
  <c r="I29" i="1" s="1"/>
  <c r="U17" i="1"/>
  <c r="V17" i="1" s="1"/>
  <c r="K18" i="1"/>
  <c r="AX18" i="1" s="1"/>
  <c r="AI18" i="1"/>
  <c r="K20" i="1"/>
  <c r="AX20" i="1" s="1"/>
  <c r="AI20" i="1"/>
  <c r="U21" i="1"/>
  <c r="V21" i="1" s="1"/>
  <c r="AC21" i="1" s="1"/>
  <c r="K22" i="1"/>
  <c r="AX22" i="1" s="1"/>
  <c r="AZ22" i="1" s="1"/>
  <c r="AI22" i="1"/>
  <c r="U23" i="1"/>
  <c r="V23" i="1" s="1"/>
  <c r="K24" i="1"/>
  <c r="AX24" i="1" s="1"/>
  <c r="AI26" i="1"/>
  <c r="AI29" i="1"/>
  <c r="L31" i="1"/>
  <c r="K31" i="1"/>
  <c r="AX31" i="1" s="1"/>
  <c r="AZ31" i="1" s="1"/>
  <c r="J31" i="1"/>
  <c r="I31" i="1" s="1"/>
  <c r="L17" i="1"/>
  <c r="K17" i="1"/>
  <c r="AX17" i="1" s="1"/>
  <c r="AZ17" i="1" s="1"/>
  <c r="L18" i="1"/>
  <c r="J19" i="1"/>
  <c r="I19" i="1" s="1"/>
  <c r="L21" i="1"/>
  <c r="K21" i="1"/>
  <c r="AX21" i="1" s="1"/>
  <c r="AZ21" i="1" s="1"/>
  <c r="L23" i="1"/>
  <c r="K23" i="1"/>
  <c r="AX23" i="1" s="1"/>
  <c r="AZ23" i="1" s="1"/>
  <c r="L24" i="1"/>
  <c r="AI17" i="1"/>
  <c r="X18" i="1"/>
  <c r="X20" i="1"/>
  <c r="AI21" i="1"/>
  <c r="X22" i="1"/>
  <c r="AI23" i="1"/>
  <c r="AW25" i="1"/>
  <c r="AY25" i="1" s="1"/>
  <c r="J26" i="1"/>
  <c r="I26" i="1" s="1"/>
  <c r="O27" i="1"/>
  <c r="AI30" i="1"/>
  <c r="L19" i="1"/>
  <c r="K19" i="1"/>
  <c r="AX19" i="1" s="1"/>
  <c r="AZ19" i="1" s="1"/>
  <c r="L20" i="1"/>
  <c r="AY22" i="1"/>
  <c r="K26" i="1"/>
  <c r="AX26" i="1" s="1"/>
  <c r="AZ26" i="1" s="1"/>
  <c r="X26" i="1"/>
  <c r="AY26" i="1"/>
  <c r="AW27" i="1"/>
  <c r="AY27" i="1" s="1"/>
  <c r="O29" i="1"/>
  <c r="W20" i="1" l="1"/>
  <c r="AA20" i="1" s="1"/>
  <c r="AD20" i="1"/>
  <c r="R20" i="1"/>
  <c r="P20" i="1" s="1"/>
  <c r="S20" i="1" s="1"/>
  <c r="M20" i="1" s="1"/>
  <c r="N20" i="1" s="1"/>
  <c r="AB19" i="1"/>
  <c r="R19" i="1"/>
  <c r="P19" i="1" s="1"/>
  <c r="S19" i="1" s="1"/>
  <c r="M19" i="1" s="1"/>
  <c r="N19" i="1" s="1"/>
  <c r="AZ20" i="1"/>
  <c r="U30" i="1"/>
  <c r="V30" i="1" s="1"/>
  <c r="W18" i="1"/>
  <c r="AA18" i="1" s="1"/>
  <c r="AD18" i="1"/>
  <c r="AE18" i="1" s="1"/>
  <c r="R18" i="1"/>
  <c r="P18" i="1" s="1"/>
  <c r="S18" i="1" s="1"/>
  <c r="M18" i="1" s="1"/>
  <c r="N18" i="1" s="1"/>
  <c r="U19" i="1"/>
  <c r="V19" i="1" s="1"/>
  <c r="AB27" i="1"/>
  <c r="U27" i="1"/>
  <c r="V27" i="1" s="1"/>
  <c r="R27" i="1" s="1"/>
  <c r="P27" i="1" s="1"/>
  <c r="S27" i="1" s="1"/>
  <c r="M27" i="1" s="1"/>
  <c r="N27" i="1" s="1"/>
  <c r="AC20" i="1"/>
  <c r="W21" i="1"/>
  <c r="AA21" i="1" s="1"/>
  <c r="AD21" i="1"/>
  <c r="AE21" i="1" s="1"/>
  <c r="R21" i="1"/>
  <c r="P21" i="1" s="1"/>
  <c r="S21" i="1" s="1"/>
  <c r="M21" i="1" s="1"/>
  <c r="N21" i="1" s="1"/>
  <c r="AB26" i="1"/>
  <c r="AZ24" i="1"/>
  <c r="W23" i="1"/>
  <c r="AA23" i="1" s="1"/>
  <c r="AD23" i="1"/>
  <c r="AE23" i="1" s="1"/>
  <c r="AZ18" i="1"/>
  <c r="U26" i="1"/>
  <c r="V26" i="1" s="1"/>
  <c r="R26" i="1" s="1"/>
  <c r="P26" i="1" s="1"/>
  <c r="S26" i="1" s="1"/>
  <c r="M26" i="1" s="1"/>
  <c r="N26" i="1" s="1"/>
  <c r="AC23" i="1"/>
  <c r="U22" i="1"/>
  <c r="V22" i="1" s="1"/>
  <c r="AB31" i="1"/>
  <c r="U31" i="1"/>
  <c r="V31" i="1" s="1"/>
  <c r="AB29" i="1"/>
  <c r="U29" i="1"/>
  <c r="V29" i="1" s="1"/>
  <c r="AZ27" i="1"/>
  <c r="U28" i="1"/>
  <c r="V28" i="1" s="1"/>
  <c r="AY30" i="1"/>
  <c r="W17" i="1"/>
  <c r="AA17" i="1" s="1"/>
  <c r="AD17" i="1"/>
  <c r="AE17" i="1" s="1"/>
  <c r="R23" i="1"/>
  <c r="P23" i="1" s="1"/>
  <c r="S23" i="1" s="1"/>
  <c r="M23" i="1" s="1"/>
  <c r="N23" i="1" s="1"/>
  <c r="AB25" i="1"/>
  <c r="U25" i="1"/>
  <c r="V25" i="1" s="1"/>
  <c r="U24" i="1"/>
  <c r="V24" i="1" s="1"/>
  <c r="W31" i="1" l="1"/>
  <c r="AA31" i="1" s="1"/>
  <c r="AD31" i="1"/>
  <c r="AC31" i="1"/>
  <c r="W24" i="1"/>
  <c r="AA24" i="1" s="1"/>
  <c r="AD24" i="1"/>
  <c r="R24" i="1"/>
  <c r="P24" i="1" s="1"/>
  <c r="S24" i="1" s="1"/>
  <c r="M24" i="1" s="1"/>
  <c r="N24" i="1" s="1"/>
  <c r="AC24" i="1"/>
  <c r="R31" i="1"/>
  <c r="P31" i="1" s="1"/>
  <c r="S31" i="1" s="1"/>
  <c r="M31" i="1" s="1"/>
  <c r="N31" i="1" s="1"/>
  <c r="W28" i="1"/>
  <c r="AA28" i="1" s="1"/>
  <c r="AD28" i="1"/>
  <c r="AE28" i="1" s="1"/>
  <c r="R28" i="1"/>
  <c r="P28" i="1" s="1"/>
  <c r="S28" i="1" s="1"/>
  <c r="M28" i="1" s="1"/>
  <c r="N28" i="1" s="1"/>
  <c r="AC28" i="1"/>
  <c r="AD25" i="1"/>
  <c r="W25" i="1"/>
  <c r="AA25" i="1" s="1"/>
  <c r="AC25" i="1"/>
  <c r="W22" i="1"/>
  <c r="AA22" i="1" s="1"/>
  <c r="AD22" i="1"/>
  <c r="R22" i="1"/>
  <c r="P22" i="1" s="1"/>
  <c r="S22" i="1" s="1"/>
  <c r="M22" i="1" s="1"/>
  <c r="N22" i="1" s="1"/>
  <c r="AC22" i="1"/>
  <c r="R25" i="1"/>
  <c r="P25" i="1" s="1"/>
  <c r="S25" i="1" s="1"/>
  <c r="M25" i="1" s="1"/>
  <c r="N25" i="1" s="1"/>
  <c r="W19" i="1"/>
  <c r="AA19" i="1" s="1"/>
  <c r="AD19" i="1"/>
  <c r="AC19" i="1"/>
  <c r="W30" i="1"/>
  <c r="AA30" i="1" s="1"/>
  <c r="AD30" i="1"/>
  <c r="AC30" i="1"/>
  <c r="R30" i="1"/>
  <c r="P30" i="1" s="1"/>
  <c r="S30" i="1" s="1"/>
  <c r="M30" i="1" s="1"/>
  <c r="N30" i="1" s="1"/>
  <c r="W26" i="1"/>
  <c r="AA26" i="1" s="1"/>
  <c r="AD26" i="1"/>
  <c r="AC26" i="1"/>
  <c r="AE20" i="1"/>
  <c r="W27" i="1"/>
  <c r="AA27" i="1" s="1"/>
  <c r="AD27" i="1"/>
  <c r="AC27" i="1"/>
  <c r="AD29" i="1"/>
  <c r="AE29" i="1" s="1"/>
  <c r="W29" i="1"/>
  <c r="AA29" i="1" s="1"/>
  <c r="AC29" i="1"/>
  <c r="R29" i="1"/>
  <c r="P29" i="1" s="1"/>
  <c r="S29" i="1" s="1"/>
  <c r="M29" i="1" s="1"/>
  <c r="N29" i="1" s="1"/>
  <c r="AE26" i="1" l="1"/>
  <c r="AE25" i="1"/>
  <c r="AE24" i="1"/>
  <c r="AE19" i="1"/>
  <c r="AE31" i="1"/>
  <c r="AE27" i="1"/>
  <c r="AE30" i="1"/>
  <c r="AE22" i="1"/>
</calcChain>
</file>

<file path=xl/sharedStrings.xml><?xml version="1.0" encoding="utf-8"?>
<sst xmlns="http://schemas.openxmlformats.org/spreadsheetml/2006/main" count="702" uniqueCount="358">
  <si>
    <t>File opened</t>
  </si>
  <si>
    <t>2020-12-10 13:49:14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</si>
  <si>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</si>
  <si>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</si>
  <si>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</si>
  <si>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</si>
  <si>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</si>
  <si>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</si>
  <si>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</si>
  <si>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</si>
  <si>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</si>
  <si>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</si>
  <si>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</si>
  <si>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</si>
  <si>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</si>
  <si>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</si>
  <si>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</si>
  <si>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</si>
  <si>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</si>
  <si>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</si>
  <si>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</si>
  <si>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</si>
  <si>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</si>
  <si>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</si>
  <si>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13:49:14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</si>
  <si>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</si>
  <si>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</si>
  <si>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</si>
  <si>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</si>
  <si>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</si>
  <si>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</si>
  <si>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</si>
  <si>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</si>
  <si>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</si>
  <si>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</si>
  <si>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</si>
  <si>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</si>
  <si>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</si>
  <si>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</si>
  <si>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</si>
  <si>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</si>
  <si>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</si>
  <si>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</si>
  <si>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</si>
  <si>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</si>
  <si>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</si>
  <si>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</si>
  <si>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</si>
  <si>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</si>
  <si>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</si>
  <si>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</si>
  <si>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</si>
  <si>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</si>
  <si>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</si>
  <si>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</si>
  <si>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</si>
  <si>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</si>
  <si>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</si>
  <si>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</si>
  <si>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</si>
  <si>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</si>
  <si>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</si>
  <si>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</si>
  <si>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</si>
  <si>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</si>
  <si>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</si>
  <si>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</si>
  <si>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</si>
  <si>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</si>
  <si>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</si>
  <si>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</si>
  <si>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</si>
  <si>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</si>
  <si>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</si>
  <si>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</si>
  <si>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</si>
  <si>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</si>
  <si>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</si>
  <si>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</si>
  <si>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</si>
  <si>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</si>
  <si>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</si>
  <si>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</si>
  <si>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</si>
  <si>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</si>
  <si>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</si>
  <si>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</si>
  <si>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</si>
  <si>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</si>
  <si>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</si>
  <si>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</si>
  <si>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</si>
  <si>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</si>
  <si>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</si>
  <si>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</si>
  <si>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</si>
  <si>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</si>
  <si>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</si>
  <si>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</si>
  <si>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</si>
  <si>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</si>
  <si>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</si>
  <si>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</si>
  <si>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</si>
  <si>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</si>
  <si>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</si>
  <si>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</si>
  <si>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</si>
  <si>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</si>
  <si>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</si>
  <si>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</si>
  <si>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</si>
  <si>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</si>
  <si>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</si>
  <si>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</si>
  <si>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</si>
  <si>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</si>
  <si>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</si>
  <si>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</si>
  <si>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</si>
  <si>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</si>
  <si>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</si>
  <si>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</si>
  <si>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</si>
  <si>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</si>
  <si>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</si>
  <si>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</si>
  <si>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</si>
  <si>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</si>
  <si>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</si>
  <si>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</si>
  <si>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</si>
  <si>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</si>
  <si>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</si>
  <si>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</si>
  <si>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</si>
  <si>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</si>
  <si>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</si>
  <si>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</si>
  <si>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</si>
  <si>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</si>
  <si>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</si>
  <si>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</si>
  <si>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</si>
  <si>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</si>
  <si>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</si>
  <si>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</si>
  <si>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</si>
  <si>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</si>
  <si>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</si>
  <si>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</si>
  <si>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</si>
  <si>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</si>
  <si>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</si>
  <si>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</si>
  <si>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</si>
  <si>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</si>
  <si>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</si>
  <si>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</si>
  <si>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</si>
  <si>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</si>
  <si>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</si>
  <si>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</si>
  <si>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</si>
  <si>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</si>
  <si>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</si>
  <si>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</si>
  <si>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</si>
  <si>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</si>
  <si>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</si>
  <si>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</si>
  <si>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</si>
  <si>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</si>
  <si>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</si>
  <si>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</si>
  <si>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</si>
  <si>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</si>
  <si>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</si>
  <si>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</si>
  <si>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</si>
  <si>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</si>
  <si>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</si>
  <si>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</si>
  <si>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</si>
  <si>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</si>
  <si>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</si>
  <si>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</si>
  <si>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</si>
  <si>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</si>
  <si>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</si>
  <si>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</si>
  <si>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</si>
  <si>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</si>
  <si>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</si>
  <si>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</si>
  <si>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</si>
  <si>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</si>
  <si>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</si>
  <si>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</si>
  <si>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</si>
  <si>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</si>
  <si>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</si>
  <si>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</si>
  <si>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</si>
  <si>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</si>
  <si>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</si>
  <si>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</si>
  <si>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</si>
  <si>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</si>
  <si>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</si>
  <si>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</si>
  <si>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</si>
  <si>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</si>
  <si>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</si>
  <si>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</si>
  <si>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</si>
  <si>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</si>
  <si>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</si>
  <si>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</si>
  <si>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</si>
  <si>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</si>
  <si>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</si>
  <si>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</si>
  <si>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</si>
  <si>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</si>
  <si>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</si>
  <si>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</si>
  <si>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</si>
  <si>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</si>
  <si>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</si>
  <si>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</si>
  <si>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</si>
  <si>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</si>
  <si>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</si>
  <si>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</si>
  <si>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</si>
  <si>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</si>
  <si>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</si>
  <si>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</si>
  <si>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</si>
  <si>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</si>
  <si>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</si>
  <si>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</si>
  <si>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</si>
  <si>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</si>
  <si>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</si>
  <si>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</si>
  <si>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</si>
  <si>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</si>
  <si>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</si>
  <si>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</si>
  <si>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</si>
  <si>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</si>
  <si>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</si>
  <si>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</si>
  <si>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</si>
  <si>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</si>
  <si>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</si>
  <si>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</si>
  <si>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</si>
  <si>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</si>
  <si>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</si>
  <si>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</si>
  <si>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</si>
  <si>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</si>
  <si>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</si>
  <si>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</si>
  <si>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</si>
  <si>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</si>
  <si>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</si>
  <si>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</si>
  <si>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</si>
  <si>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</si>
  <si>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</si>
  <si>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</si>
  <si>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</si>
  <si>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</si>
  <si>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</si>
  <si>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</si>
  <si>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</si>
  <si>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</si>
  <si>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</si>
  <si>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</si>
  <si>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</si>
  <si>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</si>
  <si>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</si>
  <si>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</si>
  <si>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</si>
  <si>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</si>
  <si>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13:58:00</t>
  </si>
  <si>
    <t>13:58:00</t>
  </si>
  <si>
    <t>1149</t>
  </si>
  <si>
    <t>_1</t>
  </si>
  <si>
    <t>RECT-4143-20200907-06_33_50</t>
  </si>
  <si>
    <t>RECT-1710-20201210-13_58_02</t>
  </si>
  <si>
    <t>DARK-1711-20201210-13_58_09</t>
  </si>
  <si>
    <t>0: Broadleaf</t>
  </si>
  <si>
    <t>--:--:--</t>
  </si>
  <si>
    <t>1/3</t>
  </si>
  <si>
    <t>20201210 14:00:01</t>
  </si>
  <si>
    <t>14:00:01</t>
  </si>
  <si>
    <t>RECT-1712-20201210-14_00_02</t>
  </si>
  <si>
    <t>DARK-1713-20201210-14_00_10</t>
  </si>
  <si>
    <t>20201210 14:02:01</t>
  </si>
  <si>
    <t>14:02:01</t>
  </si>
  <si>
    <t>RECT-1714-20201210-14_02_03</t>
  </si>
  <si>
    <t>DARK-1715-20201210-14_02_10</t>
  </si>
  <si>
    <t>2/3</t>
  </si>
  <si>
    <t>20201210 14:04:02</t>
  </si>
  <si>
    <t>14:04:02</t>
  </si>
  <si>
    <t>RECT-1716-20201210-14_04_03</t>
  </si>
  <si>
    <t>DARK-1717-20201210-14_04_11</t>
  </si>
  <si>
    <t>20201210 14:05:14</t>
  </si>
  <si>
    <t>14:05:14</t>
  </si>
  <si>
    <t>RECT-1718-20201210-14_05_15</t>
  </si>
  <si>
    <t>DARK-1719-20201210-14_05_23</t>
  </si>
  <si>
    <t>3/3</t>
  </si>
  <si>
    <t>20201210 14:06:28</t>
  </si>
  <si>
    <t>14:06:28</t>
  </si>
  <si>
    <t>RECT-1720-20201210-14_06_29</t>
  </si>
  <si>
    <t>DARK-1721-20201210-14_06_37</t>
  </si>
  <si>
    <t>20201210 14:07:36</t>
  </si>
  <si>
    <t>14:07:36</t>
  </si>
  <si>
    <t>RECT-1722-20201210-14_07_37</t>
  </si>
  <si>
    <t>DARK-1723-20201210-14_07_45</t>
  </si>
  <si>
    <t>20201210 14:09:32</t>
  </si>
  <si>
    <t>14:09:32</t>
  </si>
  <si>
    <t>RECT-1724-20201210-14_09_33</t>
  </si>
  <si>
    <t>DARK-1725-20201210-14_09_41</t>
  </si>
  <si>
    <t>20201210 14:11:32</t>
  </si>
  <si>
    <t>14:11:32</t>
  </si>
  <si>
    <t>RECT-1726-20201210-14_11_34</t>
  </si>
  <si>
    <t>DARK-1727-20201210-14_11_41</t>
  </si>
  <si>
    <t>20201210 14:13:28</t>
  </si>
  <si>
    <t>14:13:28</t>
  </si>
  <si>
    <t>RECT-1728-20201210-14_13_29</t>
  </si>
  <si>
    <t>DARK-1729-20201210-14_13_37</t>
  </si>
  <si>
    <t>20201210 14:15:29</t>
  </si>
  <si>
    <t>14:15:29</t>
  </si>
  <si>
    <t>RECT-1730-20201210-14_15_30</t>
  </si>
  <si>
    <t>DARK-1731-20201210-14_15_38</t>
  </si>
  <si>
    <t>20201210 14:17:29</t>
  </si>
  <si>
    <t>14:17:29</t>
  </si>
  <si>
    <t>RECT-1732-20201210-14_17_31</t>
  </si>
  <si>
    <t>DARK-1733-20201210-14_17_38</t>
  </si>
  <si>
    <t>20201210 14:19:30</t>
  </si>
  <si>
    <t>14:19:30</t>
  </si>
  <si>
    <t>RECT-1734-20201210-14_19_31</t>
  </si>
  <si>
    <t>DARK-1735-20201210-14_19_39</t>
  </si>
  <si>
    <t>20201210 14:21:30</t>
  </si>
  <si>
    <t>14:21:30</t>
  </si>
  <si>
    <t>RECT-1736-20201210-14_21_32</t>
  </si>
  <si>
    <t>DARK-1737-20201210-14_21_39</t>
  </si>
  <si>
    <t>0/3</t>
  </si>
  <si>
    <t>20201210 14:23:31</t>
  </si>
  <si>
    <t>14:23:31</t>
  </si>
  <si>
    <t>RECT-1738-20201210-14_23_32</t>
  </si>
  <si>
    <t>DARK-1739-20201210-14_23_40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</si>
</sst>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1607630280.5999999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1607630272.5999999</v>
      </c>
      <c r="I17">
        <f t="shared" ref="I17:I31" si="0">(J17)/1000</f>
        <v>2.4195900318102381E-3</v>
      </c>
      <c r="J17">
        <f t="shared" ref="J17:J31" si="1">1000*CA17*AH17*(BW17-BX17)/(100*BP17*(1000-AH17*BW17))</f>
        <v>2.4195900318102384</v>
      </c>
      <c r="K17">
        <f t="shared" ref="K17:K31" si="2">CA17*AH17*(BV17-BU17*(1000-AH17*BX17)/(1000-AH17*BW17))/(100*BP17)</f>
        <v>8.479586674085219</v>
      </c>
      <c r="L17">
        <f t="shared" ref="L17:L31" si="3">BU17 - IF(AH17&gt;1, K17*BP17*100/(AJ17*CI17), 0)</f>
        <v>401.94887096774198</v>
      </c>
      <c r="M17">
        <f t="shared" ref="M17:M31" si="4">((S17-I17/2)*L17-K17)/(S17+I17/2)</f>
        <v>190.02507860383193</v>
      </c>
      <c r="N17">
        <f t="shared" ref="N17:N31" si="5">M17*(CB17+CC17)/1000</f>
        <v>19.293394981665621</v>
      </c>
      <c r="O17">
        <f t="shared" ref="O17:O31" si="6">(BU17 - IF(AH17&gt;1, K17*BP17*100/(AJ17*CI17), 0))*(CB17+CC17)/1000</f>
        <v>40.81018351363447</v>
      </c>
      <c r="P17">
        <f t="shared" ref="P17:P31" si="7">2/((1/R17-1/Q17)+SIGN(R17)*SQRT((1/R17-1/Q17)*(1/R17-1/Q17) + 4*BQ17/((BQ17+1)*(BQ17+1))*(2*1/R17*1/Q17-1/Q17*1/Q17)))</f>
        <v>7.0211158762471221E-2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2.953912817574027</v>
      </c>
      <c r="R17">
        <f t="shared" ref="R17:R31" si="9">I17*(1000-(1000*0.61365*EXP(17.502*V17/(240.97+V17))/(CB17+CC17)+BW17)/2)/(1000*0.61365*EXP(17.502*V17/(240.97+V17))/(CB17+CC17)-BW17)</f>
        <v>6.9297052888554839E-2</v>
      </c>
      <c r="S17">
        <f t="shared" ref="S17:S31" si="10">1/((BQ17+1)/(P17/1.6)+1/(Q17/1.37)) + BQ17/((BQ17+1)/(P17/1.6) + BQ17/(Q17/1.37))</f>
        <v>4.3391795254550121E-2</v>
      </c>
      <c r="T17">
        <f t="shared" ref="T17:T31" si="11">(BM17*BO17)</f>
        <v>231.2907957021433</v>
      </c>
      <c r="U17">
        <f t="shared" ref="U17:U31" si="12">(CD17+(T17+2*0.95*0.0000000567*(((CD17+$B$7)+273)^4-(CD17+273)^4)-44100*I17)/(1.84*29.3*Q17+8*0.95*0.0000000567*(CD17+273)^3))</f>
        <v>28.732670160429144</v>
      </c>
      <c r="V17">
        <f t="shared" ref="V17:V31" si="13">($C$7*CE17+$D$7*CF17+$E$7*U17)</f>
        <v>28.315354838709698</v>
      </c>
      <c r="W17">
        <f t="shared" ref="W17:W31" si="14">0.61365*EXP(17.502*V17/(240.97+V17))</f>
        <v>3.8651664210349543</v>
      </c>
      <c r="X17">
        <f t="shared" ref="X17:X31" si="15">(Y17/Z17*100)</f>
        <v>10.392204750856934</v>
      </c>
      <c r="Y17">
        <f t="shared" ref="Y17:Y31" si="16">BW17*(CB17+CC17)/1000</f>
        <v>0.39446192776050282</v>
      </c>
      <c r="Z17">
        <f t="shared" ref="Z17:Z31" si="17">0.61365*EXP(17.502*CD17/(240.97+CD17))</f>
        <v>3.7957482287671032</v>
      </c>
      <c r="AA17">
        <f t="shared" ref="AA17:AA31" si="18">(W17-BW17*(CB17+CC17)/1000)</f>
        <v>3.4707044932744515</v>
      </c>
      <c r="AB17">
        <f t="shared" ref="AB17:AB31" si="19">(-I17*44100)</f>
        <v>-106.7039204028315</v>
      </c>
      <c r="AC17">
        <f t="shared" ref="AC17:AC31" si="20">2*29.3*Q17*0.92*(CD17-V17)</f>
        <v>-49.566725152293593</v>
      </c>
      <c r="AD17">
        <f t="shared" ref="AD17:AD31" si="21">2*0.95*0.0000000567*(((CD17+$B$7)+273)^4-(V17+273)^4)</f>
        <v>-3.6634863426006974</v>
      </c>
      <c r="AE17">
        <f t="shared" ref="AE17:AE31" si="22">T17+AD17+AB17+AC17</f>
        <v>71.356663804417508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53436.954298213728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15360.7</v>
      </c>
      <c r="AS17">
        <v>1044.422</v>
      </c>
      <c r="AT17">
        <v>1250.06</v>
      </c>
      <c r="AU17">
        <f t="shared" ref="AU17:AU31" si="27">1-AS17/AT17</f>
        <v>0.16450250387981369</v>
      </c>
      <c r="AV17">
        <v>0.5</v>
      </c>
      <c r="AW17">
        <f t="shared" ref="AW17:AW31" si="28">BM17</f>
        <v>1180.1807657716861</v>
      </c>
      <c r="AX17">
        <f t="shared" ref="AX17:AX31" si="29">K17</f>
        <v>8.479586674085219</v>
      </c>
      <c r="AY17">
        <f t="shared" ref="AY17:AY31" si="30">AU17*AV17*AW17</f>
        <v>97.071345500119136</v>
      </c>
      <c r="AZ17">
        <f t="shared" ref="AZ17:AZ31" si="31">(AX17-AP17)/AW17</f>
        <v>7.6745312384235587E-3</v>
      </c>
      <c r="BA17">
        <f t="shared" ref="BA17:BA31" si="32">(AN17-AT17)/AT17</f>
        <v>1.6095387421403773</v>
      </c>
      <c r="BB17" t="s">
        <v>295</v>
      </c>
      <c r="BC17">
        <v>1044.422</v>
      </c>
      <c r="BD17">
        <v>878.75</v>
      </c>
      <c r="BE17">
        <f t="shared" ref="BE17:BE31" si="33">1-BD17/AT17</f>
        <v>0.29703374238036573</v>
      </c>
      <c r="BF17">
        <f t="shared" ref="BF17:BF31" si="34">(AT17-BC17)/(AT17-BD17)</f>
        <v>0.55381756483800582</v>
      </c>
      <c r="BG17">
        <f t="shared" ref="BG17:BG31" si="35">(AN17-AT17)/(AN17-BD17)</f>
        <v>0.84420537651101613</v>
      </c>
      <c r="BH17">
        <f t="shared" ref="BH17:BH31" si="36">(AT17-BC17)/(AT17-AM17)</f>
        <v>0.38466986494147826</v>
      </c>
      <c r="BI17">
        <f t="shared" ref="BI17:BI31" si="37">(AN17-AT17)/(AN17-AM17)</f>
        <v>0.79007993755784478</v>
      </c>
      <c r="BJ17">
        <f t="shared" ref="BJ17:BJ31" si="38">(BF17*BD17/BC17)</f>
        <v>0.46596795653614875</v>
      </c>
      <c r="BK17">
        <f t="shared" ref="BK17:BK31" si="39">(1-BJ17)</f>
        <v>0.53403204346385125</v>
      </c>
      <c r="BL17">
        <f t="shared" ref="BL17:BL31" si="40">$B$11*CJ17+$C$11*CK17+$F$11*CL17*(1-CO17)</f>
        <v>1399.99451612903</v>
      </c>
      <c r="BM17">
        <f t="shared" ref="BM17:BM31" si="41">BL17*BN17</f>
        <v>1180.1807657716861</v>
      </c>
      <c r="BN17">
        <f t="shared" ref="BN17:BN31" si="42">($B$11*$D$9+$C$11*$D$9+$F$11*((CY17+CQ17)/MAX(CY17+CQ17+CZ17, 0.1)*$I$9+CZ17/MAX(CY17+CQ17+CZ17, 0.1)*$J$9))/($B$11+$C$11+$F$11)</f>
        <v>0.84298956329834307</v>
      </c>
      <c r="BO17">
        <f t="shared" ref="BO17:BO31" si="43">($B$11*$K$9+$C$11*$K$9+$F$11*((CY17+CQ17)/MAX(CY17+CQ17+CZ17, 0.1)*$P$9+CZ17/MAX(CY17+CQ17+CZ17, 0.1)*$Q$9))/($B$11+$C$11+$F$11)</f>
        <v>0.19597912659668618</v>
      </c>
      <c r="BP17">
        <v>6</v>
      </c>
      <c r="BQ17">
        <v>0.5</v>
      </c>
      <c r="BR17" t="s">
        <v>296</v>
      </c>
      <c r="BS17">
        <v>2</v>
      </c>
      <c r="BT17">
        <v>1607630272.5999999</v>
      </c>
      <c r="BU17">
        <v>401.94887096774198</v>
      </c>
      <c r="BV17">
        <v>413.28709677419403</v>
      </c>
      <c r="BW17">
        <v>3.8851461290322602</v>
      </c>
      <c r="BX17">
        <v>0.99402529032258002</v>
      </c>
      <c r="BY17">
        <v>400.93764516128999</v>
      </c>
      <c r="BZ17">
        <v>3.8470196774193499</v>
      </c>
      <c r="CA17">
        <v>500.19138709677401</v>
      </c>
      <c r="CB17">
        <v>101.43080645161299</v>
      </c>
      <c r="CC17">
        <v>9.9976345161290295E-2</v>
      </c>
      <c r="CD17">
        <v>28.004106451612898</v>
      </c>
      <c r="CE17">
        <v>28.315354838709698</v>
      </c>
      <c r="CF17">
        <v>999.9</v>
      </c>
      <c r="CG17">
        <v>0</v>
      </c>
      <c r="CH17">
        <v>0</v>
      </c>
      <c r="CI17">
        <v>9996.5141935483898</v>
      </c>
      <c r="CJ17">
        <v>0</v>
      </c>
      <c r="CK17">
        <v>368.30090322580702</v>
      </c>
      <c r="CL17">
        <v>1399.99451612903</v>
      </c>
      <c r="CM17">
        <v>0.89999264516128996</v>
      </c>
      <c r="CN17">
        <v>0.10000725806451601</v>
      </c>
      <c r="CO17">
        <v>0</v>
      </c>
      <c r="CP17">
        <v>1045.13387096774</v>
      </c>
      <c r="CQ17">
        <v>4.9994800000000001</v>
      </c>
      <c r="CR17">
        <v>15149.9709677419</v>
      </c>
      <c r="CS17">
        <v>11417.5032258064</v>
      </c>
      <c r="CT17">
        <v>47.747870967741903</v>
      </c>
      <c r="CU17">
        <v>49.8343548387097</v>
      </c>
      <c r="CV17">
        <v>48.763935483871002</v>
      </c>
      <c r="CW17">
        <v>49.537999999999997</v>
      </c>
      <c r="CX17">
        <v>49.8</v>
      </c>
      <c r="CY17">
        <v>1255.4841935483901</v>
      </c>
      <c r="CZ17">
        <v>139.51258064516099</v>
      </c>
      <c r="DA17">
        <v>0</v>
      </c>
      <c r="DB17">
        <v>779.09999990463302</v>
      </c>
      <c r="DC17">
        <v>0</v>
      </c>
      <c r="DD17">
        <v>1044.422</v>
      </c>
      <c r="DE17">
        <v>-77.716922973927396</v>
      </c>
      <c r="DF17">
        <v>-1060.8999983834101</v>
      </c>
      <c r="DG17">
        <v>15140.296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-4.4999999999999998E-2</v>
      </c>
      <c r="DO17">
        <v>6.0000000000000001E-3</v>
      </c>
      <c r="DP17">
        <v>1.012</v>
      </c>
      <c r="DQ17">
        <v>6.6000000000000003E-2</v>
      </c>
      <c r="DR17">
        <v>400</v>
      </c>
      <c r="DS17">
        <v>0</v>
      </c>
      <c r="DT17">
        <v>0.22</v>
      </c>
      <c r="DU17">
        <v>0.08</v>
      </c>
      <c r="DV17">
        <v>8.4610527412056804</v>
      </c>
      <c r="DW17">
        <v>2.47733965992636</v>
      </c>
      <c r="DX17">
        <v>0.18610402404440701</v>
      </c>
      <c r="DY17">
        <v>0</v>
      </c>
      <c r="DZ17">
        <v>-11.349119999999999</v>
      </c>
      <c r="EA17">
        <v>-2.9707248053392599</v>
      </c>
      <c r="EB17">
        <v>0.21591651534794701</v>
      </c>
      <c r="EC17">
        <v>0</v>
      </c>
      <c r="ED17">
        <v>2.8908693333333302</v>
      </c>
      <c r="EE17">
        <v>-5.13808231368207E-2</v>
      </c>
      <c r="EF17">
        <v>3.7361093250718501E-3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1.012</v>
      </c>
      <c r="EN17">
        <v>3.8100000000000002E-2</v>
      </c>
      <c r="EO17">
        <v>1.1794943401787199</v>
      </c>
      <c r="EP17">
        <v>-1.6043650578588901E-5</v>
      </c>
      <c r="EQ17">
        <v>-1.15305589960158E-6</v>
      </c>
      <c r="ER17">
        <v>3.6581349982770798E-10</v>
      </c>
      <c r="ES17">
        <v>6.6000000000000003E-2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1358.6</v>
      </c>
      <c r="FB17">
        <v>1358.6</v>
      </c>
      <c r="FC17">
        <v>2</v>
      </c>
      <c r="FD17">
        <v>501.68599999999998</v>
      </c>
      <c r="FE17">
        <v>458.298</v>
      </c>
      <c r="FF17">
        <v>23.354900000000001</v>
      </c>
      <c r="FG17">
        <v>33.545000000000002</v>
      </c>
      <c r="FH17">
        <v>30</v>
      </c>
      <c r="FI17">
        <v>33.536900000000003</v>
      </c>
      <c r="FJ17">
        <v>33.581200000000003</v>
      </c>
      <c r="FK17">
        <v>19.1632</v>
      </c>
      <c r="FL17">
        <v>100</v>
      </c>
      <c r="FM17">
        <v>0</v>
      </c>
      <c r="FN17">
        <v>23.355499999999999</v>
      </c>
      <c r="FO17">
        <v>412.68599999999998</v>
      </c>
      <c r="FP17">
        <v>0</v>
      </c>
      <c r="FQ17">
        <v>97.970600000000005</v>
      </c>
      <c r="FR17">
        <v>102.12</v>
      </c>
    </row>
    <row r="18" spans="1:174" x14ac:dyDescent="0.25">
      <c r="A18">
        <v>2</v>
      </c>
      <c r="B18">
        <v>1607630401.0999999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1607630393.0999999</v>
      </c>
      <c r="I18">
        <f t="shared" si="0"/>
        <v>2.7873030906154449E-3</v>
      </c>
      <c r="J18">
        <f t="shared" si="1"/>
        <v>2.787303090615445</v>
      </c>
      <c r="K18">
        <f t="shared" si="2"/>
        <v>-0.89443655002374123</v>
      </c>
      <c r="L18">
        <f t="shared" si="3"/>
        <v>49.643674193548399</v>
      </c>
      <c r="M18">
        <f t="shared" si="4"/>
        <v>64.076496837951282</v>
      </c>
      <c r="N18">
        <f t="shared" si="5"/>
        <v>6.505562473842299</v>
      </c>
      <c r="O18">
        <f t="shared" si="6"/>
        <v>5.0402259773027858</v>
      </c>
      <c r="P18">
        <f t="shared" si="7"/>
        <v>8.26708280736074E-2</v>
      </c>
      <c r="Q18">
        <f t="shared" si="8"/>
        <v>2.9552476694102126</v>
      </c>
      <c r="R18">
        <f t="shared" si="9"/>
        <v>8.1407212046326269E-2</v>
      </c>
      <c r="S18">
        <f t="shared" si="10"/>
        <v>5.0991429470550451E-2</v>
      </c>
      <c r="T18">
        <f t="shared" si="11"/>
        <v>231.29114166323785</v>
      </c>
      <c r="U18">
        <f t="shared" si="12"/>
        <v>28.59867374533567</v>
      </c>
      <c r="V18">
        <f t="shared" si="13"/>
        <v>28.2246129032258</v>
      </c>
      <c r="W18">
        <f t="shared" si="14"/>
        <v>3.844814664231281</v>
      </c>
      <c r="X18">
        <f t="shared" si="15"/>
        <v>11.670566936052825</v>
      </c>
      <c r="Y18">
        <f t="shared" si="16"/>
        <v>0.44198128878341592</v>
      </c>
      <c r="Z18">
        <f t="shared" si="17"/>
        <v>3.7871449708072289</v>
      </c>
      <c r="AA18">
        <f t="shared" si="18"/>
        <v>3.402833375447865</v>
      </c>
      <c r="AB18">
        <f t="shared" si="19"/>
        <v>-122.92006629614112</v>
      </c>
      <c r="AC18">
        <f t="shared" si="20"/>
        <v>-41.332578793780186</v>
      </c>
      <c r="AD18">
        <f t="shared" si="21"/>
        <v>-3.0515472959765706</v>
      </c>
      <c r="AE18">
        <f t="shared" si="22"/>
        <v>63.986949277339974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53482.652596475848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15356.5</v>
      </c>
      <c r="AS18">
        <v>983.52134615384603</v>
      </c>
      <c r="AT18">
        <v>1112.17</v>
      </c>
      <c r="AU18">
        <f t="shared" si="27"/>
        <v>0.11567355156689541</v>
      </c>
      <c r="AV18">
        <v>0.5</v>
      </c>
      <c r="AW18">
        <f t="shared" si="28"/>
        <v>1180.1846038159704</v>
      </c>
      <c r="AX18">
        <f t="shared" si="29"/>
        <v>-0.89443655002374123</v>
      </c>
      <c r="AY18">
        <f t="shared" si="30"/>
        <v>68.25807231398133</v>
      </c>
      <c r="AZ18">
        <f t="shared" si="31"/>
        <v>-2.6833858803406363E-4</v>
      </c>
      <c r="BA18">
        <f t="shared" si="32"/>
        <v>1.933076777830727</v>
      </c>
      <c r="BB18" t="s">
        <v>302</v>
      </c>
      <c r="BC18">
        <v>983.52134615384603</v>
      </c>
      <c r="BD18">
        <v>828.13</v>
      </c>
      <c r="BE18">
        <f t="shared" si="33"/>
        <v>0.25539261084186771</v>
      </c>
      <c r="BF18">
        <f t="shared" si="34"/>
        <v>0.45292442559552887</v>
      </c>
      <c r="BG18">
        <f t="shared" si="35"/>
        <v>0.88330080732964933</v>
      </c>
      <c r="BH18">
        <f t="shared" si="36"/>
        <v>0.32430274519537516</v>
      </c>
      <c r="BI18">
        <f t="shared" si="37"/>
        <v>0.84422657754643882</v>
      </c>
      <c r="BJ18">
        <f t="shared" si="38"/>
        <v>0.38136468113804811</v>
      </c>
      <c r="BK18">
        <f t="shared" si="39"/>
        <v>0.61863531886195189</v>
      </c>
      <c r="BL18">
        <f t="shared" si="40"/>
        <v>1399.9993548387099</v>
      </c>
      <c r="BM18">
        <f t="shared" si="41"/>
        <v>1180.1846038159704</v>
      </c>
      <c r="BN18">
        <f t="shared" si="42"/>
        <v>0.84298939120006677</v>
      </c>
      <c r="BO18">
        <f t="shared" si="43"/>
        <v>0.19597878240013353</v>
      </c>
      <c r="BP18">
        <v>6</v>
      </c>
      <c r="BQ18">
        <v>0.5</v>
      </c>
      <c r="BR18" t="s">
        <v>296</v>
      </c>
      <c r="BS18">
        <v>2</v>
      </c>
      <c r="BT18">
        <v>1607630393.0999999</v>
      </c>
      <c r="BU18">
        <v>49.643674193548399</v>
      </c>
      <c r="BV18">
        <v>48.7367548387097</v>
      </c>
      <c r="BW18">
        <v>4.3532919354838704</v>
      </c>
      <c r="BX18">
        <v>1.0244035483870999</v>
      </c>
      <c r="BY18">
        <v>48.467619354838703</v>
      </c>
      <c r="BZ18">
        <v>4.3147454838709702</v>
      </c>
      <c r="CA18">
        <v>500.19745161290302</v>
      </c>
      <c r="CB18">
        <v>101.428096774194</v>
      </c>
      <c r="CC18">
        <v>9.9964135483870994E-2</v>
      </c>
      <c r="CD18">
        <v>27.965187096774201</v>
      </c>
      <c r="CE18">
        <v>28.2246129032258</v>
      </c>
      <c r="CF18">
        <v>999.9</v>
      </c>
      <c r="CG18">
        <v>0</v>
      </c>
      <c r="CH18">
        <v>0</v>
      </c>
      <c r="CI18">
        <v>10004.357419354799</v>
      </c>
      <c r="CJ18">
        <v>0</v>
      </c>
      <c r="CK18">
        <v>350.37012903225798</v>
      </c>
      <c r="CL18">
        <v>1399.9993548387099</v>
      </c>
      <c r="CM18">
        <v>0.89999667741935496</v>
      </c>
      <c r="CN18">
        <v>0.100003464516129</v>
      </c>
      <c r="CO18">
        <v>0</v>
      </c>
      <c r="CP18">
        <v>983.56399999999996</v>
      </c>
      <c r="CQ18">
        <v>4.9994800000000001</v>
      </c>
      <c r="CR18">
        <v>14093.2806451613</v>
      </c>
      <c r="CS18">
        <v>11417.561290322599</v>
      </c>
      <c r="CT18">
        <v>48.306290322580601</v>
      </c>
      <c r="CU18">
        <v>50.3020322580645</v>
      </c>
      <c r="CV18">
        <v>49.326290322580597</v>
      </c>
      <c r="CW18">
        <v>49.963419354838699</v>
      </c>
      <c r="CX18">
        <v>50.274064516129002</v>
      </c>
      <c r="CY18">
        <v>1255.4948387096799</v>
      </c>
      <c r="CZ18">
        <v>139.50483870967699</v>
      </c>
      <c r="DA18">
        <v>0</v>
      </c>
      <c r="DB18">
        <v>119.59999990463299</v>
      </c>
      <c r="DC18">
        <v>0</v>
      </c>
      <c r="DD18">
        <v>983.52134615384603</v>
      </c>
      <c r="DE18">
        <v>-5.5173675260680302</v>
      </c>
      <c r="DF18">
        <v>-172.43076936318201</v>
      </c>
      <c r="DG18">
        <v>14092.169230769199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-4.4999999999999998E-2</v>
      </c>
      <c r="DO18">
        <v>6.0000000000000001E-3</v>
      </c>
      <c r="DP18">
        <v>1.012</v>
      </c>
      <c r="DQ18">
        <v>6.6000000000000003E-2</v>
      </c>
      <c r="DR18">
        <v>400</v>
      </c>
      <c r="DS18">
        <v>0</v>
      </c>
      <c r="DT18">
        <v>0.22</v>
      </c>
      <c r="DU18">
        <v>0.08</v>
      </c>
      <c r="DV18">
        <v>-0.89053982536857901</v>
      </c>
      <c r="DW18">
        <v>-0.32591000472137299</v>
      </c>
      <c r="DX18">
        <v>2.50365142118632E-2</v>
      </c>
      <c r="DY18">
        <v>1</v>
      </c>
      <c r="DZ18">
        <v>0.9056824</v>
      </c>
      <c r="EA18">
        <v>0.35296145939933099</v>
      </c>
      <c r="EB18">
        <v>2.7453916736475601E-2</v>
      </c>
      <c r="EC18">
        <v>0</v>
      </c>
      <c r="ED18">
        <v>3.3266789999999999</v>
      </c>
      <c r="EE18">
        <v>0.50679377085651001</v>
      </c>
      <c r="EF18">
        <v>3.6586007101987297E-2</v>
      </c>
      <c r="EG18">
        <v>0</v>
      </c>
      <c r="EH18">
        <v>1</v>
      </c>
      <c r="EI18">
        <v>3</v>
      </c>
      <c r="EJ18" t="s">
        <v>298</v>
      </c>
      <c r="EK18">
        <v>100</v>
      </c>
      <c r="EL18">
        <v>100</v>
      </c>
      <c r="EM18">
        <v>1.1759999999999999</v>
      </c>
      <c r="EN18">
        <v>3.8699999999999998E-2</v>
      </c>
      <c r="EO18">
        <v>1.1794943401787199</v>
      </c>
      <c r="EP18">
        <v>-1.6043650578588901E-5</v>
      </c>
      <c r="EQ18">
        <v>-1.15305589960158E-6</v>
      </c>
      <c r="ER18">
        <v>3.6581349982770798E-10</v>
      </c>
      <c r="ES18">
        <v>6.6000000000000003E-2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1360.6</v>
      </c>
      <c r="FB18">
        <v>1360.6</v>
      </c>
      <c r="FC18">
        <v>2</v>
      </c>
      <c r="FD18">
        <v>502.13900000000001</v>
      </c>
      <c r="FE18">
        <v>456.971</v>
      </c>
      <c r="FF18">
        <v>23.3352</v>
      </c>
      <c r="FG18">
        <v>33.563000000000002</v>
      </c>
      <c r="FH18">
        <v>30.0002</v>
      </c>
      <c r="FI18">
        <v>33.558100000000003</v>
      </c>
      <c r="FJ18">
        <v>33.6023</v>
      </c>
      <c r="FK18">
        <v>4.7271700000000001</v>
      </c>
      <c r="FL18">
        <v>100</v>
      </c>
      <c r="FM18">
        <v>0</v>
      </c>
      <c r="FN18">
        <v>23.348600000000001</v>
      </c>
      <c r="FO18">
        <v>48.819899999999997</v>
      </c>
      <c r="FP18">
        <v>0</v>
      </c>
      <c r="FQ18">
        <v>97.968699999999998</v>
      </c>
      <c r="FR18">
        <v>102.11</v>
      </c>
    </row>
    <row r="19" spans="1:174" x14ac:dyDescent="0.25">
      <c r="A19">
        <v>3</v>
      </c>
      <c r="B19">
        <v>1607630521.5999999</v>
      </c>
      <c r="C19">
        <v>241</v>
      </c>
      <c r="D19" t="s">
        <v>303</v>
      </c>
      <c r="E19" t="s">
        <v>304</v>
      </c>
      <c r="F19" t="s">
        <v>291</v>
      </c>
      <c r="G19" t="s">
        <v>292</v>
      </c>
      <c r="H19">
        <v>1607630513.5999999</v>
      </c>
      <c r="I19">
        <f t="shared" si="0"/>
        <v>3.6341847061243638E-3</v>
      </c>
      <c r="J19">
        <f t="shared" si="1"/>
        <v>3.6341847061243637</v>
      </c>
      <c r="K19">
        <f t="shared" si="2"/>
        <v>0.45915955347601134</v>
      </c>
      <c r="L19">
        <f t="shared" si="3"/>
        <v>79.898506451612903</v>
      </c>
      <c r="M19">
        <f t="shared" si="4"/>
        <v>69.360433600902098</v>
      </c>
      <c r="N19">
        <f t="shared" si="5"/>
        <v>7.0415689985805381</v>
      </c>
      <c r="O19">
        <f t="shared" si="6"/>
        <v>8.1114090102119452</v>
      </c>
      <c r="P19">
        <f t="shared" si="7"/>
        <v>0.11290670177584593</v>
      </c>
      <c r="Q19">
        <f t="shared" si="8"/>
        <v>2.9541040884010887</v>
      </c>
      <c r="R19">
        <f t="shared" si="9"/>
        <v>0.11056298480096514</v>
      </c>
      <c r="S19">
        <f t="shared" si="10"/>
        <v>6.9308387066458574E-2</v>
      </c>
      <c r="T19">
        <f t="shared" si="11"/>
        <v>231.29281738494612</v>
      </c>
      <c r="U19">
        <f t="shared" si="12"/>
        <v>28.416803767896987</v>
      </c>
      <c r="V19">
        <f t="shared" si="13"/>
        <v>28.090251612903199</v>
      </c>
      <c r="W19">
        <f t="shared" si="14"/>
        <v>3.8148515776023744</v>
      </c>
      <c r="X19">
        <f t="shared" si="15"/>
        <v>14.481334449884276</v>
      </c>
      <c r="Y19">
        <f t="shared" si="16"/>
        <v>0.54959096564786958</v>
      </c>
      <c r="Z19">
        <f t="shared" si="17"/>
        <v>3.795167962937708</v>
      </c>
      <c r="AA19">
        <f t="shared" si="18"/>
        <v>3.2652606119545049</v>
      </c>
      <c r="AB19">
        <f t="shared" si="19"/>
        <v>-160.26754554008446</v>
      </c>
      <c r="AC19">
        <f t="shared" si="20"/>
        <v>-14.137297900824082</v>
      </c>
      <c r="AD19">
        <f t="shared" si="21"/>
        <v>-1.0436379042971873</v>
      </c>
      <c r="AE19">
        <f t="shared" si="22"/>
        <v>55.844336039740398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53442.782880513558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305</v>
      </c>
      <c r="AR19">
        <v>15353.9</v>
      </c>
      <c r="AS19">
        <v>973.48446153846101</v>
      </c>
      <c r="AT19">
        <v>1095.45</v>
      </c>
      <c r="AU19">
        <f t="shared" si="27"/>
        <v>0.11133829792463279</v>
      </c>
      <c r="AV19">
        <v>0.5</v>
      </c>
      <c r="AW19">
        <f t="shared" si="28"/>
        <v>1180.1947515717427</v>
      </c>
      <c r="AX19">
        <f t="shared" si="29"/>
        <v>0.45915955347601134</v>
      </c>
      <c r="AY19">
        <f t="shared" si="30"/>
        <v>65.700437429791336</v>
      </c>
      <c r="AZ19">
        <f t="shared" si="31"/>
        <v>8.7858976826605715E-4</v>
      </c>
      <c r="BA19">
        <f t="shared" si="32"/>
        <v>1.9778447213473915</v>
      </c>
      <c r="BB19" t="s">
        <v>306</v>
      </c>
      <c r="BC19">
        <v>973.48446153846101</v>
      </c>
      <c r="BD19">
        <v>798.05</v>
      </c>
      <c r="BE19">
        <f t="shared" si="33"/>
        <v>0.27148660367885347</v>
      </c>
      <c r="BF19">
        <f t="shared" si="34"/>
        <v>0.4101060472815703</v>
      </c>
      <c r="BG19">
        <f t="shared" si="35"/>
        <v>0.87930341757202646</v>
      </c>
      <c r="BH19">
        <f t="shared" si="36"/>
        <v>0.32098468514975897</v>
      </c>
      <c r="BI19">
        <f t="shared" si="37"/>
        <v>0.85079218651452437</v>
      </c>
      <c r="BJ19">
        <f t="shared" si="38"/>
        <v>0.33619964566853705</v>
      </c>
      <c r="BK19">
        <f t="shared" si="39"/>
        <v>0.66380035433146301</v>
      </c>
      <c r="BL19">
        <f t="shared" si="40"/>
        <v>1400.0116129032299</v>
      </c>
      <c r="BM19">
        <f t="shared" si="41"/>
        <v>1180.1947515717427</v>
      </c>
      <c r="BN19">
        <f t="shared" si="42"/>
        <v>0.84298925858504203</v>
      </c>
      <c r="BO19">
        <f t="shared" si="43"/>
        <v>0.19597851717008427</v>
      </c>
      <c r="BP19">
        <v>6</v>
      </c>
      <c r="BQ19">
        <v>0.5</v>
      </c>
      <c r="BR19" t="s">
        <v>296</v>
      </c>
      <c r="BS19">
        <v>2</v>
      </c>
      <c r="BT19">
        <v>1607630513.5999999</v>
      </c>
      <c r="BU19">
        <v>79.898506451612903</v>
      </c>
      <c r="BV19">
        <v>80.797570967742004</v>
      </c>
      <c r="BW19">
        <v>5.4135474193548401</v>
      </c>
      <c r="BX19">
        <v>1.0778996774193501</v>
      </c>
      <c r="BY19">
        <v>78.727229032258094</v>
      </c>
      <c r="BZ19">
        <v>5.3712093548387099</v>
      </c>
      <c r="CA19">
        <v>500.20358064516103</v>
      </c>
      <c r="CB19">
        <v>101.421419354839</v>
      </c>
      <c r="CC19">
        <v>9.9990374193548406E-2</v>
      </c>
      <c r="CD19">
        <v>28.0014838709677</v>
      </c>
      <c r="CE19">
        <v>28.090251612903199</v>
      </c>
      <c r="CF19">
        <v>999.9</v>
      </c>
      <c r="CG19">
        <v>0</v>
      </c>
      <c r="CH19">
        <v>0</v>
      </c>
      <c r="CI19">
        <v>9998.5248387096799</v>
      </c>
      <c r="CJ19">
        <v>0</v>
      </c>
      <c r="CK19">
        <v>332.41909677419397</v>
      </c>
      <c r="CL19">
        <v>1400.0116129032299</v>
      </c>
      <c r="CM19">
        <v>0.90000325806451598</v>
      </c>
      <c r="CN19">
        <v>9.9997129032258103E-2</v>
      </c>
      <c r="CO19">
        <v>0</v>
      </c>
      <c r="CP19">
        <v>973.50512903225797</v>
      </c>
      <c r="CQ19">
        <v>4.9994800000000001</v>
      </c>
      <c r="CR19">
        <v>14074.374193548399</v>
      </c>
      <c r="CS19">
        <v>11417.680645161299</v>
      </c>
      <c r="CT19">
        <v>48.783999999999999</v>
      </c>
      <c r="CU19">
        <v>50.77</v>
      </c>
      <c r="CV19">
        <v>49.796064516129</v>
      </c>
      <c r="CW19">
        <v>50.420999999999999</v>
      </c>
      <c r="CX19">
        <v>50.7296774193548</v>
      </c>
      <c r="CY19">
        <v>1255.51322580645</v>
      </c>
      <c r="CZ19">
        <v>139.5</v>
      </c>
      <c r="DA19">
        <v>0</v>
      </c>
      <c r="DB19">
        <v>119.5</v>
      </c>
      <c r="DC19">
        <v>0</v>
      </c>
      <c r="DD19">
        <v>973.48446153846101</v>
      </c>
      <c r="DE19">
        <v>-3.9554871829323801</v>
      </c>
      <c r="DF19">
        <v>53.2170938557013</v>
      </c>
      <c r="DG19">
        <v>14074.6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-4.4999999999999998E-2</v>
      </c>
      <c r="DO19">
        <v>6.0000000000000001E-3</v>
      </c>
      <c r="DP19">
        <v>1.012</v>
      </c>
      <c r="DQ19">
        <v>6.6000000000000003E-2</v>
      </c>
      <c r="DR19">
        <v>400</v>
      </c>
      <c r="DS19">
        <v>0</v>
      </c>
      <c r="DT19">
        <v>0.22</v>
      </c>
      <c r="DU19">
        <v>0.08</v>
      </c>
      <c r="DV19">
        <v>0.45879861552437901</v>
      </c>
      <c r="DW19">
        <v>7.1776507413413806E-2</v>
      </c>
      <c r="DX19">
        <v>2.88380815094216E-2</v>
      </c>
      <c r="DY19">
        <v>1</v>
      </c>
      <c r="DZ19">
        <v>-0.89790959999999997</v>
      </c>
      <c r="EA19">
        <v>-0.16500109454950199</v>
      </c>
      <c r="EB19">
        <v>3.4651681954945099E-2</v>
      </c>
      <c r="EC19">
        <v>1</v>
      </c>
      <c r="ED19">
        <v>4.3375240000000002</v>
      </c>
      <c r="EE19">
        <v>0.43810812013347</v>
      </c>
      <c r="EF19">
        <v>3.16211122089868E-2</v>
      </c>
      <c r="EG19">
        <v>0</v>
      </c>
      <c r="EH19">
        <v>2</v>
      </c>
      <c r="EI19">
        <v>3</v>
      </c>
      <c r="EJ19" t="s">
        <v>307</v>
      </c>
      <c r="EK19">
        <v>100</v>
      </c>
      <c r="EL19">
        <v>100</v>
      </c>
      <c r="EM19">
        <v>1.171</v>
      </c>
      <c r="EN19">
        <v>4.2700000000000002E-2</v>
      </c>
      <c r="EO19">
        <v>1.1794943401787199</v>
      </c>
      <c r="EP19">
        <v>-1.6043650578588901E-5</v>
      </c>
      <c r="EQ19">
        <v>-1.15305589960158E-6</v>
      </c>
      <c r="ER19">
        <v>3.6581349982770798E-10</v>
      </c>
      <c r="ES19">
        <v>6.6000000000000003E-2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1362.6</v>
      </c>
      <c r="FB19">
        <v>1362.6</v>
      </c>
      <c r="FC19">
        <v>2</v>
      </c>
      <c r="FD19">
        <v>503.024</v>
      </c>
      <c r="FE19">
        <v>456.15699999999998</v>
      </c>
      <c r="FF19">
        <v>23.690300000000001</v>
      </c>
      <c r="FG19">
        <v>33.618000000000002</v>
      </c>
      <c r="FH19">
        <v>30.001999999999999</v>
      </c>
      <c r="FI19">
        <v>33.606299999999997</v>
      </c>
      <c r="FJ19">
        <v>33.648800000000001</v>
      </c>
      <c r="FK19">
        <v>6.0124899999999997</v>
      </c>
      <c r="FL19">
        <v>100</v>
      </c>
      <c r="FM19">
        <v>0</v>
      </c>
      <c r="FN19">
        <v>23.514199999999999</v>
      </c>
      <c r="FO19">
        <v>80.828299999999999</v>
      </c>
      <c r="FP19">
        <v>0</v>
      </c>
      <c r="FQ19">
        <v>97.954300000000003</v>
      </c>
      <c r="FR19">
        <v>102.096</v>
      </c>
    </row>
    <row r="20" spans="1:174" x14ac:dyDescent="0.25">
      <c r="A20">
        <v>4</v>
      </c>
      <c r="B20">
        <v>1607630642.0999999</v>
      </c>
      <c r="C20">
        <v>361.5</v>
      </c>
      <c r="D20" t="s">
        <v>308</v>
      </c>
      <c r="E20" t="s">
        <v>309</v>
      </c>
      <c r="F20" t="s">
        <v>291</v>
      </c>
      <c r="G20" t="s">
        <v>292</v>
      </c>
      <c r="H20">
        <v>1607630634.0999999</v>
      </c>
      <c r="I20">
        <f t="shared" si="0"/>
        <v>4.2201403522330134E-3</v>
      </c>
      <c r="J20">
        <f t="shared" si="1"/>
        <v>4.2201403522330132</v>
      </c>
      <c r="K20">
        <f t="shared" si="2"/>
        <v>1.5022419383438368</v>
      </c>
      <c r="L20">
        <f t="shared" si="3"/>
        <v>99.925780645161296</v>
      </c>
      <c r="M20">
        <f t="shared" si="4"/>
        <v>77.316571045496687</v>
      </c>
      <c r="N20">
        <f t="shared" si="5"/>
        <v>7.8488732951269968</v>
      </c>
      <c r="O20">
        <f t="shared" si="6"/>
        <v>10.144071065166651</v>
      </c>
      <c r="P20">
        <f t="shared" si="7"/>
        <v>0.13567248253428332</v>
      </c>
      <c r="Q20">
        <f t="shared" si="8"/>
        <v>2.9541702888145345</v>
      </c>
      <c r="R20">
        <f t="shared" si="9"/>
        <v>0.13230360046795753</v>
      </c>
      <c r="S20">
        <f t="shared" si="10"/>
        <v>8.2985463526282638E-2</v>
      </c>
      <c r="T20">
        <f t="shared" si="11"/>
        <v>231.29364602110419</v>
      </c>
      <c r="U20">
        <f t="shared" si="12"/>
        <v>28.291437348784971</v>
      </c>
      <c r="V20">
        <f t="shared" si="13"/>
        <v>27.985003225806398</v>
      </c>
      <c r="W20">
        <f t="shared" si="14"/>
        <v>3.7915232663560388</v>
      </c>
      <c r="X20">
        <f t="shared" si="15"/>
        <v>16.413224341742144</v>
      </c>
      <c r="Y20">
        <f t="shared" si="16"/>
        <v>0.62384481300855232</v>
      </c>
      <c r="Z20">
        <f t="shared" si="17"/>
        <v>3.8008669108481565</v>
      </c>
      <c r="AA20">
        <f t="shared" si="18"/>
        <v>3.1676784533474862</v>
      </c>
      <c r="AB20">
        <f t="shared" si="19"/>
        <v>-186.10818953347589</v>
      </c>
      <c r="AC20">
        <f t="shared" si="20"/>
        <v>6.724588958986276</v>
      </c>
      <c r="AD20">
        <f t="shared" si="21"/>
        <v>0.49621213457219931</v>
      </c>
      <c r="AE20">
        <f t="shared" si="22"/>
        <v>52.406257581186779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53440.022042446508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15352.3</v>
      </c>
      <c r="AS20">
        <v>962.33384615384603</v>
      </c>
      <c r="AT20">
        <v>1083.05</v>
      </c>
      <c r="AU20">
        <f t="shared" si="27"/>
        <v>0.11145944679022568</v>
      </c>
      <c r="AV20">
        <v>0.5</v>
      </c>
      <c r="AW20">
        <f t="shared" si="28"/>
        <v>1180.195191877162</v>
      </c>
      <c r="AX20">
        <f t="shared" si="29"/>
        <v>1.5022419383438368</v>
      </c>
      <c r="AY20">
        <f t="shared" si="30"/>
        <v>65.771951595556359</v>
      </c>
      <c r="AZ20">
        <f t="shared" si="31"/>
        <v>1.7624113642182597E-3</v>
      </c>
      <c r="BA20">
        <f t="shared" si="32"/>
        <v>2.0119385069941367</v>
      </c>
      <c r="BB20" t="s">
        <v>311</v>
      </c>
      <c r="BC20">
        <v>962.33384615384603</v>
      </c>
      <c r="BD20">
        <v>761.23</v>
      </c>
      <c r="BE20">
        <f t="shared" si="33"/>
        <v>0.29714232953233921</v>
      </c>
      <c r="BF20">
        <f t="shared" si="34"/>
        <v>0.37510457350740772</v>
      </c>
      <c r="BG20">
        <f t="shared" si="35"/>
        <v>0.87131575264410088</v>
      </c>
      <c r="BH20">
        <f t="shared" si="36"/>
        <v>0.32841402546850984</v>
      </c>
      <c r="BI20">
        <f t="shared" si="37"/>
        <v>0.85566141804587936</v>
      </c>
      <c r="BJ20">
        <f t="shared" si="38"/>
        <v>0.29671704433161467</v>
      </c>
      <c r="BK20">
        <f t="shared" si="39"/>
        <v>0.70328295566838528</v>
      </c>
      <c r="BL20">
        <f t="shared" si="40"/>
        <v>1400.0116129032299</v>
      </c>
      <c r="BM20">
        <f t="shared" si="41"/>
        <v>1180.195191877162</v>
      </c>
      <c r="BN20">
        <f t="shared" si="42"/>
        <v>0.84298957308630429</v>
      </c>
      <c r="BO20">
        <f t="shared" si="43"/>
        <v>0.19597914617260861</v>
      </c>
      <c r="BP20">
        <v>6</v>
      </c>
      <c r="BQ20">
        <v>0.5</v>
      </c>
      <c r="BR20" t="s">
        <v>296</v>
      </c>
      <c r="BS20">
        <v>2</v>
      </c>
      <c r="BT20">
        <v>1607630634.0999999</v>
      </c>
      <c r="BU20">
        <v>99.925780645161296</v>
      </c>
      <c r="BV20">
        <v>102.233580645161</v>
      </c>
      <c r="BW20">
        <v>6.1452822580645199</v>
      </c>
      <c r="BX20">
        <v>1.1142648387096801</v>
      </c>
      <c r="BY20">
        <v>98.758764516129006</v>
      </c>
      <c r="BZ20">
        <v>6.0981038709677398</v>
      </c>
      <c r="CA20">
        <v>500.20177419354798</v>
      </c>
      <c r="CB20">
        <v>101.416</v>
      </c>
      <c r="CC20">
        <v>0.100055212903226</v>
      </c>
      <c r="CD20">
        <v>28.0272258064516</v>
      </c>
      <c r="CE20">
        <v>27.985003225806398</v>
      </c>
      <c r="CF20">
        <v>999.9</v>
      </c>
      <c r="CG20">
        <v>0</v>
      </c>
      <c r="CH20">
        <v>0</v>
      </c>
      <c r="CI20">
        <v>9999.4348387096798</v>
      </c>
      <c r="CJ20">
        <v>0</v>
      </c>
      <c r="CK20">
        <v>326.85251612903198</v>
      </c>
      <c r="CL20">
        <v>1400.0116129032299</v>
      </c>
      <c r="CM20">
        <v>0.89999132258064496</v>
      </c>
      <c r="CN20">
        <v>0.100008825806452</v>
      </c>
      <c r="CO20">
        <v>0</v>
      </c>
      <c r="CP20">
        <v>962.342806451613</v>
      </c>
      <c r="CQ20">
        <v>4.9994800000000001</v>
      </c>
      <c r="CR20">
        <v>14063.7387096774</v>
      </c>
      <c r="CS20">
        <v>11417.635483870999</v>
      </c>
      <c r="CT20">
        <v>49.048000000000002</v>
      </c>
      <c r="CU20">
        <v>51</v>
      </c>
      <c r="CV20">
        <v>50.096548387096803</v>
      </c>
      <c r="CW20">
        <v>50.562064516128999</v>
      </c>
      <c r="CX20">
        <v>50.969516129032201</v>
      </c>
      <c r="CY20">
        <v>1255.4970967741899</v>
      </c>
      <c r="CZ20">
        <v>139.51451612903199</v>
      </c>
      <c r="DA20">
        <v>0</v>
      </c>
      <c r="DB20">
        <v>119.69999980926499</v>
      </c>
      <c r="DC20">
        <v>0</v>
      </c>
      <c r="DD20">
        <v>962.33384615384603</v>
      </c>
      <c r="DE20">
        <v>-4.4067692228870303</v>
      </c>
      <c r="DF20">
        <v>1.61367518643063</v>
      </c>
      <c r="DG20">
        <v>14063.646153846201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-4.4999999999999998E-2</v>
      </c>
      <c r="DO20">
        <v>6.0000000000000001E-3</v>
      </c>
      <c r="DP20">
        <v>1.012</v>
      </c>
      <c r="DQ20">
        <v>6.6000000000000003E-2</v>
      </c>
      <c r="DR20">
        <v>400</v>
      </c>
      <c r="DS20">
        <v>0</v>
      </c>
      <c r="DT20">
        <v>0.22</v>
      </c>
      <c r="DU20">
        <v>0.08</v>
      </c>
      <c r="DV20">
        <v>1.50525880012171</v>
      </c>
      <c r="DW20">
        <v>-9.5399732741975704E-2</v>
      </c>
      <c r="DX20">
        <v>1.4216408081795801E-2</v>
      </c>
      <c r="DY20">
        <v>1</v>
      </c>
      <c r="DZ20">
        <v>-2.3096713333333301</v>
      </c>
      <c r="EA20">
        <v>0.13550896551724001</v>
      </c>
      <c r="EB20">
        <v>1.8229260495758501E-2</v>
      </c>
      <c r="EC20">
        <v>1</v>
      </c>
      <c r="ED20">
        <v>5.0296626666666704</v>
      </c>
      <c r="EE20">
        <v>0.30189757508341503</v>
      </c>
      <c r="EF20">
        <v>2.1811636028097901E-2</v>
      </c>
      <c r="EG20">
        <v>0</v>
      </c>
      <c r="EH20">
        <v>2</v>
      </c>
      <c r="EI20">
        <v>3</v>
      </c>
      <c r="EJ20" t="s">
        <v>307</v>
      </c>
      <c r="EK20">
        <v>100</v>
      </c>
      <c r="EL20">
        <v>100</v>
      </c>
      <c r="EM20">
        <v>1.167</v>
      </c>
      <c r="EN20">
        <v>4.7500000000000001E-2</v>
      </c>
      <c r="EO20">
        <v>1.1794943401787199</v>
      </c>
      <c r="EP20">
        <v>-1.6043650578588901E-5</v>
      </c>
      <c r="EQ20">
        <v>-1.15305589960158E-6</v>
      </c>
      <c r="ER20">
        <v>3.6581349982770798E-10</v>
      </c>
      <c r="ES20">
        <v>6.6000000000000003E-2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1364.7</v>
      </c>
      <c r="FB20">
        <v>1364.7</v>
      </c>
      <c r="FC20">
        <v>2</v>
      </c>
      <c r="FD20">
        <v>503.68799999999999</v>
      </c>
      <c r="FE20">
        <v>455.452</v>
      </c>
      <c r="FF20">
        <v>23.164200000000001</v>
      </c>
      <c r="FG20">
        <v>33.637999999999998</v>
      </c>
      <c r="FH20">
        <v>30.000499999999999</v>
      </c>
      <c r="FI20">
        <v>33.633400000000002</v>
      </c>
      <c r="FJ20">
        <v>33.676299999999998</v>
      </c>
      <c r="FK20">
        <v>6.8882000000000003</v>
      </c>
      <c r="FL20">
        <v>100</v>
      </c>
      <c r="FM20">
        <v>0</v>
      </c>
      <c r="FN20">
        <v>23.1511</v>
      </c>
      <c r="FO20">
        <v>102.238</v>
      </c>
      <c r="FP20">
        <v>0</v>
      </c>
      <c r="FQ20">
        <v>97.950800000000001</v>
      </c>
      <c r="FR20">
        <v>102.089</v>
      </c>
    </row>
    <row r="21" spans="1:174" x14ac:dyDescent="0.25">
      <c r="A21">
        <v>5</v>
      </c>
      <c r="B21">
        <v>1607630714.0999999</v>
      </c>
      <c r="C21">
        <v>433.5</v>
      </c>
      <c r="D21" t="s">
        <v>312</v>
      </c>
      <c r="E21" t="s">
        <v>313</v>
      </c>
      <c r="F21" t="s">
        <v>291</v>
      </c>
      <c r="G21" t="s">
        <v>292</v>
      </c>
      <c r="H21">
        <v>1607630706.3499999</v>
      </c>
      <c r="I21">
        <f t="shared" si="0"/>
        <v>4.4675897938805101E-3</v>
      </c>
      <c r="J21">
        <f t="shared" si="1"/>
        <v>4.46758979388051</v>
      </c>
      <c r="K21">
        <f t="shared" si="2"/>
        <v>4.0998121020150364</v>
      </c>
      <c r="L21">
        <f t="shared" si="3"/>
        <v>148.82493333333301</v>
      </c>
      <c r="M21">
        <f t="shared" si="4"/>
        <v>96.584431870061636</v>
      </c>
      <c r="N21">
        <f t="shared" si="5"/>
        <v>9.8047301397587638</v>
      </c>
      <c r="O21">
        <f t="shared" si="6"/>
        <v>15.107903842764383</v>
      </c>
      <c r="P21">
        <f t="shared" si="7"/>
        <v>0.1456909541915829</v>
      </c>
      <c r="Q21">
        <f t="shared" si="8"/>
        <v>2.953942000295338</v>
      </c>
      <c r="R21">
        <f t="shared" si="9"/>
        <v>0.1418135308649057</v>
      </c>
      <c r="S21">
        <f t="shared" si="10"/>
        <v>8.89732326351345E-2</v>
      </c>
      <c r="T21">
        <f t="shared" si="11"/>
        <v>231.29429475113037</v>
      </c>
      <c r="U21">
        <f t="shared" si="12"/>
        <v>28.201908178673662</v>
      </c>
      <c r="V21">
        <f t="shared" si="13"/>
        <v>27.950136666666701</v>
      </c>
      <c r="W21">
        <f t="shared" si="14"/>
        <v>3.7838225856468419</v>
      </c>
      <c r="X21">
        <f t="shared" si="15"/>
        <v>17.277515054682592</v>
      </c>
      <c r="Y21">
        <f t="shared" si="16"/>
        <v>0.65571069559583806</v>
      </c>
      <c r="Z21">
        <f t="shared" si="17"/>
        <v>3.7951678439899594</v>
      </c>
      <c r="AA21">
        <f t="shared" si="18"/>
        <v>3.1281118900510041</v>
      </c>
      <c r="AB21">
        <f t="shared" si="19"/>
        <v>-197.02070991013051</v>
      </c>
      <c r="AC21">
        <f t="shared" si="20"/>
        <v>8.1771066564269645</v>
      </c>
      <c r="AD21">
        <f t="shared" si="21"/>
        <v>0.60325882702378641</v>
      </c>
      <c r="AE21">
        <f t="shared" si="22"/>
        <v>43.053950324450604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53437.921248640356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15350.9</v>
      </c>
      <c r="AS21">
        <v>950.63887999999997</v>
      </c>
      <c r="AT21">
        <v>1084.92</v>
      </c>
      <c r="AU21">
        <f t="shared" si="27"/>
        <v>0.12377052685912338</v>
      </c>
      <c r="AV21">
        <v>0.5</v>
      </c>
      <c r="AW21">
        <f t="shared" si="28"/>
        <v>1180.2018705580015</v>
      </c>
      <c r="AX21">
        <f t="shared" si="29"/>
        <v>4.0998121020150364</v>
      </c>
      <c r="AY21">
        <f t="shared" si="30"/>
        <v>73.037103659543391</v>
      </c>
      <c r="AZ21">
        <f t="shared" si="31"/>
        <v>3.9633555059692465E-3</v>
      </c>
      <c r="BA21">
        <f t="shared" si="32"/>
        <v>2.0067470412564981</v>
      </c>
      <c r="BB21" t="s">
        <v>315</v>
      </c>
      <c r="BC21">
        <v>950.63887999999997</v>
      </c>
      <c r="BD21">
        <v>741.16</v>
      </c>
      <c r="BE21">
        <f t="shared" si="33"/>
        <v>0.3168528555100838</v>
      </c>
      <c r="BF21">
        <f t="shared" si="34"/>
        <v>0.39062462182918334</v>
      </c>
      <c r="BG21">
        <f t="shared" si="35"/>
        <v>0.86363708487377611</v>
      </c>
      <c r="BH21">
        <f t="shared" si="36"/>
        <v>0.36346903863611763</v>
      </c>
      <c r="BI21">
        <f t="shared" si="37"/>
        <v>0.85492710651655413</v>
      </c>
      <c r="BJ21">
        <f t="shared" si="38"/>
        <v>0.30454818418000901</v>
      </c>
      <c r="BK21">
        <f t="shared" si="39"/>
        <v>0.69545181581999094</v>
      </c>
      <c r="BL21">
        <f t="shared" si="40"/>
        <v>1400.02</v>
      </c>
      <c r="BM21">
        <f t="shared" si="41"/>
        <v>1180.2018705580015</v>
      </c>
      <c r="BN21">
        <f t="shared" si="42"/>
        <v>0.84298929340866668</v>
      </c>
      <c r="BO21">
        <f t="shared" si="43"/>
        <v>0.19597858681733324</v>
      </c>
      <c r="BP21">
        <v>6</v>
      </c>
      <c r="BQ21">
        <v>0.5</v>
      </c>
      <c r="BR21" t="s">
        <v>296</v>
      </c>
      <c r="BS21">
        <v>2</v>
      </c>
      <c r="BT21">
        <v>1607630706.3499999</v>
      </c>
      <c r="BU21">
        <v>148.82493333333301</v>
      </c>
      <c r="BV21">
        <v>154.540433333333</v>
      </c>
      <c r="BW21">
        <v>6.4592746666666701</v>
      </c>
      <c r="BX21">
        <v>1.13479033333333</v>
      </c>
      <c r="BY21">
        <v>147.671533333333</v>
      </c>
      <c r="BZ21">
        <v>6.4094810000000004</v>
      </c>
      <c r="CA21">
        <v>500.18729999999999</v>
      </c>
      <c r="CB21">
        <v>101.414633333333</v>
      </c>
      <c r="CC21">
        <v>9.996845E-2</v>
      </c>
      <c r="CD21">
        <v>28.001483333333301</v>
      </c>
      <c r="CE21">
        <v>27.950136666666701</v>
      </c>
      <c r="CF21">
        <v>999.9</v>
      </c>
      <c r="CG21">
        <v>0</v>
      </c>
      <c r="CH21">
        <v>0</v>
      </c>
      <c r="CI21">
        <v>9998.2739999999994</v>
      </c>
      <c r="CJ21">
        <v>0</v>
      </c>
      <c r="CK21">
        <v>319.31856666666698</v>
      </c>
      <c r="CL21">
        <v>1400.02</v>
      </c>
      <c r="CM21">
        <v>0.89999893333333303</v>
      </c>
      <c r="CN21">
        <v>0.10000115</v>
      </c>
      <c r="CO21">
        <v>0</v>
      </c>
      <c r="CP21">
        <v>950.67393333333303</v>
      </c>
      <c r="CQ21">
        <v>4.9994800000000001</v>
      </c>
      <c r="CR21">
        <v>13945.8733333333</v>
      </c>
      <c r="CS21">
        <v>11417.73</v>
      </c>
      <c r="CT21">
        <v>49.311999999999998</v>
      </c>
      <c r="CU21">
        <v>51.1291333333333</v>
      </c>
      <c r="CV21">
        <v>50.307866666666598</v>
      </c>
      <c r="CW21">
        <v>50.762333333333302</v>
      </c>
      <c r="CX21">
        <v>51.182933333333303</v>
      </c>
      <c r="CY21">
        <v>1255.518</v>
      </c>
      <c r="CZ21">
        <v>139.50233333333301</v>
      </c>
      <c r="DA21">
        <v>0</v>
      </c>
      <c r="DB21">
        <v>71</v>
      </c>
      <c r="DC21">
        <v>0</v>
      </c>
      <c r="DD21">
        <v>950.63887999999997</v>
      </c>
      <c r="DE21">
        <v>-10.5121538347829</v>
      </c>
      <c r="DF21">
        <v>-98.653845928773706</v>
      </c>
      <c r="DG21">
        <v>13945.14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-4.4999999999999998E-2</v>
      </c>
      <c r="DO21">
        <v>6.0000000000000001E-3</v>
      </c>
      <c r="DP21">
        <v>1.012</v>
      </c>
      <c r="DQ21">
        <v>6.6000000000000003E-2</v>
      </c>
      <c r="DR21">
        <v>400</v>
      </c>
      <c r="DS21">
        <v>0</v>
      </c>
      <c r="DT21">
        <v>0.22</v>
      </c>
      <c r="DU21">
        <v>0.08</v>
      </c>
      <c r="DV21">
        <v>4.1055085251958898</v>
      </c>
      <c r="DW21">
        <v>-0.19498280521612199</v>
      </c>
      <c r="DX21">
        <v>2.4001424011654001E-2</v>
      </c>
      <c r="DY21">
        <v>1</v>
      </c>
      <c r="DZ21">
        <v>-5.7186723333333296</v>
      </c>
      <c r="EA21">
        <v>0.18132013348165599</v>
      </c>
      <c r="EB21">
        <v>2.62068669987254E-2</v>
      </c>
      <c r="EC21">
        <v>1</v>
      </c>
      <c r="ED21">
        <v>5.3231386666666696</v>
      </c>
      <c r="EE21">
        <v>0.16744898776417599</v>
      </c>
      <c r="EF21">
        <v>1.21043702117137E-2</v>
      </c>
      <c r="EG21">
        <v>1</v>
      </c>
      <c r="EH21">
        <v>3</v>
      </c>
      <c r="EI21">
        <v>3</v>
      </c>
      <c r="EJ21" t="s">
        <v>316</v>
      </c>
      <c r="EK21">
        <v>100</v>
      </c>
      <c r="EL21">
        <v>100</v>
      </c>
      <c r="EM21">
        <v>1.153</v>
      </c>
      <c r="EN21">
        <v>0.05</v>
      </c>
      <c r="EO21">
        <v>1.1794943401787199</v>
      </c>
      <c r="EP21">
        <v>-1.6043650578588901E-5</v>
      </c>
      <c r="EQ21">
        <v>-1.15305589960158E-6</v>
      </c>
      <c r="ER21">
        <v>3.6581349982770798E-10</v>
      </c>
      <c r="ES21">
        <v>6.6000000000000003E-2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1365.9</v>
      </c>
      <c r="FB21">
        <v>1365.9</v>
      </c>
      <c r="FC21">
        <v>2</v>
      </c>
      <c r="FD21">
        <v>503.88600000000002</v>
      </c>
      <c r="FE21">
        <v>455.08499999999998</v>
      </c>
      <c r="FF21">
        <v>23.043900000000001</v>
      </c>
      <c r="FG21">
        <v>33.671700000000001</v>
      </c>
      <c r="FH21">
        <v>30.000299999999999</v>
      </c>
      <c r="FI21">
        <v>33.657899999999998</v>
      </c>
      <c r="FJ21">
        <v>33.7012</v>
      </c>
      <c r="FK21">
        <v>9.0582200000000004</v>
      </c>
      <c r="FL21">
        <v>100</v>
      </c>
      <c r="FM21">
        <v>0</v>
      </c>
      <c r="FN21">
        <v>23.0486</v>
      </c>
      <c r="FO21">
        <v>154.99299999999999</v>
      </c>
      <c r="FP21">
        <v>0</v>
      </c>
      <c r="FQ21">
        <v>97.9452</v>
      </c>
      <c r="FR21">
        <v>102.08499999999999</v>
      </c>
    </row>
    <row r="22" spans="1:174" x14ac:dyDescent="0.25">
      <c r="A22">
        <v>6</v>
      </c>
      <c r="B22">
        <v>1607630788.0999999</v>
      </c>
      <c r="C22">
        <v>507.5</v>
      </c>
      <c r="D22" t="s">
        <v>317</v>
      </c>
      <c r="E22" t="s">
        <v>318</v>
      </c>
      <c r="F22" t="s">
        <v>291</v>
      </c>
      <c r="G22" t="s">
        <v>292</v>
      </c>
      <c r="H22">
        <v>1607630780.3499999</v>
      </c>
      <c r="I22">
        <f t="shared" si="0"/>
        <v>4.6014059584220616E-3</v>
      </c>
      <c r="J22">
        <f t="shared" si="1"/>
        <v>4.6014059584220615</v>
      </c>
      <c r="K22">
        <f t="shared" si="2"/>
        <v>6.5877466190939575</v>
      </c>
      <c r="L22">
        <f t="shared" si="3"/>
        <v>198.830966666667</v>
      </c>
      <c r="M22">
        <f t="shared" si="4"/>
        <v>119.52797660469358</v>
      </c>
      <c r="N22">
        <f t="shared" si="5"/>
        <v>12.133843743455236</v>
      </c>
      <c r="O22">
        <f t="shared" si="6"/>
        <v>20.184261035995462</v>
      </c>
      <c r="P22">
        <f t="shared" si="7"/>
        <v>0.15128318546471156</v>
      </c>
      <c r="Q22">
        <f t="shared" si="8"/>
        <v>2.9528725193011836</v>
      </c>
      <c r="R22">
        <f t="shared" si="9"/>
        <v>0.14710551237413505</v>
      </c>
      <c r="S22">
        <f t="shared" si="10"/>
        <v>9.230668329928407E-2</v>
      </c>
      <c r="T22">
        <f t="shared" si="11"/>
        <v>231.28794118640369</v>
      </c>
      <c r="U22">
        <f t="shared" si="12"/>
        <v>28.151945856553368</v>
      </c>
      <c r="V22">
        <f t="shared" si="13"/>
        <v>27.92989</v>
      </c>
      <c r="W22">
        <f t="shared" si="14"/>
        <v>3.7793571419598946</v>
      </c>
      <c r="X22">
        <f t="shared" si="15"/>
        <v>17.76648750009803</v>
      </c>
      <c r="Y22">
        <f t="shared" si="16"/>
        <v>0.67366004838518956</v>
      </c>
      <c r="Z22">
        <f t="shared" si="17"/>
        <v>3.7917458269760553</v>
      </c>
      <c r="AA22">
        <f t="shared" si="18"/>
        <v>3.105697093574705</v>
      </c>
      <c r="AB22">
        <f t="shared" si="19"/>
        <v>-202.9220027664129</v>
      </c>
      <c r="AC22">
        <f t="shared" si="20"/>
        <v>8.9340381741829233</v>
      </c>
      <c r="AD22">
        <f t="shared" si="21"/>
        <v>0.65922212865488405</v>
      </c>
      <c r="AE22">
        <f t="shared" si="22"/>
        <v>37.959198722828582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53409.556570605542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319</v>
      </c>
      <c r="AR22">
        <v>15349.4</v>
      </c>
      <c r="AS22">
        <v>936.76832000000002</v>
      </c>
      <c r="AT22">
        <v>1087.28</v>
      </c>
      <c r="AU22">
        <f t="shared" si="27"/>
        <v>0.13842954896622761</v>
      </c>
      <c r="AV22">
        <v>0.5</v>
      </c>
      <c r="AW22">
        <f t="shared" si="28"/>
        <v>1180.1690415544501</v>
      </c>
      <c r="AX22">
        <f t="shared" si="29"/>
        <v>6.5877466190939575</v>
      </c>
      <c r="AY22">
        <f t="shared" si="30"/>
        <v>81.685134063143835</v>
      </c>
      <c r="AZ22">
        <f t="shared" si="31"/>
        <v>6.0715828382281638E-3</v>
      </c>
      <c r="BA22">
        <f t="shared" si="32"/>
        <v>2.0002207343094698</v>
      </c>
      <c r="BB22" t="s">
        <v>320</v>
      </c>
      <c r="BC22">
        <v>936.76832000000002</v>
      </c>
      <c r="BD22">
        <v>724.48</v>
      </c>
      <c r="BE22">
        <f t="shared" si="33"/>
        <v>0.33367669781473031</v>
      </c>
      <c r="BF22">
        <f t="shared" si="34"/>
        <v>0.41486130099228219</v>
      </c>
      <c r="BG22">
        <f t="shared" si="35"/>
        <v>0.85703026481715017</v>
      </c>
      <c r="BH22">
        <f t="shared" si="36"/>
        <v>0.40481558475950852</v>
      </c>
      <c r="BI22">
        <f t="shared" si="37"/>
        <v>0.85400038180574789</v>
      </c>
      <c r="BJ22">
        <f t="shared" si="38"/>
        <v>0.3208463703628327</v>
      </c>
      <c r="BK22">
        <f t="shared" si="39"/>
        <v>0.6791536296371673</v>
      </c>
      <c r="BL22">
        <f t="shared" si="40"/>
        <v>1399.981</v>
      </c>
      <c r="BM22">
        <f t="shared" si="41"/>
        <v>1180.1690415544501</v>
      </c>
      <c r="BN22">
        <f t="shared" si="42"/>
        <v>0.84298932739405041</v>
      </c>
      <c r="BO22">
        <f t="shared" si="43"/>
        <v>0.19597865478810106</v>
      </c>
      <c r="BP22">
        <v>6</v>
      </c>
      <c r="BQ22">
        <v>0.5</v>
      </c>
      <c r="BR22" t="s">
        <v>296</v>
      </c>
      <c r="BS22">
        <v>2</v>
      </c>
      <c r="BT22">
        <v>1607630780.3499999</v>
      </c>
      <c r="BU22">
        <v>198.830966666667</v>
      </c>
      <c r="BV22">
        <v>207.830633333333</v>
      </c>
      <c r="BW22">
        <v>6.6360853333333303</v>
      </c>
      <c r="BX22">
        <v>1.1531800000000001</v>
      </c>
      <c r="BY22">
        <v>197.6969</v>
      </c>
      <c r="BZ22">
        <v>6.5846780000000003</v>
      </c>
      <c r="CA22">
        <v>500.19510000000002</v>
      </c>
      <c r="CB22">
        <v>101.414633333333</v>
      </c>
      <c r="CC22">
        <v>0.100042043333333</v>
      </c>
      <c r="CD22">
        <v>27.98601</v>
      </c>
      <c r="CE22">
        <v>27.92989</v>
      </c>
      <c r="CF22">
        <v>999.9</v>
      </c>
      <c r="CG22">
        <v>0</v>
      </c>
      <c r="CH22">
        <v>0</v>
      </c>
      <c r="CI22">
        <v>9992.2060000000001</v>
      </c>
      <c r="CJ22">
        <v>0</v>
      </c>
      <c r="CK22">
        <v>322.56766666666698</v>
      </c>
      <c r="CL22">
        <v>1399.981</v>
      </c>
      <c r="CM22">
        <v>0.89999786666666703</v>
      </c>
      <c r="CN22">
        <v>0.10000205666666701</v>
      </c>
      <c r="CO22">
        <v>0</v>
      </c>
      <c r="CP22">
        <v>936.88779999999997</v>
      </c>
      <c r="CQ22">
        <v>4.9994800000000001</v>
      </c>
      <c r="CR22">
        <v>13767.09</v>
      </c>
      <c r="CS22">
        <v>11417.41</v>
      </c>
      <c r="CT22">
        <v>49.553733333333298</v>
      </c>
      <c r="CU22">
        <v>51.337200000000003</v>
      </c>
      <c r="CV22">
        <v>50.561999999999998</v>
      </c>
      <c r="CW22">
        <v>50.991399999999999</v>
      </c>
      <c r="CX22">
        <v>51.420533333333303</v>
      </c>
      <c r="CY22">
        <v>1255.481</v>
      </c>
      <c r="CZ22">
        <v>139.5</v>
      </c>
      <c r="DA22">
        <v>0</v>
      </c>
      <c r="DB22">
        <v>73.400000095367403</v>
      </c>
      <c r="DC22">
        <v>0</v>
      </c>
      <c r="DD22">
        <v>936.76832000000002</v>
      </c>
      <c r="DE22">
        <v>-9.2093846200525498</v>
      </c>
      <c r="DF22">
        <v>-93.430769143818495</v>
      </c>
      <c r="DG22">
        <v>13765.892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-4.4999999999999998E-2</v>
      </c>
      <c r="DO22">
        <v>6.0000000000000001E-3</v>
      </c>
      <c r="DP22">
        <v>1.012</v>
      </c>
      <c r="DQ22">
        <v>6.6000000000000003E-2</v>
      </c>
      <c r="DR22">
        <v>400</v>
      </c>
      <c r="DS22">
        <v>0</v>
      </c>
      <c r="DT22">
        <v>0.22</v>
      </c>
      <c r="DU22">
        <v>0.08</v>
      </c>
      <c r="DV22">
        <v>6.5904145510438203</v>
      </c>
      <c r="DW22">
        <v>-0.189532366999521</v>
      </c>
      <c r="DX22">
        <v>2.5390810972290501E-2</v>
      </c>
      <c r="DY22">
        <v>1</v>
      </c>
      <c r="DZ22">
        <v>-9.0012946666666593</v>
      </c>
      <c r="EA22">
        <v>0.16483434927697199</v>
      </c>
      <c r="EB22">
        <v>2.8307518404519599E-2</v>
      </c>
      <c r="EC22">
        <v>1</v>
      </c>
      <c r="ED22">
        <v>5.4826656666666702</v>
      </c>
      <c r="EE22">
        <v>3.8243292547267597E-2</v>
      </c>
      <c r="EF22">
        <v>3.7497001509750102E-3</v>
      </c>
      <c r="EG22">
        <v>1</v>
      </c>
      <c r="EH22">
        <v>3</v>
      </c>
      <c r="EI22">
        <v>3</v>
      </c>
      <c r="EJ22" t="s">
        <v>316</v>
      </c>
      <c r="EK22">
        <v>100</v>
      </c>
      <c r="EL22">
        <v>100</v>
      </c>
      <c r="EM22">
        <v>1.1339999999999999</v>
      </c>
      <c r="EN22">
        <v>5.1400000000000001E-2</v>
      </c>
      <c r="EO22">
        <v>1.1794943401787199</v>
      </c>
      <c r="EP22">
        <v>-1.6043650578588901E-5</v>
      </c>
      <c r="EQ22">
        <v>-1.15305589960158E-6</v>
      </c>
      <c r="ER22">
        <v>3.6581349982770798E-10</v>
      </c>
      <c r="ES22">
        <v>6.6000000000000003E-2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1367.1</v>
      </c>
      <c r="FB22">
        <v>1367.1</v>
      </c>
      <c r="FC22">
        <v>2</v>
      </c>
      <c r="FD22">
        <v>503.86900000000003</v>
      </c>
      <c r="FE22">
        <v>454.673</v>
      </c>
      <c r="FF22">
        <v>22.972300000000001</v>
      </c>
      <c r="FG22">
        <v>33.714100000000002</v>
      </c>
      <c r="FH22">
        <v>30.0002</v>
      </c>
      <c r="FI22">
        <v>33.690899999999999</v>
      </c>
      <c r="FJ22">
        <v>33.732100000000003</v>
      </c>
      <c r="FK22">
        <v>11.2273</v>
      </c>
      <c r="FL22">
        <v>100</v>
      </c>
      <c r="FM22">
        <v>0</v>
      </c>
      <c r="FN22">
        <v>22.9833</v>
      </c>
      <c r="FO22">
        <v>208.23500000000001</v>
      </c>
      <c r="FP22">
        <v>0</v>
      </c>
      <c r="FQ22">
        <v>97.937799999999996</v>
      </c>
      <c r="FR22">
        <v>102.078</v>
      </c>
    </row>
    <row r="23" spans="1:174" x14ac:dyDescent="0.25">
      <c r="A23">
        <v>7</v>
      </c>
      <c r="B23">
        <v>1607630856.0999999</v>
      </c>
      <c r="C23">
        <v>575.5</v>
      </c>
      <c r="D23" t="s">
        <v>321</v>
      </c>
      <c r="E23" t="s">
        <v>322</v>
      </c>
      <c r="F23" t="s">
        <v>291</v>
      </c>
      <c r="G23" t="s">
        <v>292</v>
      </c>
      <c r="H23">
        <v>1607630848.3499999</v>
      </c>
      <c r="I23">
        <f t="shared" si="0"/>
        <v>4.6127620145850088E-3</v>
      </c>
      <c r="J23">
        <f t="shared" si="1"/>
        <v>4.6127620145850088</v>
      </c>
      <c r="K23">
        <f t="shared" si="2"/>
        <v>8.9821822417378012</v>
      </c>
      <c r="L23">
        <f t="shared" si="3"/>
        <v>248.46846666666701</v>
      </c>
      <c r="M23">
        <f t="shared" si="4"/>
        <v>142.04147280013746</v>
      </c>
      <c r="N23">
        <f t="shared" si="5"/>
        <v>14.419357887322803</v>
      </c>
      <c r="O23">
        <f t="shared" si="6"/>
        <v>25.223307488667075</v>
      </c>
      <c r="P23">
        <f t="shared" si="7"/>
        <v>0.15221297501625608</v>
      </c>
      <c r="Q23">
        <f t="shared" si="8"/>
        <v>2.9526941065412169</v>
      </c>
      <c r="R23">
        <f t="shared" si="9"/>
        <v>0.14798431691487876</v>
      </c>
      <c r="S23">
        <f t="shared" si="10"/>
        <v>9.2860341067954044E-2</v>
      </c>
      <c r="T23">
        <f t="shared" si="11"/>
        <v>231.28849256732431</v>
      </c>
      <c r="U23">
        <f t="shared" si="12"/>
        <v>28.141992767931427</v>
      </c>
      <c r="V23">
        <f t="shared" si="13"/>
        <v>27.894549999999999</v>
      </c>
      <c r="W23">
        <f t="shared" si="14"/>
        <v>3.7715738488541506</v>
      </c>
      <c r="X23">
        <f t="shared" si="15"/>
        <v>17.851646277554874</v>
      </c>
      <c r="Y23">
        <f t="shared" si="16"/>
        <v>0.6766114045536773</v>
      </c>
      <c r="Z23">
        <f t="shared" si="17"/>
        <v>3.790190518195458</v>
      </c>
      <c r="AA23">
        <f t="shared" si="18"/>
        <v>3.0949624443004735</v>
      </c>
      <c r="AB23">
        <f t="shared" si="19"/>
        <v>-203.42280484319889</v>
      </c>
      <c r="AC23">
        <f t="shared" si="20"/>
        <v>13.438982742008095</v>
      </c>
      <c r="AD23">
        <f t="shared" si="21"/>
        <v>0.99148211659480889</v>
      </c>
      <c r="AE23">
        <f t="shared" si="22"/>
        <v>42.296152582728311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53405.625725162761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323</v>
      </c>
      <c r="AR23">
        <v>15348.4</v>
      </c>
      <c r="AS23">
        <v>927.89034615384605</v>
      </c>
      <c r="AT23">
        <v>1097.01</v>
      </c>
      <c r="AU23">
        <f t="shared" si="27"/>
        <v>0.15416418614794203</v>
      </c>
      <c r="AV23">
        <v>0.5</v>
      </c>
      <c r="AW23">
        <f t="shared" si="28"/>
        <v>1180.1731105579884</v>
      </c>
      <c r="AX23">
        <f t="shared" si="29"/>
        <v>8.9821822417378012</v>
      </c>
      <c r="AY23">
        <f t="shared" si="30"/>
        <v>90.970213551428742</v>
      </c>
      <c r="AZ23">
        <f t="shared" si="31"/>
        <v>8.1004469903860708E-3</v>
      </c>
      <c r="BA23">
        <f t="shared" si="32"/>
        <v>1.9736100855963024</v>
      </c>
      <c r="BB23" t="s">
        <v>324</v>
      </c>
      <c r="BC23">
        <v>927.89034615384605</v>
      </c>
      <c r="BD23">
        <v>716.06</v>
      </c>
      <c r="BE23">
        <f t="shared" si="33"/>
        <v>0.34726210335366137</v>
      </c>
      <c r="BF23">
        <f t="shared" si="34"/>
        <v>0.44394186598281643</v>
      </c>
      <c r="BG23">
        <f t="shared" si="35"/>
        <v>0.85037430970691497</v>
      </c>
      <c r="BH23">
        <f t="shared" si="36"/>
        <v>0.44326341299171573</v>
      </c>
      <c r="BI23">
        <f t="shared" si="37"/>
        <v>0.85017960577348273</v>
      </c>
      <c r="BJ23">
        <f t="shared" si="38"/>
        <v>0.34259329658221149</v>
      </c>
      <c r="BK23">
        <f t="shared" si="39"/>
        <v>0.65740670341778851</v>
      </c>
      <c r="BL23">
        <f t="shared" si="40"/>
        <v>1399.9860000000001</v>
      </c>
      <c r="BM23">
        <f t="shared" si="41"/>
        <v>1180.1731105579884</v>
      </c>
      <c r="BN23">
        <f t="shared" si="42"/>
        <v>0.84298922314793745</v>
      </c>
      <c r="BO23">
        <f t="shared" si="43"/>
        <v>0.19597844629587485</v>
      </c>
      <c r="BP23">
        <v>6</v>
      </c>
      <c r="BQ23">
        <v>0.5</v>
      </c>
      <c r="BR23" t="s">
        <v>296</v>
      </c>
      <c r="BS23">
        <v>2</v>
      </c>
      <c r="BT23">
        <v>1607630848.3499999</v>
      </c>
      <c r="BU23">
        <v>248.46846666666701</v>
      </c>
      <c r="BV23">
        <v>260.61766666666699</v>
      </c>
      <c r="BW23">
        <v>6.6651290000000003</v>
      </c>
      <c r="BX23">
        <v>1.168866</v>
      </c>
      <c r="BY23">
        <v>247.3578</v>
      </c>
      <c r="BZ23">
        <v>6.6134496666666696</v>
      </c>
      <c r="CA23">
        <v>500.19630000000001</v>
      </c>
      <c r="CB23">
        <v>101.4151</v>
      </c>
      <c r="CC23">
        <v>0.10002514666666699</v>
      </c>
      <c r="CD23">
        <v>27.9789733333333</v>
      </c>
      <c r="CE23">
        <v>27.894549999999999</v>
      </c>
      <c r="CF23">
        <v>999.9</v>
      </c>
      <c r="CG23">
        <v>0</v>
      </c>
      <c r="CH23">
        <v>0</v>
      </c>
      <c r="CI23">
        <v>9991.1479999999992</v>
      </c>
      <c r="CJ23">
        <v>0</v>
      </c>
      <c r="CK23">
        <v>327.22899999999998</v>
      </c>
      <c r="CL23">
        <v>1399.9860000000001</v>
      </c>
      <c r="CM23">
        <v>0.89999993333333395</v>
      </c>
      <c r="CN23">
        <v>9.9999989999999997E-2</v>
      </c>
      <c r="CO23">
        <v>0</v>
      </c>
      <c r="CP23">
        <v>927.89716666666698</v>
      </c>
      <c r="CQ23">
        <v>4.9994800000000001</v>
      </c>
      <c r="CR23">
        <v>13684.8166666667</v>
      </c>
      <c r="CS23">
        <v>11417.46</v>
      </c>
      <c r="CT23">
        <v>49.756133333333302</v>
      </c>
      <c r="CU23">
        <v>51.502000000000002</v>
      </c>
      <c r="CV23">
        <v>50.7541333333333</v>
      </c>
      <c r="CW23">
        <v>51.185000000000002</v>
      </c>
      <c r="CX23">
        <v>51.612266666666699</v>
      </c>
      <c r="CY23">
        <v>1255.49066666667</v>
      </c>
      <c r="CZ23">
        <v>139.49566666666701</v>
      </c>
      <c r="DA23">
        <v>0</v>
      </c>
      <c r="DB23">
        <v>67.200000047683702</v>
      </c>
      <c r="DC23">
        <v>0</v>
      </c>
      <c r="DD23">
        <v>927.89034615384605</v>
      </c>
      <c r="DE23">
        <v>-7.7532649600193499</v>
      </c>
      <c r="DF23">
        <v>-61.668376146571397</v>
      </c>
      <c r="DG23">
        <v>13685.069230769201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-4.4999999999999998E-2</v>
      </c>
      <c r="DO23">
        <v>6.0000000000000001E-3</v>
      </c>
      <c r="DP23">
        <v>1.012</v>
      </c>
      <c r="DQ23">
        <v>6.6000000000000003E-2</v>
      </c>
      <c r="DR23">
        <v>400</v>
      </c>
      <c r="DS23">
        <v>0</v>
      </c>
      <c r="DT23">
        <v>0.22</v>
      </c>
      <c r="DU23">
        <v>0.08</v>
      </c>
      <c r="DV23">
        <v>8.9917874005970493</v>
      </c>
      <c r="DW23">
        <v>-0.102713490349177</v>
      </c>
      <c r="DX23">
        <v>3.4983143996771902E-2</v>
      </c>
      <c r="DY23">
        <v>1</v>
      </c>
      <c r="DZ23">
        <v>-12.1547466666667</v>
      </c>
      <c r="EA23">
        <v>4.7679644048913498E-2</v>
      </c>
      <c r="EB23">
        <v>3.6291355566979003E-2</v>
      </c>
      <c r="EC23">
        <v>1</v>
      </c>
      <c r="ED23">
        <v>5.4966413333333302</v>
      </c>
      <c r="EE23">
        <v>-2.79969744160194E-2</v>
      </c>
      <c r="EF23">
        <v>2.5190576721377199E-3</v>
      </c>
      <c r="EG23">
        <v>1</v>
      </c>
      <c r="EH23">
        <v>3</v>
      </c>
      <c r="EI23">
        <v>3</v>
      </c>
      <c r="EJ23" t="s">
        <v>316</v>
      </c>
      <c r="EK23">
        <v>100</v>
      </c>
      <c r="EL23">
        <v>100</v>
      </c>
      <c r="EM23">
        <v>1.1100000000000001</v>
      </c>
      <c r="EN23">
        <v>5.16E-2</v>
      </c>
      <c r="EO23">
        <v>1.1794943401787199</v>
      </c>
      <c r="EP23">
        <v>-1.6043650578588901E-5</v>
      </c>
      <c r="EQ23">
        <v>-1.15305589960158E-6</v>
      </c>
      <c r="ER23">
        <v>3.6581349982770798E-10</v>
      </c>
      <c r="ES23">
        <v>6.6000000000000003E-2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1368.2</v>
      </c>
      <c r="FB23">
        <v>1368.2</v>
      </c>
      <c r="FC23">
        <v>2</v>
      </c>
      <c r="FD23">
        <v>504.17500000000001</v>
      </c>
      <c r="FE23">
        <v>454.16699999999997</v>
      </c>
      <c r="FF23">
        <v>23.016200000000001</v>
      </c>
      <c r="FG23">
        <v>33.732300000000002</v>
      </c>
      <c r="FH23">
        <v>30.0001</v>
      </c>
      <c r="FI23">
        <v>33.7121</v>
      </c>
      <c r="FJ23">
        <v>33.752699999999997</v>
      </c>
      <c r="FK23">
        <v>13.343500000000001</v>
      </c>
      <c r="FL23">
        <v>100</v>
      </c>
      <c r="FM23">
        <v>0</v>
      </c>
      <c r="FN23">
        <v>23.0228</v>
      </c>
      <c r="FO23">
        <v>261.15100000000001</v>
      </c>
      <c r="FP23">
        <v>0</v>
      </c>
      <c r="FQ23">
        <v>97.934899999999999</v>
      </c>
      <c r="FR23">
        <v>102.07599999999999</v>
      </c>
    </row>
    <row r="24" spans="1:174" x14ac:dyDescent="0.25">
      <c r="A24">
        <v>8</v>
      </c>
      <c r="B24">
        <v>1607630972.0999999</v>
      </c>
      <c r="C24">
        <v>691.5</v>
      </c>
      <c r="D24" t="s">
        <v>325</v>
      </c>
      <c r="E24" t="s">
        <v>326</v>
      </c>
      <c r="F24" t="s">
        <v>291</v>
      </c>
      <c r="G24" t="s">
        <v>292</v>
      </c>
      <c r="H24">
        <v>1607630964.3499999</v>
      </c>
      <c r="I24">
        <f t="shared" si="0"/>
        <v>4.4563762549830093E-3</v>
      </c>
      <c r="J24">
        <f t="shared" si="1"/>
        <v>4.4563762549830095</v>
      </c>
      <c r="K24">
        <f t="shared" si="2"/>
        <v>15.242859769359201</v>
      </c>
      <c r="L24">
        <f t="shared" si="3"/>
        <v>399.57616666666701</v>
      </c>
      <c r="M24">
        <f t="shared" si="4"/>
        <v>212.8857615794559</v>
      </c>
      <c r="N24">
        <f t="shared" si="5"/>
        <v>21.611549467709054</v>
      </c>
      <c r="O24">
        <f t="shared" si="6"/>
        <v>40.563821779180834</v>
      </c>
      <c r="P24">
        <f t="shared" si="7"/>
        <v>0.14566526125677468</v>
      </c>
      <c r="Q24">
        <f t="shared" si="8"/>
        <v>2.9535815763563842</v>
      </c>
      <c r="R24">
        <f t="shared" si="9"/>
        <v>0.14178872636350928</v>
      </c>
      <c r="S24">
        <f t="shared" si="10"/>
        <v>8.8957652422788802E-2</v>
      </c>
      <c r="T24">
        <f t="shared" si="11"/>
        <v>231.28931923941585</v>
      </c>
      <c r="U24">
        <f t="shared" si="12"/>
        <v>28.215682501970992</v>
      </c>
      <c r="V24">
        <f t="shared" si="13"/>
        <v>27.939743333333301</v>
      </c>
      <c r="W24">
        <f t="shared" si="14"/>
        <v>3.7815297400952161</v>
      </c>
      <c r="X24">
        <f t="shared" si="15"/>
        <v>17.397575708333736</v>
      </c>
      <c r="Y24">
        <f t="shared" si="16"/>
        <v>0.66068648076018288</v>
      </c>
      <c r="Z24">
        <f t="shared" si="17"/>
        <v>3.7975778455368507</v>
      </c>
      <c r="AA24">
        <f t="shared" si="18"/>
        <v>3.1208432593350333</v>
      </c>
      <c r="AB24">
        <f t="shared" si="19"/>
        <v>-196.52619284475071</v>
      </c>
      <c r="AC24">
        <f t="shared" si="20"/>
        <v>11.565128374670909</v>
      </c>
      <c r="AD24">
        <f t="shared" si="21"/>
        <v>0.85331337405230556</v>
      </c>
      <c r="AE24">
        <f t="shared" si="22"/>
        <v>47.181568143388347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53425.556791835792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327</v>
      </c>
      <c r="AR24">
        <v>15347.8</v>
      </c>
      <c r="AS24">
        <v>929.15736000000004</v>
      </c>
      <c r="AT24">
        <v>1156.33</v>
      </c>
      <c r="AU24">
        <f t="shared" si="27"/>
        <v>0.19646004168360232</v>
      </c>
      <c r="AV24">
        <v>0.5</v>
      </c>
      <c r="AW24">
        <f t="shared" si="28"/>
        <v>1180.1738015545457</v>
      </c>
      <c r="AX24">
        <f t="shared" si="29"/>
        <v>15.242859769359201</v>
      </c>
      <c r="AY24">
        <f t="shared" si="30"/>
        <v>115.92849712365073</v>
      </c>
      <c r="AZ24">
        <f t="shared" si="31"/>
        <v>1.3405319816739062E-2</v>
      </c>
      <c r="BA24">
        <f t="shared" si="32"/>
        <v>1.8210631913035207</v>
      </c>
      <c r="BB24" t="s">
        <v>328</v>
      </c>
      <c r="BC24">
        <v>929.15736000000004</v>
      </c>
      <c r="BD24">
        <v>709.11</v>
      </c>
      <c r="BE24">
        <f t="shared" si="33"/>
        <v>0.38675810538514088</v>
      </c>
      <c r="BF24">
        <f t="shared" si="34"/>
        <v>0.50796619113635333</v>
      </c>
      <c r="BG24">
        <f t="shared" si="35"/>
        <v>0.82482363678382442</v>
      </c>
      <c r="BH24">
        <f t="shared" si="36"/>
        <v>0.5153023805244723</v>
      </c>
      <c r="BI24">
        <f t="shared" si="37"/>
        <v>0.82688583041541919</v>
      </c>
      <c r="BJ24">
        <f t="shared" si="38"/>
        <v>0.3876672793042284</v>
      </c>
      <c r="BK24">
        <f t="shared" si="39"/>
        <v>0.6123327206957716</v>
      </c>
      <c r="BL24">
        <f t="shared" si="40"/>
        <v>1399.9863333333301</v>
      </c>
      <c r="BM24">
        <f t="shared" si="41"/>
        <v>1180.1738015545457</v>
      </c>
      <c r="BN24">
        <f t="shared" si="42"/>
        <v>0.84298951600804795</v>
      </c>
      <c r="BO24">
        <f t="shared" si="43"/>
        <v>0.19597903201609584</v>
      </c>
      <c r="BP24">
        <v>6</v>
      </c>
      <c r="BQ24">
        <v>0.5</v>
      </c>
      <c r="BR24" t="s">
        <v>296</v>
      </c>
      <c r="BS24">
        <v>2</v>
      </c>
      <c r="BT24">
        <v>1607630964.3499999</v>
      </c>
      <c r="BU24">
        <v>399.57616666666701</v>
      </c>
      <c r="BV24">
        <v>419.99639999999999</v>
      </c>
      <c r="BW24">
        <v>6.5081286666666696</v>
      </c>
      <c r="BX24">
        <v>1.1973590000000001</v>
      </c>
      <c r="BY24">
        <v>398.563066666667</v>
      </c>
      <c r="BZ24">
        <v>6.4579000000000004</v>
      </c>
      <c r="CA24">
        <v>500.19569999999999</v>
      </c>
      <c r="CB24">
        <v>101.417133333333</v>
      </c>
      <c r="CC24">
        <v>9.9986963333333304E-2</v>
      </c>
      <c r="CD24">
        <v>28.012373333333301</v>
      </c>
      <c r="CE24">
        <v>27.939743333333301</v>
      </c>
      <c r="CF24">
        <v>999.9</v>
      </c>
      <c r="CG24">
        <v>0</v>
      </c>
      <c r="CH24">
        <v>0</v>
      </c>
      <c r="CI24">
        <v>9995.9823333333297</v>
      </c>
      <c r="CJ24">
        <v>0</v>
      </c>
      <c r="CK24">
        <v>330.659333333333</v>
      </c>
      <c r="CL24">
        <v>1399.9863333333301</v>
      </c>
      <c r="CM24">
        <v>0.89999220000000002</v>
      </c>
      <c r="CN24">
        <v>0.100007713333333</v>
      </c>
      <c r="CO24">
        <v>0</v>
      </c>
      <c r="CP24">
        <v>929.06316666666703</v>
      </c>
      <c r="CQ24">
        <v>4.9994800000000001</v>
      </c>
      <c r="CR24">
        <v>13877.356666666699</v>
      </c>
      <c r="CS24">
        <v>11417.45</v>
      </c>
      <c r="CT24">
        <v>49.962200000000003</v>
      </c>
      <c r="CU24">
        <v>51.741599999999998</v>
      </c>
      <c r="CV24">
        <v>50.987333333333297</v>
      </c>
      <c r="CW24">
        <v>51.437199999999997</v>
      </c>
      <c r="CX24">
        <v>51.8414</v>
      </c>
      <c r="CY24">
        <v>1255.4770000000001</v>
      </c>
      <c r="CZ24">
        <v>139.50933333333299</v>
      </c>
      <c r="DA24">
        <v>0</v>
      </c>
      <c r="DB24">
        <v>115.40000009536701</v>
      </c>
      <c r="DC24">
        <v>0</v>
      </c>
      <c r="DD24">
        <v>929.15736000000004</v>
      </c>
      <c r="DE24">
        <v>8.8632307602964406</v>
      </c>
      <c r="DF24">
        <v>432.16153782226502</v>
      </c>
      <c r="DG24">
        <v>13881.348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-4.4999999999999998E-2</v>
      </c>
      <c r="DO24">
        <v>6.0000000000000001E-3</v>
      </c>
      <c r="DP24">
        <v>1.012</v>
      </c>
      <c r="DQ24">
        <v>6.6000000000000003E-2</v>
      </c>
      <c r="DR24">
        <v>400</v>
      </c>
      <c r="DS24">
        <v>0</v>
      </c>
      <c r="DT24">
        <v>0.22</v>
      </c>
      <c r="DU24">
        <v>0.08</v>
      </c>
      <c r="DV24">
        <v>15.244479600163</v>
      </c>
      <c r="DW24">
        <v>-5.3040595336966798E-2</v>
      </c>
      <c r="DX24">
        <v>3.6794228225152999E-2</v>
      </c>
      <c r="DY24">
        <v>1</v>
      </c>
      <c r="DZ24">
        <v>-20.421566666666699</v>
      </c>
      <c r="EA24">
        <v>8.5428253599317499E-5</v>
      </c>
      <c r="EB24">
        <v>4.1399084799331201E-2</v>
      </c>
      <c r="EC24">
        <v>1</v>
      </c>
      <c r="ED24">
        <v>5.3122156666666704</v>
      </c>
      <c r="EE24">
        <v>-0.18390593993327201</v>
      </c>
      <c r="EF24">
        <v>1.3286622014475899E-2</v>
      </c>
      <c r="EG24">
        <v>1</v>
      </c>
      <c r="EH24">
        <v>3</v>
      </c>
      <c r="EI24">
        <v>3</v>
      </c>
      <c r="EJ24" t="s">
        <v>316</v>
      </c>
      <c r="EK24">
        <v>100</v>
      </c>
      <c r="EL24">
        <v>100</v>
      </c>
      <c r="EM24">
        <v>1.0129999999999999</v>
      </c>
      <c r="EN24">
        <v>0.05</v>
      </c>
      <c r="EO24">
        <v>1.1794943401787199</v>
      </c>
      <c r="EP24">
        <v>-1.6043650578588901E-5</v>
      </c>
      <c r="EQ24">
        <v>-1.15305589960158E-6</v>
      </c>
      <c r="ER24">
        <v>3.6581349982770798E-10</v>
      </c>
      <c r="ES24">
        <v>6.6000000000000003E-2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1370.2</v>
      </c>
      <c r="FB24">
        <v>1370.2</v>
      </c>
      <c r="FC24">
        <v>2</v>
      </c>
      <c r="FD24">
        <v>504.142</v>
      </c>
      <c r="FE24">
        <v>454.298</v>
      </c>
      <c r="FF24">
        <v>22.900300000000001</v>
      </c>
      <c r="FG24">
        <v>33.753799999999998</v>
      </c>
      <c r="FH24">
        <v>30.000299999999999</v>
      </c>
      <c r="FI24">
        <v>33.7363</v>
      </c>
      <c r="FJ24">
        <v>33.777500000000003</v>
      </c>
      <c r="FK24">
        <v>19.476299999999998</v>
      </c>
      <c r="FL24">
        <v>100</v>
      </c>
      <c r="FM24">
        <v>0</v>
      </c>
      <c r="FN24">
        <v>22.894100000000002</v>
      </c>
      <c r="FO24">
        <v>420.16500000000002</v>
      </c>
      <c r="FP24">
        <v>0</v>
      </c>
      <c r="FQ24">
        <v>97.936300000000003</v>
      </c>
      <c r="FR24">
        <v>102.071</v>
      </c>
    </row>
    <row r="25" spans="1:174" x14ac:dyDescent="0.25">
      <c r="A25">
        <v>9</v>
      </c>
      <c r="B25">
        <v>1607631092.5999999</v>
      </c>
      <c r="C25">
        <v>812</v>
      </c>
      <c r="D25" t="s">
        <v>329</v>
      </c>
      <c r="E25" t="s">
        <v>330</v>
      </c>
      <c r="F25" t="s">
        <v>291</v>
      </c>
      <c r="G25" t="s">
        <v>292</v>
      </c>
      <c r="H25">
        <v>1607631084.5999999</v>
      </c>
      <c r="I25">
        <f t="shared" si="0"/>
        <v>4.0686793867223047E-3</v>
      </c>
      <c r="J25">
        <f t="shared" si="1"/>
        <v>4.0686793867223043</v>
      </c>
      <c r="K25">
        <f t="shared" si="2"/>
        <v>18.575839139224154</v>
      </c>
      <c r="L25">
        <f t="shared" si="3"/>
        <v>499.863612903226</v>
      </c>
      <c r="M25">
        <f t="shared" si="4"/>
        <v>248.63461337688113</v>
      </c>
      <c r="N25">
        <f t="shared" si="5"/>
        <v>25.239816075082384</v>
      </c>
      <c r="O25">
        <f t="shared" si="6"/>
        <v>50.742997851146029</v>
      </c>
      <c r="P25">
        <f t="shared" si="7"/>
        <v>0.13069087138807983</v>
      </c>
      <c r="Q25">
        <f t="shared" si="8"/>
        <v>2.9539311688974341</v>
      </c>
      <c r="R25">
        <f t="shared" si="9"/>
        <v>0.12756152413018504</v>
      </c>
      <c r="S25">
        <f t="shared" si="10"/>
        <v>8.0000871034988069E-2</v>
      </c>
      <c r="T25">
        <f t="shared" si="11"/>
        <v>231.29365642703172</v>
      </c>
      <c r="U25">
        <f t="shared" si="12"/>
        <v>28.281607498356546</v>
      </c>
      <c r="V25">
        <f t="shared" si="13"/>
        <v>27.9533064516129</v>
      </c>
      <c r="W25">
        <f t="shared" si="14"/>
        <v>3.7845221047778157</v>
      </c>
      <c r="X25">
        <f t="shared" si="15"/>
        <v>16.275608797097004</v>
      </c>
      <c r="Y25">
        <f t="shared" si="16"/>
        <v>0.61685259580510599</v>
      </c>
      <c r="Z25">
        <f t="shared" si="17"/>
        <v>3.7900431467431859</v>
      </c>
      <c r="AA25">
        <f t="shared" si="18"/>
        <v>3.1676695089727098</v>
      </c>
      <c r="AB25">
        <f t="shared" si="19"/>
        <v>-179.42876095445365</v>
      </c>
      <c r="AC25">
        <f t="shared" si="20"/>
        <v>3.9813084294403018</v>
      </c>
      <c r="AD25">
        <f t="shared" si="21"/>
        <v>0.29368930507137558</v>
      </c>
      <c r="AE25">
        <f t="shared" si="22"/>
        <v>56.139893207089756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53441.700537889708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331</v>
      </c>
      <c r="AR25">
        <v>15351.9</v>
      </c>
      <c r="AS25">
        <v>972.34719230769201</v>
      </c>
      <c r="AT25">
        <v>1255.21</v>
      </c>
      <c r="AU25">
        <f t="shared" si="27"/>
        <v>0.22535098325563696</v>
      </c>
      <c r="AV25">
        <v>0.5</v>
      </c>
      <c r="AW25">
        <f t="shared" si="28"/>
        <v>1180.1986080060474</v>
      </c>
      <c r="AX25">
        <f t="shared" si="29"/>
        <v>18.575839139224154</v>
      </c>
      <c r="AY25">
        <f t="shared" si="30"/>
        <v>132.9794583755484</v>
      </c>
      <c r="AZ25">
        <f t="shared" si="31"/>
        <v>1.6229121513200627E-2</v>
      </c>
      <c r="BA25">
        <f t="shared" si="32"/>
        <v>1.5988320679408226</v>
      </c>
      <c r="BB25" t="s">
        <v>332</v>
      </c>
      <c r="BC25">
        <v>972.34719230769201</v>
      </c>
      <c r="BD25">
        <v>723.63</v>
      </c>
      <c r="BE25">
        <f t="shared" si="33"/>
        <v>0.42349885676500354</v>
      </c>
      <c r="BF25">
        <f t="shared" si="34"/>
        <v>0.53211709938731333</v>
      </c>
      <c r="BG25">
        <f t="shared" si="35"/>
        <v>0.79058874510035648</v>
      </c>
      <c r="BH25">
        <f t="shared" si="36"/>
        <v>0.52407906757328815</v>
      </c>
      <c r="BI25">
        <f t="shared" si="37"/>
        <v>0.78805763575248344</v>
      </c>
      <c r="BJ25">
        <f t="shared" si="38"/>
        <v>0.39600659072792743</v>
      </c>
      <c r="BK25">
        <f t="shared" si="39"/>
        <v>0.60399340927207257</v>
      </c>
      <c r="BL25">
        <f t="shared" si="40"/>
        <v>1400.0161290322601</v>
      </c>
      <c r="BM25">
        <f t="shared" si="41"/>
        <v>1180.1986080060474</v>
      </c>
      <c r="BN25">
        <f t="shared" si="42"/>
        <v>0.84298929386037991</v>
      </c>
      <c r="BO25">
        <f t="shared" si="43"/>
        <v>0.19597858772075977</v>
      </c>
      <c r="BP25">
        <v>6</v>
      </c>
      <c r="BQ25">
        <v>0.5</v>
      </c>
      <c r="BR25" t="s">
        <v>296</v>
      </c>
      <c r="BS25">
        <v>2</v>
      </c>
      <c r="BT25">
        <v>1607631084.5999999</v>
      </c>
      <c r="BU25">
        <v>499.863612903226</v>
      </c>
      <c r="BV25">
        <v>524.58558064516103</v>
      </c>
      <c r="BW25">
        <v>6.07654612903226</v>
      </c>
      <c r="BX25">
        <v>1.22567903225806</v>
      </c>
      <c r="BY25">
        <v>498.93374193548402</v>
      </c>
      <c r="BZ25">
        <v>6.0298958064516102</v>
      </c>
      <c r="CA25">
        <v>500.19377419354799</v>
      </c>
      <c r="CB25">
        <v>101.413677419355</v>
      </c>
      <c r="CC25">
        <v>0.10000859677419401</v>
      </c>
      <c r="CD25">
        <v>27.978306451612902</v>
      </c>
      <c r="CE25">
        <v>27.9533064516129</v>
      </c>
      <c r="CF25">
        <v>999.9</v>
      </c>
      <c r="CG25">
        <v>0</v>
      </c>
      <c r="CH25">
        <v>0</v>
      </c>
      <c r="CI25">
        <v>9998.3067741935502</v>
      </c>
      <c r="CJ25">
        <v>0</v>
      </c>
      <c r="CK25">
        <v>332.31712903225798</v>
      </c>
      <c r="CL25">
        <v>1400.0161290322601</v>
      </c>
      <c r="CM25">
        <v>0.89999880645161301</v>
      </c>
      <c r="CN25">
        <v>0.100001503225807</v>
      </c>
      <c r="CO25">
        <v>0</v>
      </c>
      <c r="CP25">
        <v>972.148129032258</v>
      </c>
      <c r="CQ25">
        <v>4.9994800000000001</v>
      </c>
      <c r="CR25">
        <v>14468.4548387097</v>
      </c>
      <c r="CS25">
        <v>11417.722580645201</v>
      </c>
      <c r="CT25">
        <v>49.455387096774203</v>
      </c>
      <c r="CU25">
        <v>51.169064516128998</v>
      </c>
      <c r="CV25">
        <v>50.423064516129003</v>
      </c>
      <c r="CW25">
        <v>50.588387096774198</v>
      </c>
      <c r="CX25">
        <v>51.384903225806397</v>
      </c>
      <c r="CY25">
        <v>1255.51419354839</v>
      </c>
      <c r="CZ25">
        <v>139.50193548387099</v>
      </c>
      <c r="DA25">
        <v>0</v>
      </c>
      <c r="DB25">
        <v>120.09999990463299</v>
      </c>
      <c r="DC25">
        <v>0</v>
      </c>
      <c r="DD25">
        <v>972.34719230769201</v>
      </c>
      <c r="DE25">
        <v>18.767897405740701</v>
      </c>
      <c r="DF25">
        <v>99.965811895289505</v>
      </c>
      <c r="DG25">
        <v>14469.8692307692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-4.4999999999999998E-2</v>
      </c>
      <c r="DO25">
        <v>6.0000000000000001E-3</v>
      </c>
      <c r="DP25">
        <v>1.012</v>
      </c>
      <c r="DQ25">
        <v>6.6000000000000003E-2</v>
      </c>
      <c r="DR25">
        <v>400</v>
      </c>
      <c r="DS25">
        <v>0</v>
      </c>
      <c r="DT25">
        <v>0.22</v>
      </c>
      <c r="DU25">
        <v>0.08</v>
      </c>
      <c r="DV25">
        <v>18.578815365758501</v>
      </c>
      <c r="DW25">
        <v>-0.30320245750226199</v>
      </c>
      <c r="DX25">
        <v>3.1134940320701701E-2</v>
      </c>
      <c r="DY25">
        <v>1</v>
      </c>
      <c r="DZ25">
        <v>-24.720283333333299</v>
      </c>
      <c r="EA25">
        <v>0.54325695216908099</v>
      </c>
      <c r="EB25">
        <v>4.8133163088341299E-2</v>
      </c>
      <c r="EC25">
        <v>0</v>
      </c>
      <c r="ED25">
        <v>4.8498679999999998</v>
      </c>
      <c r="EE25">
        <v>-0.251154794215805</v>
      </c>
      <c r="EF25">
        <v>1.8140013120171699E-2</v>
      </c>
      <c r="EG25">
        <v>0</v>
      </c>
      <c r="EH25">
        <v>1</v>
      </c>
      <c r="EI25">
        <v>3</v>
      </c>
      <c r="EJ25" t="s">
        <v>298</v>
      </c>
      <c r="EK25">
        <v>100</v>
      </c>
      <c r="EL25">
        <v>100</v>
      </c>
      <c r="EM25">
        <v>0.93</v>
      </c>
      <c r="EN25">
        <v>4.6399999999999997E-2</v>
      </c>
      <c r="EO25">
        <v>1.1794943401787199</v>
      </c>
      <c r="EP25">
        <v>-1.6043650578588901E-5</v>
      </c>
      <c r="EQ25">
        <v>-1.15305589960158E-6</v>
      </c>
      <c r="ER25">
        <v>3.6581349982770798E-10</v>
      </c>
      <c r="ES25">
        <v>6.6000000000000003E-2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1372.2</v>
      </c>
      <c r="FB25">
        <v>1372.2</v>
      </c>
      <c r="FC25">
        <v>2</v>
      </c>
      <c r="FD25">
        <v>503.95499999999998</v>
      </c>
      <c r="FE25">
        <v>453.92099999999999</v>
      </c>
      <c r="FF25">
        <v>22.984500000000001</v>
      </c>
      <c r="FG25">
        <v>33.789099999999998</v>
      </c>
      <c r="FH25">
        <v>30</v>
      </c>
      <c r="FI25">
        <v>33.7667</v>
      </c>
      <c r="FJ25">
        <v>33.808399999999999</v>
      </c>
      <c r="FK25">
        <v>23.3215</v>
      </c>
      <c r="FL25">
        <v>100</v>
      </c>
      <c r="FM25">
        <v>0</v>
      </c>
      <c r="FN25">
        <v>22.988399999999999</v>
      </c>
      <c r="FO25">
        <v>524.6</v>
      </c>
      <c r="FP25">
        <v>0</v>
      </c>
      <c r="FQ25">
        <v>97.9328</v>
      </c>
      <c r="FR25">
        <v>102.065</v>
      </c>
    </row>
    <row r="26" spans="1:174" x14ac:dyDescent="0.25">
      <c r="A26">
        <v>10</v>
      </c>
      <c r="B26">
        <v>1607631208.0999999</v>
      </c>
      <c r="C26">
        <v>927.5</v>
      </c>
      <c r="D26" t="s">
        <v>333</v>
      </c>
      <c r="E26" t="s">
        <v>334</v>
      </c>
      <c r="F26" t="s">
        <v>291</v>
      </c>
      <c r="G26" t="s">
        <v>292</v>
      </c>
      <c r="H26">
        <v>1607631200.0999999</v>
      </c>
      <c r="I26">
        <f t="shared" si="0"/>
        <v>3.6579922576312459E-3</v>
      </c>
      <c r="J26">
        <f t="shared" si="1"/>
        <v>3.6579922576312458</v>
      </c>
      <c r="K26">
        <f t="shared" si="2"/>
        <v>20.779849166057389</v>
      </c>
      <c r="L26">
        <f t="shared" si="3"/>
        <v>599.86748387096804</v>
      </c>
      <c r="M26">
        <f t="shared" si="4"/>
        <v>284.68434585636089</v>
      </c>
      <c r="N26">
        <f t="shared" si="5"/>
        <v>28.900145127081668</v>
      </c>
      <c r="O26">
        <f t="shared" si="6"/>
        <v>60.896419466757081</v>
      </c>
      <c r="P26">
        <f t="shared" si="7"/>
        <v>0.11581698953877304</v>
      </c>
      <c r="Q26">
        <f t="shared" si="8"/>
        <v>2.9545540352124675</v>
      </c>
      <c r="R26">
        <f t="shared" si="9"/>
        <v>0.113352679691194</v>
      </c>
      <c r="S26">
        <f t="shared" si="10"/>
        <v>7.1062466029916324E-2</v>
      </c>
      <c r="T26">
        <f t="shared" si="11"/>
        <v>231.29156371009634</v>
      </c>
      <c r="U26">
        <f t="shared" si="12"/>
        <v>28.374447884726756</v>
      </c>
      <c r="V26">
        <f t="shared" si="13"/>
        <v>27.913938709677399</v>
      </c>
      <c r="W26">
        <f t="shared" si="14"/>
        <v>3.7758422911429048</v>
      </c>
      <c r="X26">
        <f t="shared" si="15"/>
        <v>15.049125921132781</v>
      </c>
      <c r="Y26">
        <f t="shared" si="16"/>
        <v>0.56993671811754953</v>
      </c>
      <c r="Z26">
        <f t="shared" si="17"/>
        <v>3.7871748904513729</v>
      </c>
      <c r="AA26">
        <f t="shared" si="18"/>
        <v>3.2059055730253552</v>
      </c>
      <c r="AB26">
        <f t="shared" si="19"/>
        <v>-161.31745856153793</v>
      </c>
      <c r="AC26">
        <f t="shared" si="20"/>
        <v>8.1847270136370707</v>
      </c>
      <c r="AD26">
        <f t="shared" si="21"/>
        <v>0.60347825183640158</v>
      </c>
      <c r="AE26">
        <f t="shared" si="22"/>
        <v>78.762310414031887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53462.190127991373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335</v>
      </c>
      <c r="AR26">
        <v>15356.2</v>
      </c>
      <c r="AS26">
        <v>1020.7024</v>
      </c>
      <c r="AT26">
        <v>1346.1</v>
      </c>
      <c r="AU26">
        <f t="shared" si="27"/>
        <v>0.24173360077260231</v>
      </c>
      <c r="AV26">
        <v>0.5</v>
      </c>
      <c r="AW26">
        <f t="shared" si="28"/>
        <v>1180.184584461163</v>
      </c>
      <c r="AX26">
        <f t="shared" si="29"/>
        <v>20.779849166057389</v>
      </c>
      <c r="AY26">
        <f t="shared" si="30"/>
        <v>142.64513458905716</v>
      </c>
      <c r="AZ26">
        <f t="shared" si="31"/>
        <v>1.8096827332840355E-2</v>
      </c>
      <c r="BA26">
        <f t="shared" si="32"/>
        <v>1.4233563628259418</v>
      </c>
      <c r="BB26" t="s">
        <v>336</v>
      </c>
      <c r="BC26">
        <v>1020.7024</v>
      </c>
      <c r="BD26">
        <v>730.04</v>
      </c>
      <c r="BE26">
        <f t="shared" si="33"/>
        <v>0.45766287794368921</v>
      </c>
      <c r="BF26">
        <f t="shared" si="34"/>
        <v>0.52819140992760438</v>
      </c>
      <c r="BG26">
        <f t="shared" si="35"/>
        <v>0.75669420704254275</v>
      </c>
      <c r="BH26">
        <f t="shared" si="36"/>
        <v>0.51599380344226087</v>
      </c>
      <c r="BI26">
        <f t="shared" si="37"/>
        <v>0.75236695398757436</v>
      </c>
      <c r="BJ26">
        <f t="shared" si="38"/>
        <v>0.37777990617397222</v>
      </c>
      <c r="BK26">
        <f t="shared" si="39"/>
        <v>0.62222009382602783</v>
      </c>
      <c r="BL26">
        <f t="shared" si="40"/>
        <v>1399.99903225806</v>
      </c>
      <c r="BM26">
        <f t="shared" si="41"/>
        <v>1180.184584461163</v>
      </c>
      <c r="BN26">
        <f t="shared" si="42"/>
        <v>0.84298957161251897</v>
      </c>
      <c r="BO26">
        <f t="shared" si="43"/>
        <v>0.19597914322503809</v>
      </c>
      <c r="BP26">
        <v>6</v>
      </c>
      <c r="BQ26">
        <v>0.5</v>
      </c>
      <c r="BR26" t="s">
        <v>296</v>
      </c>
      <c r="BS26">
        <v>2</v>
      </c>
      <c r="BT26">
        <v>1607631200.0999999</v>
      </c>
      <c r="BU26">
        <v>599.86748387096804</v>
      </c>
      <c r="BV26">
        <v>627.42554838709702</v>
      </c>
      <c r="BW26">
        <v>5.6142300000000001</v>
      </c>
      <c r="BX26">
        <v>1.2510135483871001</v>
      </c>
      <c r="BY26">
        <v>599.03270967741901</v>
      </c>
      <c r="BZ26">
        <v>5.5707416129032303</v>
      </c>
      <c r="CA26">
        <v>500.19825806451598</v>
      </c>
      <c r="CB26">
        <v>101.416451612903</v>
      </c>
      <c r="CC26">
        <v>0.100001777419355</v>
      </c>
      <c r="CD26">
        <v>27.9653225806452</v>
      </c>
      <c r="CE26">
        <v>27.913938709677399</v>
      </c>
      <c r="CF26">
        <v>999.9</v>
      </c>
      <c r="CG26">
        <v>0</v>
      </c>
      <c r="CH26">
        <v>0</v>
      </c>
      <c r="CI26">
        <v>10001.568387096801</v>
      </c>
      <c r="CJ26">
        <v>0</v>
      </c>
      <c r="CK26">
        <v>331.32374193548401</v>
      </c>
      <c r="CL26">
        <v>1399.99903225806</v>
      </c>
      <c r="CM26">
        <v>0.89999141935483895</v>
      </c>
      <c r="CN26">
        <v>0.100008525806452</v>
      </c>
      <c r="CO26">
        <v>0</v>
      </c>
      <c r="CP26">
        <v>1020.57419354839</v>
      </c>
      <c r="CQ26">
        <v>4.9994800000000001</v>
      </c>
      <c r="CR26">
        <v>14823.674193548401</v>
      </c>
      <c r="CS26">
        <v>11417.5483870968</v>
      </c>
      <c r="CT26">
        <v>48.735709677419301</v>
      </c>
      <c r="CU26">
        <v>50.457322580645098</v>
      </c>
      <c r="CV26">
        <v>49.665064516129</v>
      </c>
      <c r="CW26">
        <v>49.923000000000002</v>
      </c>
      <c r="CX26">
        <v>50.743774193548397</v>
      </c>
      <c r="CY26">
        <v>1255.4861290322599</v>
      </c>
      <c r="CZ26">
        <v>139.513225806452</v>
      </c>
      <c r="DA26">
        <v>0</v>
      </c>
      <c r="DB26">
        <v>114.69999980926499</v>
      </c>
      <c r="DC26">
        <v>0</v>
      </c>
      <c r="DD26">
        <v>1020.7024</v>
      </c>
      <c r="DE26">
        <v>12.5007692448331</v>
      </c>
      <c r="DF26">
        <v>197.73076949706601</v>
      </c>
      <c r="DG26">
        <v>14825.523999999999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-4.4999999999999998E-2</v>
      </c>
      <c r="DO26">
        <v>6.0000000000000001E-3</v>
      </c>
      <c r="DP26">
        <v>1.012</v>
      </c>
      <c r="DQ26">
        <v>6.6000000000000003E-2</v>
      </c>
      <c r="DR26">
        <v>400</v>
      </c>
      <c r="DS26">
        <v>0</v>
      </c>
      <c r="DT26">
        <v>0.22</v>
      </c>
      <c r="DU26">
        <v>0.08</v>
      </c>
      <c r="DV26">
        <v>20.787037542083102</v>
      </c>
      <c r="DW26">
        <v>-9.7367335645322795E-2</v>
      </c>
      <c r="DX26">
        <v>3.0718862301188601E-2</v>
      </c>
      <c r="DY26">
        <v>1</v>
      </c>
      <c r="DZ26">
        <v>-27.561306666666699</v>
      </c>
      <c r="EA26">
        <v>0.108552614015542</v>
      </c>
      <c r="EB26">
        <v>3.03924435052896E-2</v>
      </c>
      <c r="EC26">
        <v>1</v>
      </c>
      <c r="ED26">
        <v>4.3639010000000003</v>
      </c>
      <c r="EE26">
        <v>-0.175969655172418</v>
      </c>
      <c r="EF26">
        <v>1.27099329528785E-2</v>
      </c>
      <c r="EG26">
        <v>1</v>
      </c>
      <c r="EH26">
        <v>3</v>
      </c>
      <c r="EI26">
        <v>3</v>
      </c>
      <c r="EJ26" t="s">
        <v>316</v>
      </c>
      <c r="EK26">
        <v>100</v>
      </c>
      <c r="EL26">
        <v>100</v>
      </c>
      <c r="EM26">
        <v>0.83399999999999996</v>
      </c>
      <c r="EN26">
        <v>4.3400000000000001E-2</v>
      </c>
      <c r="EO26">
        <v>1.1794943401787199</v>
      </c>
      <c r="EP26">
        <v>-1.6043650578588901E-5</v>
      </c>
      <c r="EQ26">
        <v>-1.15305589960158E-6</v>
      </c>
      <c r="ER26">
        <v>3.6581349982770798E-10</v>
      </c>
      <c r="ES26">
        <v>6.6000000000000003E-2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1374.1</v>
      </c>
      <c r="FB26">
        <v>1374.1</v>
      </c>
      <c r="FC26">
        <v>2</v>
      </c>
      <c r="FD26">
        <v>503.63400000000001</v>
      </c>
      <c r="FE26">
        <v>454.06900000000002</v>
      </c>
      <c r="FF26">
        <v>23.5932</v>
      </c>
      <c r="FG26">
        <v>33.747900000000001</v>
      </c>
      <c r="FH26">
        <v>29.9999</v>
      </c>
      <c r="FI26">
        <v>33.7545</v>
      </c>
      <c r="FJ26">
        <v>33.799500000000002</v>
      </c>
      <c r="FK26">
        <v>27.006</v>
      </c>
      <c r="FL26">
        <v>100</v>
      </c>
      <c r="FM26">
        <v>0</v>
      </c>
      <c r="FN26">
        <v>23.604399999999998</v>
      </c>
      <c r="FO26">
        <v>627.32399999999996</v>
      </c>
      <c r="FP26">
        <v>0</v>
      </c>
      <c r="FQ26">
        <v>97.945899999999995</v>
      </c>
      <c r="FR26">
        <v>102.07299999999999</v>
      </c>
    </row>
    <row r="27" spans="1:174" x14ac:dyDescent="0.25">
      <c r="A27">
        <v>11</v>
      </c>
      <c r="B27">
        <v>1607631329</v>
      </c>
      <c r="C27">
        <v>1048.4000000953699</v>
      </c>
      <c r="D27" t="s">
        <v>337</v>
      </c>
      <c r="E27" t="s">
        <v>338</v>
      </c>
      <c r="F27" t="s">
        <v>291</v>
      </c>
      <c r="G27" t="s">
        <v>292</v>
      </c>
      <c r="H27">
        <v>1607631321</v>
      </c>
      <c r="I27">
        <f t="shared" si="0"/>
        <v>3.3299499994805882E-3</v>
      </c>
      <c r="J27">
        <f t="shared" si="1"/>
        <v>3.3299499994805881</v>
      </c>
      <c r="K27">
        <f t="shared" si="2"/>
        <v>22.577204978400445</v>
      </c>
      <c r="L27">
        <f t="shared" si="3"/>
        <v>699.98490322580597</v>
      </c>
      <c r="M27">
        <f t="shared" si="4"/>
        <v>316.65231213491001</v>
      </c>
      <c r="N27">
        <f t="shared" si="5"/>
        <v>32.145734233887843</v>
      </c>
      <c r="O27">
        <f t="shared" si="6"/>
        <v>71.060680135642471</v>
      </c>
      <c r="P27">
        <f t="shared" si="7"/>
        <v>0.10297788447482323</v>
      </c>
      <c r="Q27">
        <f t="shared" si="8"/>
        <v>2.9546074958821187</v>
      </c>
      <c r="R27">
        <f t="shared" si="9"/>
        <v>0.10102473093133763</v>
      </c>
      <c r="S27">
        <f t="shared" si="10"/>
        <v>6.3312854398093033E-2</v>
      </c>
      <c r="T27">
        <f t="shared" si="11"/>
        <v>231.29715223761164</v>
      </c>
      <c r="U27">
        <f t="shared" si="12"/>
        <v>28.517110633986189</v>
      </c>
      <c r="V27">
        <f t="shared" si="13"/>
        <v>28.059903225806501</v>
      </c>
      <c r="W27">
        <f t="shared" si="14"/>
        <v>3.808112042944396</v>
      </c>
      <c r="X27">
        <f t="shared" si="15"/>
        <v>14.038730225809095</v>
      </c>
      <c r="Y27">
        <f t="shared" si="16"/>
        <v>0.53347437913120199</v>
      </c>
      <c r="Z27">
        <f t="shared" si="17"/>
        <v>3.8000187378090042</v>
      </c>
      <c r="AA27">
        <f t="shared" si="18"/>
        <v>3.274637663813194</v>
      </c>
      <c r="AB27">
        <f t="shared" si="19"/>
        <v>-146.85079497709393</v>
      </c>
      <c r="AC27">
        <f t="shared" si="20"/>
        <v>-5.8150688447795478</v>
      </c>
      <c r="AD27">
        <f t="shared" si="21"/>
        <v>-0.4291864792519916</v>
      </c>
      <c r="AE27">
        <f t="shared" si="22"/>
        <v>78.202101936486173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53453.45307156544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339</v>
      </c>
      <c r="AR27">
        <v>15359.4</v>
      </c>
      <c r="AS27">
        <v>1052.0239999999999</v>
      </c>
      <c r="AT27">
        <v>1404.63</v>
      </c>
      <c r="AU27">
        <f t="shared" si="27"/>
        <v>0.25103123242419723</v>
      </c>
      <c r="AV27">
        <v>0.5</v>
      </c>
      <c r="AW27">
        <f t="shared" si="28"/>
        <v>1180.2155696292789</v>
      </c>
      <c r="AX27">
        <f t="shared" si="29"/>
        <v>22.577204978400445</v>
      </c>
      <c r="AY27">
        <f t="shared" si="30"/>
        <v>148.13548448513191</v>
      </c>
      <c r="AZ27">
        <f t="shared" si="31"/>
        <v>1.9619256900237254E-2</v>
      </c>
      <c r="BA27">
        <f t="shared" si="32"/>
        <v>1.3223767113047562</v>
      </c>
      <c r="BB27" t="s">
        <v>340</v>
      </c>
      <c r="BC27">
        <v>1052.0239999999999</v>
      </c>
      <c r="BD27">
        <v>731.09</v>
      </c>
      <c r="BE27">
        <f t="shared" si="33"/>
        <v>0.47951417811096164</v>
      </c>
      <c r="BF27">
        <f t="shared" si="34"/>
        <v>0.52351159545090142</v>
      </c>
      <c r="BG27">
        <f t="shared" si="35"/>
        <v>0.73388278894819814</v>
      </c>
      <c r="BH27">
        <f t="shared" si="36"/>
        <v>0.51165120175376932</v>
      </c>
      <c r="BI27">
        <f t="shared" si="37"/>
        <v>0.72938339579965339</v>
      </c>
      <c r="BJ27">
        <f t="shared" si="38"/>
        <v>0.36380737732047896</v>
      </c>
      <c r="BK27">
        <f t="shared" si="39"/>
        <v>0.63619262267952104</v>
      </c>
      <c r="BL27">
        <f t="shared" si="40"/>
        <v>1400.0361290322601</v>
      </c>
      <c r="BM27">
        <f t="shared" si="41"/>
        <v>1180.2155696292789</v>
      </c>
      <c r="BN27">
        <f t="shared" si="42"/>
        <v>0.8429893665994701</v>
      </c>
      <c r="BO27">
        <f t="shared" si="43"/>
        <v>0.19597873319894016</v>
      </c>
      <c r="BP27">
        <v>6</v>
      </c>
      <c r="BQ27">
        <v>0.5</v>
      </c>
      <c r="BR27" t="s">
        <v>296</v>
      </c>
      <c r="BS27">
        <v>2</v>
      </c>
      <c r="BT27">
        <v>1607631321</v>
      </c>
      <c r="BU27">
        <v>699.98490322580597</v>
      </c>
      <c r="BV27">
        <v>729.86261290322602</v>
      </c>
      <c r="BW27">
        <v>5.25500193548387</v>
      </c>
      <c r="BX27">
        <v>1.2816609677419399</v>
      </c>
      <c r="BY27">
        <v>699.25535483870999</v>
      </c>
      <c r="BZ27">
        <v>5.2134777419354803</v>
      </c>
      <c r="CA27">
        <v>500.201387096774</v>
      </c>
      <c r="CB27">
        <v>101.41745161290299</v>
      </c>
      <c r="CC27">
        <v>9.9995132258064501E-2</v>
      </c>
      <c r="CD27">
        <v>28.0233967741936</v>
      </c>
      <c r="CE27">
        <v>28.059903225806501</v>
      </c>
      <c r="CF27">
        <v>999.9</v>
      </c>
      <c r="CG27">
        <v>0</v>
      </c>
      <c r="CH27">
        <v>0</v>
      </c>
      <c r="CI27">
        <v>10001.773225806501</v>
      </c>
      <c r="CJ27">
        <v>0</v>
      </c>
      <c r="CK27">
        <v>343.55861290322599</v>
      </c>
      <c r="CL27">
        <v>1400.0361290322601</v>
      </c>
      <c r="CM27">
        <v>0.89999716129032303</v>
      </c>
      <c r="CN27">
        <v>0.100002822580645</v>
      </c>
      <c r="CO27">
        <v>0</v>
      </c>
      <c r="CP27">
        <v>1052.0116129032299</v>
      </c>
      <c r="CQ27">
        <v>4.9994800000000001</v>
      </c>
      <c r="CR27">
        <v>15463.8</v>
      </c>
      <c r="CS27">
        <v>11417.867741935501</v>
      </c>
      <c r="CT27">
        <v>48.164999999999999</v>
      </c>
      <c r="CU27">
        <v>49.930999999999997</v>
      </c>
      <c r="CV27">
        <v>49.078258064516099</v>
      </c>
      <c r="CW27">
        <v>49.429000000000002</v>
      </c>
      <c r="CX27">
        <v>50.203258064516099</v>
      </c>
      <c r="CY27">
        <v>1255.52967741935</v>
      </c>
      <c r="CZ27">
        <v>139.50741935483899</v>
      </c>
      <c r="DA27">
        <v>0</v>
      </c>
      <c r="DB27">
        <v>120.200000047684</v>
      </c>
      <c r="DC27">
        <v>0</v>
      </c>
      <c r="DD27">
        <v>1052.0239999999999</v>
      </c>
      <c r="DE27">
        <v>2.5023076882748998</v>
      </c>
      <c r="DF27">
        <v>5.6538461263735798</v>
      </c>
      <c r="DG27">
        <v>15463.708000000001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-4.4999999999999998E-2</v>
      </c>
      <c r="DO27">
        <v>6.0000000000000001E-3</v>
      </c>
      <c r="DP27">
        <v>1.012</v>
      </c>
      <c r="DQ27">
        <v>6.6000000000000003E-2</v>
      </c>
      <c r="DR27">
        <v>400</v>
      </c>
      <c r="DS27">
        <v>0</v>
      </c>
      <c r="DT27">
        <v>0.22</v>
      </c>
      <c r="DU27">
        <v>0.08</v>
      </c>
      <c r="DV27">
        <v>22.580805747278198</v>
      </c>
      <c r="DW27">
        <v>-1.24788964392166</v>
      </c>
      <c r="DX27">
        <v>9.6455200087314993E-2</v>
      </c>
      <c r="DY27">
        <v>0</v>
      </c>
      <c r="DZ27">
        <v>-29.877654838709699</v>
      </c>
      <c r="EA27">
        <v>1.58315322580653</v>
      </c>
      <c r="EB27">
        <v>0.125659770652575</v>
      </c>
      <c r="EC27">
        <v>0</v>
      </c>
      <c r="ED27">
        <v>3.97333903225806</v>
      </c>
      <c r="EE27">
        <v>-0.184363548387107</v>
      </c>
      <c r="EF27">
        <v>1.3757269364005301E-2</v>
      </c>
      <c r="EG27">
        <v>1</v>
      </c>
      <c r="EH27">
        <v>1</v>
      </c>
      <c r="EI27">
        <v>3</v>
      </c>
      <c r="EJ27" t="s">
        <v>298</v>
      </c>
      <c r="EK27">
        <v>100</v>
      </c>
      <c r="EL27">
        <v>100</v>
      </c>
      <c r="EM27">
        <v>0.72899999999999998</v>
      </c>
      <c r="EN27">
        <v>4.1399999999999999E-2</v>
      </c>
      <c r="EO27">
        <v>1.1794943401787199</v>
      </c>
      <c r="EP27">
        <v>-1.6043650578588901E-5</v>
      </c>
      <c r="EQ27">
        <v>-1.15305589960158E-6</v>
      </c>
      <c r="ER27">
        <v>3.6581349982770798E-10</v>
      </c>
      <c r="ES27">
        <v>6.6000000000000003E-2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1376.1</v>
      </c>
      <c r="FB27">
        <v>1376.1</v>
      </c>
      <c r="FC27">
        <v>2</v>
      </c>
      <c r="FD27">
        <v>503.36200000000002</v>
      </c>
      <c r="FE27">
        <v>454.02</v>
      </c>
      <c r="FF27">
        <v>23.136800000000001</v>
      </c>
      <c r="FG27">
        <v>33.729199999999999</v>
      </c>
      <c r="FH27">
        <v>30.000299999999999</v>
      </c>
      <c r="FI27">
        <v>33.742400000000004</v>
      </c>
      <c r="FJ27">
        <v>33.790500000000002</v>
      </c>
      <c r="FK27">
        <v>30.567799999999998</v>
      </c>
      <c r="FL27">
        <v>100</v>
      </c>
      <c r="FM27">
        <v>0</v>
      </c>
      <c r="FN27">
        <v>23.1099</v>
      </c>
      <c r="FO27">
        <v>729.79399999999998</v>
      </c>
      <c r="FP27">
        <v>0</v>
      </c>
      <c r="FQ27">
        <v>97.947000000000003</v>
      </c>
      <c r="FR27">
        <v>102.074</v>
      </c>
    </row>
    <row r="28" spans="1:174" x14ac:dyDescent="0.25">
      <c r="A28">
        <v>12</v>
      </c>
      <c r="B28">
        <v>1607631449.5</v>
      </c>
      <c r="C28">
        <v>1168.9000000953699</v>
      </c>
      <c r="D28" t="s">
        <v>341</v>
      </c>
      <c r="E28" t="s">
        <v>342</v>
      </c>
      <c r="F28" t="s">
        <v>291</v>
      </c>
      <c r="G28" t="s">
        <v>292</v>
      </c>
      <c r="H28">
        <v>1607631441.5</v>
      </c>
      <c r="I28">
        <f t="shared" si="0"/>
        <v>2.9902226790109901E-3</v>
      </c>
      <c r="J28">
        <f t="shared" si="1"/>
        <v>2.9902226790109903</v>
      </c>
      <c r="K28">
        <f t="shared" si="2"/>
        <v>23.630026648486751</v>
      </c>
      <c r="L28">
        <f t="shared" si="3"/>
        <v>799.96848387096804</v>
      </c>
      <c r="M28">
        <f t="shared" si="4"/>
        <v>348.44633201568018</v>
      </c>
      <c r="N28">
        <f t="shared" si="5"/>
        <v>35.373616143604302</v>
      </c>
      <c r="O28">
        <f t="shared" si="6"/>
        <v>81.211295615415835</v>
      </c>
      <c r="P28">
        <f t="shared" si="7"/>
        <v>9.1135407049705616E-2</v>
      </c>
      <c r="Q28">
        <f t="shared" si="8"/>
        <v>2.9544703112291111</v>
      </c>
      <c r="R28">
        <f t="shared" si="9"/>
        <v>8.9601973948524163E-2</v>
      </c>
      <c r="S28">
        <f t="shared" si="10"/>
        <v>5.6136857423328981E-2</v>
      </c>
      <c r="T28">
        <f t="shared" si="11"/>
        <v>231.2937937855597</v>
      </c>
      <c r="U28">
        <f t="shared" si="12"/>
        <v>28.549320317338061</v>
      </c>
      <c r="V28">
        <f t="shared" si="13"/>
        <v>28.0732419354839</v>
      </c>
      <c r="W28">
        <f t="shared" si="14"/>
        <v>3.8110729197189643</v>
      </c>
      <c r="X28">
        <f t="shared" si="15"/>
        <v>13.069284168516514</v>
      </c>
      <c r="Y28">
        <f t="shared" si="16"/>
        <v>0.49503355610787608</v>
      </c>
      <c r="Z28">
        <f t="shared" si="17"/>
        <v>3.7877633520311385</v>
      </c>
      <c r="AA28">
        <f t="shared" si="18"/>
        <v>3.3160393636110883</v>
      </c>
      <c r="AB28">
        <f t="shared" si="19"/>
        <v>-131.86882014438467</v>
      </c>
      <c r="AC28">
        <f t="shared" si="20"/>
        <v>-16.765138426319997</v>
      </c>
      <c r="AD28">
        <f t="shared" si="21"/>
        <v>-1.2371644969936988</v>
      </c>
      <c r="AE28">
        <f t="shared" si="22"/>
        <v>81.422670717861337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53459.316620546968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343</v>
      </c>
      <c r="AR28">
        <v>15362.5</v>
      </c>
      <c r="AS28">
        <v>1064.9484615384599</v>
      </c>
      <c r="AT28">
        <v>1431.49</v>
      </c>
      <c r="AU28">
        <f t="shared" si="27"/>
        <v>0.25605595460781427</v>
      </c>
      <c r="AV28">
        <v>0.5</v>
      </c>
      <c r="AW28">
        <f t="shared" si="28"/>
        <v>1180.2008735213049</v>
      </c>
      <c r="AX28">
        <f t="shared" si="29"/>
        <v>23.630026648486751</v>
      </c>
      <c r="AY28">
        <f t="shared" si="30"/>
        <v>151.09873064923698</v>
      </c>
      <c r="AZ28">
        <f t="shared" si="31"/>
        <v>2.0511571098973586E-2</v>
      </c>
      <c r="BA28">
        <f t="shared" si="32"/>
        <v>1.2788004107608155</v>
      </c>
      <c r="BB28" t="s">
        <v>344</v>
      </c>
      <c r="BC28">
        <v>1064.9484615384599</v>
      </c>
      <c r="BD28">
        <v>730.03</v>
      </c>
      <c r="BE28">
        <f t="shared" si="33"/>
        <v>0.49002088732719062</v>
      </c>
      <c r="BF28">
        <f t="shared" si="34"/>
        <v>0.52254089821449556</v>
      </c>
      <c r="BG28">
        <f t="shared" si="35"/>
        <v>0.7229675559329396</v>
      </c>
      <c r="BH28">
        <f t="shared" si="36"/>
        <v>0.51192017335308881</v>
      </c>
      <c r="BI28">
        <f t="shared" si="37"/>
        <v>0.71883601201479852</v>
      </c>
      <c r="BJ28">
        <f t="shared" si="38"/>
        <v>0.35820562750280255</v>
      </c>
      <c r="BK28">
        <f t="shared" si="39"/>
        <v>0.64179437249719751</v>
      </c>
      <c r="BL28">
        <f t="shared" si="40"/>
        <v>1400.01903225806</v>
      </c>
      <c r="BM28">
        <f t="shared" si="41"/>
        <v>1180.2008735213049</v>
      </c>
      <c r="BN28">
        <f t="shared" si="42"/>
        <v>0.84298916395285339</v>
      </c>
      <c r="BO28">
        <f t="shared" si="43"/>
        <v>0.19597832790570666</v>
      </c>
      <c r="BP28">
        <v>6</v>
      </c>
      <c r="BQ28">
        <v>0.5</v>
      </c>
      <c r="BR28" t="s">
        <v>296</v>
      </c>
      <c r="BS28">
        <v>2</v>
      </c>
      <c r="BT28">
        <v>1607631441.5</v>
      </c>
      <c r="BU28">
        <v>799.96848387096804</v>
      </c>
      <c r="BV28">
        <v>831.18296774193595</v>
      </c>
      <c r="BW28">
        <v>4.8763074193548404</v>
      </c>
      <c r="BX28">
        <v>1.30691548387097</v>
      </c>
      <c r="BY28">
        <v>799.35177419354898</v>
      </c>
      <c r="BZ28">
        <v>4.8363764516129004</v>
      </c>
      <c r="CA28">
        <v>500.19299999999998</v>
      </c>
      <c r="CB28">
        <v>101.41812903225799</v>
      </c>
      <c r="CC28">
        <v>9.99898096774193E-2</v>
      </c>
      <c r="CD28">
        <v>27.967987096774198</v>
      </c>
      <c r="CE28">
        <v>28.0732419354839</v>
      </c>
      <c r="CF28">
        <v>999.9</v>
      </c>
      <c r="CG28">
        <v>0</v>
      </c>
      <c r="CH28">
        <v>0</v>
      </c>
      <c r="CI28">
        <v>10000.9277419355</v>
      </c>
      <c r="CJ28">
        <v>0</v>
      </c>
      <c r="CK28">
        <v>365.89064516129002</v>
      </c>
      <c r="CL28">
        <v>1400.01903225806</v>
      </c>
      <c r="CM28">
        <v>0.90000500000000005</v>
      </c>
      <c r="CN28">
        <v>9.9995299999999898E-2</v>
      </c>
      <c r="CO28">
        <v>0</v>
      </c>
      <c r="CP28">
        <v>1064.9709677419401</v>
      </c>
      <c r="CQ28">
        <v>4.9994800000000001</v>
      </c>
      <c r="CR28">
        <v>15577.9258064516</v>
      </c>
      <c r="CS28">
        <v>11417.745161290301</v>
      </c>
      <c r="CT28">
        <v>47.640999999999998</v>
      </c>
      <c r="CU28">
        <v>49.465451612903202</v>
      </c>
      <c r="CV28">
        <v>48.536000000000001</v>
      </c>
      <c r="CW28">
        <v>48.973516129032198</v>
      </c>
      <c r="CX28">
        <v>49.679064516129003</v>
      </c>
      <c r="CY28">
        <v>1255.52548387097</v>
      </c>
      <c r="CZ28">
        <v>139.496451612903</v>
      </c>
      <c r="DA28">
        <v>0</v>
      </c>
      <c r="DB28">
        <v>119.69999980926499</v>
      </c>
      <c r="DC28">
        <v>0</v>
      </c>
      <c r="DD28">
        <v>1064.9484615384599</v>
      </c>
      <c r="DE28">
        <v>-3.6396581292445198</v>
      </c>
      <c r="DF28">
        <v>-119.59999998291499</v>
      </c>
      <c r="DG28">
        <v>15577.5730769231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-4.4999999999999998E-2</v>
      </c>
      <c r="DO28">
        <v>6.0000000000000001E-3</v>
      </c>
      <c r="DP28">
        <v>1.012</v>
      </c>
      <c r="DQ28">
        <v>6.6000000000000003E-2</v>
      </c>
      <c r="DR28">
        <v>400</v>
      </c>
      <c r="DS28">
        <v>0</v>
      </c>
      <c r="DT28">
        <v>0.22</v>
      </c>
      <c r="DU28">
        <v>0.08</v>
      </c>
      <c r="DV28">
        <v>23.642072066450101</v>
      </c>
      <c r="DW28">
        <v>-0.76993251735137003</v>
      </c>
      <c r="DX28">
        <v>9.4819875997692399E-2</v>
      </c>
      <c r="DY28">
        <v>0</v>
      </c>
      <c r="DZ28">
        <v>-31.2239</v>
      </c>
      <c r="EA28">
        <v>1.0912112903225999</v>
      </c>
      <c r="EB28">
        <v>0.12203497912087399</v>
      </c>
      <c r="EC28">
        <v>0</v>
      </c>
      <c r="ED28">
        <v>3.5710299999999999</v>
      </c>
      <c r="EE28">
        <v>-0.197308064516138</v>
      </c>
      <c r="EF28">
        <v>1.47207319242997E-2</v>
      </c>
      <c r="EG28">
        <v>1</v>
      </c>
      <c r="EH28">
        <v>1</v>
      </c>
      <c r="EI28">
        <v>3</v>
      </c>
      <c r="EJ28" t="s">
        <v>298</v>
      </c>
      <c r="EK28">
        <v>100</v>
      </c>
      <c r="EL28">
        <v>100</v>
      </c>
      <c r="EM28">
        <v>0.61699999999999999</v>
      </c>
      <c r="EN28">
        <v>3.9800000000000002E-2</v>
      </c>
      <c r="EO28">
        <v>1.1794943401787199</v>
      </c>
      <c r="EP28">
        <v>-1.6043650578588901E-5</v>
      </c>
      <c r="EQ28">
        <v>-1.15305589960158E-6</v>
      </c>
      <c r="ER28">
        <v>3.6581349982770798E-10</v>
      </c>
      <c r="ES28">
        <v>6.6000000000000003E-2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1378.1</v>
      </c>
      <c r="FB28">
        <v>1378.1</v>
      </c>
      <c r="FC28">
        <v>2</v>
      </c>
      <c r="FD28">
        <v>502.983</v>
      </c>
      <c r="FE28">
        <v>453.93</v>
      </c>
      <c r="FF28">
        <v>23.1737</v>
      </c>
      <c r="FG28">
        <v>33.741300000000003</v>
      </c>
      <c r="FH28">
        <v>29.9998</v>
      </c>
      <c r="FI28">
        <v>33.742400000000004</v>
      </c>
      <c r="FJ28">
        <v>33.7926</v>
      </c>
      <c r="FK28">
        <v>34.031700000000001</v>
      </c>
      <c r="FL28">
        <v>100</v>
      </c>
      <c r="FM28">
        <v>0</v>
      </c>
      <c r="FN28">
        <v>23.195799999999998</v>
      </c>
      <c r="FO28">
        <v>831.08900000000006</v>
      </c>
      <c r="FP28">
        <v>0</v>
      </c>
      <c r="FQ28">
        <v>97.9529</v>
      </c>
      <c r="FR28">
        <v>102.07599999999999</v>
      </c>
    </row>
    <row r="29" spans="1:174" x14ac:dyDescent="0.25">
      <c r="A29">
        <v>13</v>
      </c>
      <c r="B29">
        <v>1607631570</v>
      </c>
      <c r="C29">
        <v>1289.4000000953699</v>
      </c>
      <c r="D29" t="s">
        <v>345</v>
      </c>
      <c r="E29" t="s">
        <v>346</v>
      </c>
      <c r="F29" t="s">
        <v>291</v>
      </c>
      <c r="G29" t="s">
        <v>292</v>
      </c>
      <c r="H29">
        <v>1607631562</v>
      </c>
      <c r="I29">
        <f t="shared" si="0"/>
        <v>2.7041441528573859E-3</v>
      </c>
      <c r="J29">
        <f t="shared" si="1"/>
        <v>2.7041441528573857</v>
      </c>
      <c r="K29">
        <f t="shared" si="2"/>
        <v>24.443935094956803</v>
      </c>
      <c r="L29">
        <f t="shared" si="3"/>
        <v>899.97016129032295</v>
      </c>
      <c r="M29">
        <f t="shared" si="4"/>
        <v>375.7378254102515</v>
      </c>
      <c r="N29">
        <f t="shared" si="5"/>
        <v>38.144295923371153</v>
      </c>
      <c r="O29">
        <f t="shared" si="6"/>
        <v>91.363514218937425</v>
      </c>
      <c r="P29">
        <f t="shared" si="7"/>
        <v>8.0908414552804384E-2</v>
      </c>
      <c r="Q29">
        <f t="shared" si="8"/>
        <v>2.9551403317881952</v>
      </c>
      <c r="R29">
        <f t="shared" si="9"/>
        <v>7.9697632238995564E-2</v>
      </c>
      <c r="S29">
        <f t="shared" si="10"/>
        <v>4.9918294714728056E-2</v>
      </c>
      <c r="T29">
        <f t="shared" si="11"/>
        <v>231.29446717610597</v>
      </c>
      <c r="U29">
        <f t="shared" si="12"/>
        <v>28.664893934853716</v>
      </c>
      <c r="V29">
        <f t="shared" si="13"/>
        <v>28.178116129032301</v>
      </c>
      <c r="W29">
        <f t="shared" si="14"/>
        <v>3.8344225575818962</v>
      </c>
      <c r="X29">
        <f t="shared" si="15"/>
        <v>12.188488947917332</v>
      </c>
      <c r="Y29">
        <f t="shared" si="16"/>
        <v>0.46280193232176203</v>
      </c>
      <c r="Z29">
        <f t="shared" si="17"/>
        <v>3.7970410794919895</v>
      </c>
      <c r="AA29">
        <f t="shared" si="18"/>
        <v>3.3716206252601344</v>
      </c>
      <c r="AB29">
        <f t="shared" si="19"/>
        <v>-119.25275714101072</v>
      </c>
      <c r="AC29">
        <f t="shared" si="20"/>
        <v>-26.792068525415392</v>
      </c>
      <c r="AD29">
        <f t="shared" si="21"/>
        <v>-1.9780889695277204</v>
      </c>
      <c r="AE29">
        <f t="shared" si="22"/>
        <v>83.271552540152129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53471.366104183042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347</v>
      </c>
      <c r="AR29">
        <v>15364.5</v>
      </c>
      <c r="AS29">
        <v>1069.0942307692301</v>
      </c>
      <c r="AT29">
        <v>1444.55</v>
      </c>
      <c r="AU29">
        <f t="shared" si="27"/>
        <v>0.25991192359611637</v>
      </c>
      <c r="AV29">
        <v>0.5</v>
      </c>
      <c r="AW29">
        <f t="shared" si="28"/>
        <v>1180.2009877210132</v>
      </c>
      <c r="AX29">
        <f t="shared" si="29"/>
        <v>24.443935094956803</v>
      </c>
      <c r="AY29">
        <f t="shared" si="30"/>
        <v>153.37415447430254</v>
      </c>
      <c r="AZ29">
        <f t="shared" si="31"/>
        <v>2.120120457032517E-2</v>
      </c>
      <c r="BA29">
        <f t="shared" si="32"/>
        <v>1.2581980547575369</v>
      </c>
      <c r="BB29" t="s">
        <v>348</v>
      </c>
      <c r="BC29">
        <v>1069.0942307692301</v>
      </c>
      <c r="BD29">
        <v>728.8</v>
      </c>
      <c r="BE29">
        <f t="shared" si="33"/>
        <v>0.49548302239451736</v>
      </c>
      <c r="BF29">
        <f t="shared" si="34"/>
        <v>0.52456272334023035</v>
      </c>
      <c r="BG29">
        <f t="shared" si="35"/>
        <v>0.71746115707699121</v>
      </c>
      <c r="BH29">
        <f t="shared" si="36"/>
        <v>0.51497686736055881</v>
      </c>
      <c r="BI29">
        <f t="shared" si="37"/>
        <v>0.71370761170838737</v>
      </c>
      <c r="BJ29">
        <f t="shared" si="38"/>
        <v>0.35759365429863749</v>
      </c>
      <c r="BK29">
        <f t="shared" si="39"/>
        <v>0.64240634570136246</v>
      </c>
      <c r="BL29">
        <f t="shared" si="40"/>
        <v>1400.01870967742</v>
      </c>
      <c r="BM29">
        <f t="shared" si="41"/>
        <v>1180.2009877210132</v>
      </c>
      <c r="BN29">
        <f t="shared" si="42"/>
        <v>0.84298943975751928</v>
      </c>
      <c r="BO29">
        <f t="shared" si="43"/>
        <v>0.19597887951503856</v>
      </c>
      <c r="BP29">
        <v>6</v>
      </c>
      <c r="BQ29">
        <v>0.5</v>
      </c>
      <c r="BR29" t="s">
        <v>296</v>
      </c>
      <c r="BS29">
        <v>2</v>
      </c>
      <c r="BT29">
        <v>1607631562</v>
      </c>
      <c r="BU29">
        <v>899.97016129032295</v>
      </c>
      <c r="BV29">
        <v>932.21025806451598</v>
      </c>
      <c r="BW29">
        <v>4.55879935483871</v>
      </c>
      <c r="BX29">
        <v>1.3299219354838701</v>
      </c>
      <c r="BY29">
        <v>899.47170967741999</v>
      </c>
      <c r="BZ29">
        <v>4.5198248387096802</v>
      </c>
      <c r="CA29">
        <v>500.20167741935501</v>
      </c>
      <c r="CB29">
        <v>101.418387096774</v>
      </c>
      <c r="CC29">
        <v>9.9994454838709695E-2</v>
      </c>
      <c r="CD29">
        <v>28.009948387096799</v>
      </c>
      <c r="CE29">
        <v>28.178116129032301</v>
      </c>
      <c r="CF29">
        <v>999.9</v>
      </c>
      <c r="CG29">
        <v>0</v>
      </c>
      <c r="CH29">
        <v>0</v>
      </c>
      <c r="CI29">
        <v>10004.7058064516</v>
      </c>
      <c r="CJ29">
        <v>0</v>
      </c>
      <c r="CK29">
        <v>330.281935483871</v>
      </c>
      <c r="CL29">
        <v>1400.01870967742</v>
      </c>
      <c r="CM29">
        <v>0.89999609677419401</v>
      </c>
      <c r="CN29">
        <v>0.100004087096774</v>
      </c>
      <c r="CO29">
        <v>0</v>
      </c>
      <c r="CP29">
        <v>1069.15387096774</v>
      </c>
      <c r="CQ29">
        <v>4.9994800000000001</v>
      </c>
      <c r="CR29">
        <v>15574.316129032301</v>
      </c>
      <c r="CS29">
        <v>11417.7161290323</v>
      </c>
      <c r="CT29">
        <v>47.274000000000001</v>
      </c>
      <c r="CU29">
        <v>49.058</v>
      </c>
      <c r="CV29">
        <v>48.128870967741904</v>
      </c>
      <c r="CW29">
        <v>48.669064516128998</v>
      </c>
      <c r="CX29">
        <v>49.348580645161299</v>
      </c>
      <c r="CY29">
        <v>1255.5129032258101</v>
      </c>
      <c r="CZ29">
        <v>139.50935483871001</v>
      </c>
      <c r="DA29">
        <v>0</v>
      </c>
      <c r="DB29">
        <v>119.59999990463299</v>
      </c>
      <c r="DC29">
        <v>0</v>
      </c>
      <c r="DD29">
        <v>1069.0942307692301</v>
      </c>
      <c r="DE29">
        <v>-9.6249572713832308</v>
      </c>
      <c r="DF29">
        <v>-125.79829063767799</v>
      </c>
      <c r="DG29">
        <v>15573.4769230769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-4.4999999999999998E-2</v>
      </c>
      <c r="DO29">
        <v>6.0000000000000001E-3</v>
      </c>
      <c r="DP29">
        <v>1.012</v>
      </c>
      <c r="DQ29">
        <v>6.6000000000000003E-2</v>
      </c>
      <c r="DR29">
        <v>400</v>
      </c>
      <c r="DS29">
        <v>0</v>
      </c>
      <c r="DT29">
        <v>0.22</v>
      </c>
      <c r="DU29">
        <v>0.08</v>
      </c>
      <c r="DV29">
        <v>24.446752015129199</v>
      </c>
      <c r="DW29">
        <v>-0.826466275373551</v>
      </c>
      <c r="DX29">
        <v>6.3400189868501697E-2</v>
      </c>
      <c r="DY29">
        <v>0</v>
      </c>
      <c r="DZ29">
        <v>-32.240170967741903</v>
      </c>
      <c r="EA29">
        <v>1.1287064516129801</v>
      </c>
      <c r="EB29">
        <v>8.7784461824249302E-2</v>
      </c>
      <c r="EC29">
        <v>0</v>
      </c>
      <c r="ED29">
        <v>3.22887741935484</v>
      </c>
      <c r="EE29">
        <v>-0.175297741935483</v>
      </c>
      <c r="EF29">
        <v>1.3102607464643401E-2</v>
      </c>
      <c r="EG29">
        <v>1</v>
      </c>
      <c r="EH29">
        <v>1</v>
      </c>
      <c r="EI29">
        <v>3</v>
      </c>
      <c r="EJ29" t="s">
        <v>298</v>
      </c>
      <c r="EK29">
        <v>100</v>
      </c>
      <c r="EL29">
        <v>100</v>
      </c>
      <c r="EM29">
        <v>0.499</v>
      </c>
      <c r="EN29">
        <v>3.8899999999999997E-2</v>
      </c>
      <c r="EO29">
        <v>1.1794943401787199</v>
      </c>
      <c r="EP29">
        <v>-1.6043650578588901E-5</v>
      </c>
      <c r="EQ29">
        <v>-1.15305589960158E-6</v>
      </c>
      <c r="ER29">
        <v>3.6581349982770798E-10</v>
      </c>
      <c r="ES29">
        <v>6.6000000000000003E-2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1380.1</v>
      </c>
      <c r="FB29">
        <v>1380.1</v>
      </c>
      <c r="FC29">
        <v>2</v>
      </c>
      <c r="FD29">
        <v>502.86099999999999</v>
      </c>
      <c r="FE29">
        <v>453.911</v>
      </c>
      <c r="FF29">
        <v>23.123699999999999</v>
      </c>
      <c r="FG29">
        <v>33.720199999999998</v>
      </c>
      <c r="FH29">
        <v>29.9999</v>
      </c>
      <c r="FI29">
        <v>33.7303</v>
      </c>
      <c r="FJ29">
        <v>33.7806</v>
      </c>
      <c r="FK29">
        <v>37.396000000000001</v>
      </c>
      <c r="FL29">
        <v>100</v>
      </c>
      <c r="FM29">
        <v>0</v>
      </c>
      <c r="FN29">
        <v>23.123899999999999</v>
      </c>
      <c r="FO29">
        <v>932.16099999999994</v>
      </c>
      <c r="FP29">
        <v>0</v>
      </c>
      <c r="FQ29">
        <v>97.953900000000004</v>
      </c>
      <c r="FR29">
        <v>102.078</v>
      </c>
    </row>
    <row r="30" spans="1:174" x14ac:dyDescent="0.25">
      <c r="A30">
        <v>14</v>
      </c>
      <c r="B30">
        <v>1607631690.5</v>
      </c>
      <c r="C30">
        <v>1409.9000000953699</v>
      </c>
      <c r="D30" t="s">
        <v>349</v>
      </c>
      <c r="E30" t="s">
        <v>350</v>
      </c>
      <c r="F30" t="s">
        <v>291</v>
      </c>
      <c r="G30" t="s">
        <v>292</v>
      </c>
      <c r="H30">
        <v>1607631682.5</v>
      </c>
      <c r="I30">
        <f t="shared" si="0"/>
        <v>2.3165383181157672E-3</v>
      </c>
      <c r="J30">
        <f t="shared" si="1"/>
        <v>2.316538318115767</v>
      </c>
      <c r="K30">
        <f t="shared" si="2"/>
        <v>27.221409766409273</v>
      </c>
      <c r="L30">
        <f t="shared" si="3"/>
        <v>1199.9151612903199</v>
      </c>
      <c r="M30">
        <f t="shared" si="4"/>
        <v>506.9135131628953</v>
      </c>
      <c r="N30">
        <f t="shared" si="5"/>
        <v>51.461548796178107</v>
      </c>
      <c r="O30">
        <f t="shared" si="6"/>
        <v>121.81465086367244</v>
      </c>
      <c r="P30">
        <f t="shared" si="7"/>
        <v>6.8152362612723921E-2</v>
      </c>
      <c r="Q30">
        <f t="shared" si="8"/>
        <v>2.9538463501634098</v>
      </c>
      <c r="R30">
        <f t="shared" si="9"/>
        <v>6.7290705367696879E-2</v>
      </c>
      <c r="S30">
        <f t="shared" si="10"/>
        <v>4.2133199623293344E-2</v>
      </c>
      <c r="T30">
        <f t="shared" si="11"/>
        <v>231.28994684407664</v>
      </c>
      <c r="U30">
        <f t="shared" si="12"/>
        <v>28.729801260951106</v>
      </c>
      <c r="V30">
        <f t="shared" si="13"/>
        <v>28.208829032258102</v>
      </c>
      <c r="W30">
        <f t="shared" si="14"/>
        <v>3.8412841915551366</v>
      </c>
      <c r="X30">
        <f t="shared" si="15"/>
        <v>11.077173284108945</v>
      </c>
      <c r="Y30">
        <f t="shared" si="16"/>
        <v>0.41973979523767591</v>
      </c>
      <c r="Z30">
        <f t="shared" si="17"/>
        <v>3.7892320041596248</v>
      </c>
      <c r="AA30">
        <f t="shared" si="18"/>
        <v>3.4215443963174605</v>
      </c>
      <c r="AB30">
        <f t="shared" si="19"/>
        <v>-102.15933982890533</v>
      </c>
      <c r="AC30">
        <f t="shared" si="20"/>
        <v>-37.294799024577067</v>
      </c>
      <c r="AD30">
        <f t="shared" si="21"/>
        <v>-2.7546608363837812</v>
      </c>
      <c r="AE30">
        <f t="shared" si="22"/>
        <v>89.08114715421047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53440.007367083286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351</v>
      </c>
      <c r="AR30">
        <v>15365.8</v>
      </c>
      <c r="AS30">
        <v>1072.625</v>
      </c>
      <c r="AT30">
        <v>1445.28</v>
      </c>
      <c r="AU30">
        <f t="shared" si="27"/>
        <v>0.25784277095095753</v>
      </c>
      <c r="AV30">
        <v>0.5</v>
      </c>
      <c r="AW30">
        <f t="shared" si="28"/>
        <v>1180.1793402641235</v>
      </c>
      <c r="AX30">
        <f t="shared" si="29"/>
        <v>27.221409766409273</v>
      </c>
      <c r="AY30">
        <f t="shared" si="30"/>
        <v>152.15035565638729</v>
      </c>
      <c r="AZ30">
        <f t="shared" si="31"/>
        <v>2.3555027865514118E-2</v>
      </c>
      <c r="BA30">
        <f t="shared" si="32"/>
        <v>1.2570574559946861</v>
      </c>
      <c r="BB30" t="s">
        <v>352</v>
      </c>
      <c r="BC30">
        <v>1072.625</v>
      </c>
      <c r="BD30">
        <v>710.81</v>
      </c>
      <c r="BE30">
        <f t="shared" si="33"/>
        <v>0.50818526513893503</v>
      </c>
      <c r="BF30">
        <f t="shared" si="34"/>
        <v>0.507379470910997</v>
      </c>
      <c r="BG30">
        <f t="shared" si="35"/>
        <v>0.71211592657774359</v>
      </c>
      <c r="BH30">
        <f t="shared" si="36"/>
        <v>0.51062404610727441</v>
      </c>
      <c r="BI30">
        <f t="shared" si="37"/>
        <v>0.71342095533597694</v>
      </c>
      <c r="BJ30">
        <f t="shared" si="38"/>
        <v>0.33623158300267636</v>
      </c>
      <c r="BK30">
        <f t="shared" si="39"/>
        <v>0.6637684169973237</v>
      </c>
      <c r="BL30">
        <f t="shared" si="40"/>
        <v>1399.99322580645</v>
      </c>
      <c r="BM30">
        <f t="shared" si="41"/>
        <v>1180.1793402641235</v>
      </c>
      <c r="BN30">
        <f t="shared" si="42"/>
        <v>0.84298932202639387</v>
      </c>
      <c r="BO30">
        <f t="shared" si="43"/>
        <v>0.19597864405278784</v>
      </c>
      <c r="BP30">
        <v>6</v>
      </c>
      <c r="BQ30">
        <v>0.5</v>
      </c>
      <c r="BR30" t="s">
        <v>296</v>
      </c>
      <c r="BS30">
        <v>2</v>
      </c>
      <c r="BT30">
        <v>1607631682.5</v>
      </c>
      <c r="BU30">
        <v>1199.9151612903199</v>
      </c>
      <c r="BV30">
        <v>1235.9019354838699</v>
      </c>
      <c r="BW30">
        <v>4.1345777419354803</v>
      </c>
      <c r="BX30">
        <v>1.36734</v>
      </c>
      <c r="BY30">
        <v>1199.78451612903</v>
      </c>
      <c r="BZ30">
        <v>4.0963261290322599</v>
      </c>
      <c r="CA30">
        <v>500.201419354839</v>
      </c>
      <c r="CB30">
        <v>101.419387096774</v>
      </c>
      <c r="CC30">
        <v>9.9999267741935502E-2</v>
      </c>
      <c r="CD30">
        <v>27.974635483871001</v>
      </c>
      <c r="CE30">
        <v>28.208829032258102</v>
      </c>
      <c r="CF30">
        <v>999.9</v>
      </c>
      <c r="CG30">
        <v>0</v>
      </c>
      <c r="CH30">
        <v>0</v>
      </c>
      <c r="CI30">
        <v>9997.2625806451597</v>
      </c>
      <c r="CJ30">
        <v>0</v>
      </c>
      <c r="CK30">
        <v>326.53622580645202</v>
      </c>
      <c r="CL30">
        <v>1399.99322580645</v>
      </c>
      <c r="CM30">
        <v>0.89999841935483904</v>
      </c>
      <c r="CN30">
        <v>0.100001606451613</v>
      </c>
      <c r="CO30">
        <v>0</v>
      </c>
      <c r="CP30">
        <v>1072.8048387096801</v>
      </c>
      <c r="CQ30">
        <v>4.9994800000000001</v>
      </c>
      <c r="CR30">
        <v>15572.5516129032</v>
      </c>
      <c r="CS30">
        <v>11417.532258064501</v>
      </c>
      <c r="CT30">
        <v>47.040064516129</v>
      </c>
      <c r="CU30">
        <v>48.836387096774203</v>
      </c>
      <c r="CV30">
        <v>47.894935483871002</v>
      </c>
      <c r="CW30">
        <v>48.4694516129032</v>
      </c>
      <c r="CX30">
        <v>49.140935483870997</v>
      </c>
      <c r="CY30">
        <v>1255.49225806452</v>
      </c>
      <c r="CZ30">
        <v>139.500967741935</v>
      </c>
      <c r="DA30">
        <v>0</v>
      </c>
      <c r="DB30">
        <v>119.5</v>
      </c>
      <c r="DC30">
        <v>0</v>
      </c>
      <c r="DD30">
        <v>1072.625</v>
      </c>
      <c r="DE30">
        <v>-43.4615383977902</v>
      </c>
      <c r="DF30">
        <v>-717.17264847010995</v>
      </c>
      <c r="DG30">
        <v>15569.65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-4.4999999999999998E-2</v>
      </c>
      <c r="DO30">
        <v>6.0000000000000001E-3</v>
      </c>
      <c r="DP30">
        <v>1.012</v>
      </c>
      <c r="DQ30">
        <v>6.6000000000000003E-2</v>
      </c>
      <c r="DR30">
        <v>400</v>
      </c>
      <c r="DS30">
        <v>0</v>
      </c>
      <c r="DT30">
        <v>0.22</v>
      </c>
      <c r="DU30">
        <v>0.08</v>
      </c>
      <c r="DV30">
        <v>27.268984707665901</v>
      </c>
      <c r="DW30">
        <v>-2.2781894128453501</v>
      </c>
      <c r="DX30">
        <v>0.18498880349434399</v>
      </c>
      <c r="DY30">
        <v>0</v>
      </c>
      <c r="DZ30">
        <v>-36.017254838709697</v>
      </c>
      <c r="EA30">
        <v>3.1722193548387199</v>
      </c>
      <c r="EB30">
        <v>0.25393048050243999</v>
      </c>
      <c r="EC30">
        <v>0</v>
      </c>
      <c r="ED30">
        <v>2.7695916129032301</v>
      </c>
      <c r="EE30">
        <v>-0.281811290322594</v>
      </c>
      <c r="EF30">
        <v>2.10179939954338E-2</v>
      </c>
      <c r="EG30">
        <v>0</v>
      </c>
      <c r="EH30">
        <v>0</v>
      </c>
      <c r="EI30">
        <v>3</v>
      </c>
      <c r="EJ30" t="s">
        <v>353</v>
      </c>
      <c r="EK30">
        <v>100</v>
      </c>
      <c r="EL30">
        <v>100</v>
      </c>
      <c r="EM30">
        <v>0.13</v>
      </c>
      <c r="EN30">
        <v>3.8199999999999998E-2</v>
      </c>
      <c r="EO30">
        <v>1.1794943401787199</v>
      </c>
      <c r="EP30">
        <v>-1.6043650578588901E-5</v>
      </c>
      <c r="EQ30">
        <v>-1.15305589960158E-6</v>
      </c>
      <c r="ER30">
        <v>3.6581349982770798E-10</v>
      </c>
      <c r="ES30">
        <v>6.6000000000000003E-2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1382.1</v>
      </c>
      <c r="FB30">
        <v>1382.1</v>
      </c>
      <c r="FC30">
        <v>2</v>
      </c>
      <c r="FD30">
        <v>502.678</v>
      </c>
      <c r="FE30">
        <v>453.964</v>
      </c>
      <c r="FF30">
        <v>23.139099999999999</v>
      </c>
      <c r="FG30">
        <v>33.756500000000003</v>
      </c>
      <c r="FH30">
        <v>30.0001</v>
      </c>
      <c r="FI30">
        <v>33.7545</v>
      </c>
      <c r="FJ30">
        <v>33.804600000000001</v>
      </c>
      <c r="FK30">
        <v>47.118600000000001</v>
      </c>
      <c r="FL30">
        <v>100</v>
      </c>
      <c r="FM30">
        <v>0</v>
      </c>
      <c r="FN30">
        <v>23.152100000000001</v>
      </c>
      <c r="FO30">
        <v>1235.6099999999999</v>
      </c>
      <c r="FP30">
        <v>0</v>
      </c>
      <c r="FQ30">
        <v>97.946700000000007</v>
      </c>
      <c r="FR30">
        <v>102.07</v>
      </c>
    </row>
    <row r="31" spans="1:174" x14ac:dyDescent="0.25">
      <c r="A31">
        <v>15</v>
      </c>
      <c r="B31">
        <v>1607631811</v>
      </c>
      <c r="C31">
        <v>1530.4000000953699</v>
      </c>
      <c r="D31" t="s">
        <v>354</v>
      </c>
      <c r="E31" t="s">
        <v>355</v>
      </c>
      <c r="F31" t="s">
        <v>291</v>
      </c>
      <c r="G31" t="s">
        <v>292</v>
      </c>
      <c r="H31">
        <v>1607631803</v>
      </c>
      <c r="I31">
        <f t="shared" si="0"/>
        <v>1.7863500497553833E-3</v>
      </c>
      <c r="J31">
        <f t="shared" si="1"/>
        <v>1.7863500497553833</v>
      </c>
      <c r="K31">
        <f t="shared" si="2"/>
        <v>25.490836432042784</v>
      </c>
      <c r="L31">
        <f t="shared" si="3"/>
        <v>1400.3490322580601</v>
      </c>
      <c r="M31">
        <f t="shared" si="4"/>
        <v>545.74650632184057</v>
      </c>
      <c r="N31">
        <f t="shared" si="5"/>
        <v>55.406773322144943</v>
      </c>
      <c r="O31">
        <f t="shared" si="6"/>
        <v>142.17007439063894</v>
      </c>
      <c r="P31">
        <f t="shared" si="7"/>
        <v>5.1400377222568086E-2</v>
      </c>
      <c r="Q31">
        <f t="shared" si="8"/>
        <v>2.9535396450904425</v>
      </c>
      <c r="R31">
        <f t="shared" si="9"/>
        <v>5.0908554824065921E-2</v>
      </c>
      <c r="S31">
        <f t="shared" si="10"/>
        <v>3.1861642736544404E-2</v>
      </c>
      <c r="T31">
        <f t="shared" si="11"/>
        <v>231.2920606057715</v>
      </c>
      <c r="U31">
        <f t="shared" si="12"/>
        <v>28.864707689843097</v>
      </c>
      <c r="V31">
        <f t="shared" si="13"/>
        <v>28.230990322580698</v>
      </c>
      <c r="W31">
        <f t="shared" si="14"/>
        <v>3.8462419423967606</v>
      </c>
      <c r="X31">
        <f t="shared" si="15"/>
        <v>9.4371470001820512</v>
      </c>
      <c r="Y31">
        <f t="shared" si="16"/>
        <v>0.35755517506646545</v>
      </c>
      <c r="Z31">
        <f t="shared" si="17"/>
        <v>3.7888058229840849</v>
      </c>
      <c r="AA31">
        <f t="shared" si="18"/>
        <v>3.4886867673302953</v>
      </c>
      <c r="AB31">
        <f t="shared" si="19"/>
        <v>-78.778037194212402</v>
      </c>
      <c r="AC31">
        <f t="shared" si="20"/>
        <v>-41.126858294476051</v>
      </c>
      <c r="AD31">
        <f t="shared" si="21"/>
        <v>-3.0383253864938653</v>
      </c>
      <c r="AE31">
        <f t="shared" si="22"/>
        <v>108.34883973058919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53431.540829654004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356</v>
      </c>
      <c r="AR31">
        <v>15366.3</v>
      </c>
      <c r="AS31">
        <v>1032.4953846153801</v>
      </c>
      <c r="AT31">
        <v>1381.34</v>
      </c>
      <c r="AU31">
        <f t="shared" si="27"/>
        <v>0.2525407324660256</v>
      </c>
      <c r="AV31">
        <v>0.5</v>
      </c>
      <c r="AW31">
        <f t="shared" si="28"/>
        <v>1180.1902080060586</v>
      </c>
      <c r="AX31">
        <f t="shared" si="29"/>
        <v>25.490836432042784</v>
      </c>
      <c r="AY31">
        <f t="shared" si="30"/>
        <v>149.02304978954058</v>
      </c>
      <c r="AZ31">
        <f t="shared" si="31"/>
        <v>2.2088459754213776E-2</v>
      </c>
      <c r="BA31">
        <f t="shared" si="32"/>
        <v>1.3615330041843428</v>
      </c>
      <c r="BB31" t="s">
        <v>357</v>
      </c>
      <c r="BC31">
        <v>1032.4953846153801</v>
      </c>
      <c r="BD31">
        <v>712.77</v>
      </c>
      <c r="BE31">
        <f t="shared" si="33"/>
        <v>0.48400104246601128</v>
      </c>
      <c r="BF31">
        <f t="shared" si="34"/>
        <v>0.52177724903094647</v>
      </c>
      <c r="BG31">
        <f t="shared" si="35"/>
        <v>0.73774472308193195</v>
      </c>
      <c r="BH31">
        <f t="shared" si="36"/>
        <v>0.52389842217504379</v>
      </c>
      <c r="BI31">
        <f t="shared" si="37"/>
        <v>0.73852891211943272</v>
      </c>
      <c r="BJ31">
        <f t="shared" si="38"/>
        <v>0.36020225885109275</v>
      </c>
      <c r="BK31">
        <f t="shared" si="39"/>
        <v>0.63979774114890731</v>
      </c>
      <c r="BL31">
        <f t="shared" si="40"/>
        <v>1400.0061290322601</v>
      </c>
      <c r="BM31">
        <f t="shared" si="41"/>
        <v>1180.1902080060586</v>
      </c>
      <c r="BN31">
        <f t="shared" si="42"/>
        <v>0.8429893152123934</v>
      </c>
      <c r="BO31">
        <f t="shared" si="43"/>
        <v>0.19597863042478669</v>
      </c>
      <c r="BP31">
        <v>6</v>
      </c>
      <c r="BQ31">
        <v>0.5</v>
      </c>
      <c r="BR31" t="s">
        <v>296</v>
      </c>
      <c r="BS31">
        <v>2</v>
      </c>
      <c r="BT31">
        <v>1607631803</v>
      </c>
      <c r="BU31">
        <v>1400.3490322580601</v>
      </c>
      <c r="BV31">
        <v>1433.9264516129001</v>
      </c>
      <c r="BW31">
        <v>3.5218525806451599</v>
      </c>
      <c r="BX31">
        <v>1.3866341935483899</v>
      </c>
      <c r="BY31">
        <v>1400.4487096774201</v>
      </c>
      <c r="BZ31">
        <v>3.4835012903225802</v>
      </c>
      <c r="CA31">
        <v>500.19954838709702</v>
      </c>
      <c r="CB31">
        <v>101.424709677419</v>
      </c>
      <c r="CC31">
        <v>0.100032451612903</v>
      </c>
      <c r="CD31">
        <v>27.9727064516129</v>
      </c>
      <c r="CE31">
        <v>28.230990322580698</v>
      </c>
      <c r="CF31">
        <v>999.9</v>
      </c>
      <c r="CG31">
        <v>0</v>
      </c>
      <c r="CH31">
        <v>0</v>
      </c>
      <c r="CI31">
        <v>9994.99774193548</v>
      </c>
      <c r="CJ31">
        <v>0</v>
      </c>
      <c r="CK31">
        <v>321.52367741935501</v>
      </c>
      <c r="CL31">
        <v>1400.0061290322601</v>
      </c>
      <c r="CM31">
        <v>0.89999841935483904</v>
      </c>
      <c r="CN31">
        <v>0.100001596774194</v>
      </c>
      <c r="CO31">
        <v>0</v>
      </c>
      <c r="CP31">
        <v>1032.5877419354799</v>
      </c>
      <c r="CQ31">
        <v>4.9994800000000001</v>
      </c>
      <c r="CR31">
        <v>14727.561290322599</v>
      </c>
      <c r="CS31">
        <v>11417.6225806452</v>
      </c>
      <c r="CT31">
        <v>46.745870967741901</v>
      </c>
      <c r="CU31">
        <v>48.566064516129003</v>
      </c>
      <c r="CV31">
        <v>47.614774193548399</v>
      </c>
      <c r="CW31">
        <v>48.183064516129001</v>
      </c>
      <c r="CX31">
        <v>48.860774193548401</v>
      </c>
      <c r="CY31">
        <v>1255.50419354839</v>
      </c>
      <c r="CZ31">
        <v>139.50193548387099</v>
      </c>
      <c r="DA31">
        <v>0</v>
      </c>
      <c r="DB31">
        <v>119.69999980926499</v>
      </c>
      <c r="DC31">
        <v>0</v>
      </c>
      <c r="DD31">
        <v>1032.4953846153801</v>
      </c>
      <c r="DE31">
        <v>-24.140170940278701</v>
      </c>
      <c r="DF31">
        <v>-406.923077032842</v>
      </c>
      <c r="DG31">
        <v>14725.8038461538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-4.4999999999999998E-2</v>
      </c>
      <c r="DO31">
        <v>6.0000000000000001E-3</v>
      </c>
      <c r="DP31">
        <v>1.012</v>
      </c>
      <c r="DQ31">
        <v>6.6000000000000003E-2</v>
      </c>
      <c r="DR31">
        <v>400</v>
      </c>
      <c r="DS31">
        <v>0</v>
      </c>
      <c r="DT31">
        <v>0.22</v>
      </c>
      <c r="DU31">
        <v>0.08</v>
      </c>
      <c r="DV31">
        <v>25.502224724841799</v>
      </c>
      <c r="DW31">
        <v>-3.8418166036697801</v>
      </c>
      <c r="DX31">
        <v>0.296144689837472</v>
      </c>
      <c r="DY31">
        <v>0</v>
      </c>
      <c r="DZ31">
        <v>-33.577719354838699</v>
      </c>
      <c r="EA31">
        <v>4.9097612903226899</v>
      </c>
      <c r="EB31">
        <v>0.38761840431966799</v>
      </c>
      <c r="EC31">
        <v>0</v>
      </c>
      <c r="ED31">
        <v>2.1352183870967698</v>
      </c>
      <c r="EE31">
        <v>-0.311030322580649</v>
      </c>
      <c r="EF31">
        <v>2.3189288141193899E-2</v>
      </c>
      <c r="EG31">
        <v>0</v>
      </c>
      <c r="EH31">
        <v>0</v>
      </c>
      <c r="EI31">
        <v>3</v>
      </c>
      <c r="EJ31" t="s">
        <v>353</v>
      </c>
      <c r="EK31">
        <v>100</v>
      </c>
      <c r="EL31">
        <v>100</v>
      </c>
      <c r="EM31">
        <v>-0.1</v>
      </c>
      <c r="EN31">
        <v>3.8399999999999997E-2</v>
      </c>
      <c r="EO31">
        <v>1.1794943401787199</v>
      </c>
      <c r="EP31">
        <v>-1.6043650578588901E-5</v>
      </c>
      <c r="EQ31">
        <v>-1.15305589960158E-6</v>
      </c>
      <c r="ER31">
        <v>3.6581349982770798E-10</v>
      </c>
      <c r="ES31">
        <v>6.6000000000000003E-2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1384.1</v>
      </c>
      <c r="FB31">
        <v>1384.1</v>
      </c>
      <c r="FC31">
        <v>2</v>
      </c>
      <c r="FD31">
        <v>502.346</v>
      </c>
      <c r="FE31">
        <v>454.19900000000001</v>
      </c>
      <c r="FF31">
        <v>23.670500000000001</v>
      </c>
      <c r="FG31">
        <v>33.759599999999999</v>
      </c>
      <c r="FH31">
        <v>30</v>
      </c>
      <c r="FI31">
        <v>33.767499999999998</v>
      </c>
      <c r="FJ31">
        <v>33.817</v>
      </c>
      <c r="FK31">
        <v>53.209400000000002</v>
      </c>
      <c r="FL31">
        <v>100</v>
      </c>
      <c r="FM31">
        <v>0</v>
      </c>
      <c r="FN31">
        <v>23.677299999999999</v>
      </c>
      <c r="FO31">
        <v>1433.38</v>
      </c>
      <c r="FP31">
        <v>0</v>
      </c>
      <c r="FQ31">
        <v>97.946100000000001</v>
      </c>
      <c r="FR31">
        <v>102.06399999999999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2020-12-10T14:24:42Z</dcterms:created>
  <dcterms:modified xsi:type="dcterms:W3CDTF">2021-05-04T23:11:24Z</dcterms:modified>
</cp:coreProperties>
</file>