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A72C838-54F8-43F0-BBE3-3F6BC50452D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K29" i="1"/>
  <c r="BJ29" i="1"/>
  <c r="BI29" i="1"/>
  <c r="BH29" i="1"/>
  <c r="BG29" i="1"/>
  <c r="BF29" i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K27" i="1"/>
  <c r="BJ27" i="1"/>
  <c r="BI27" i="1"/>
  <c r="BH27" i="1"/>
  <c r="BG27" i="1"/>
  <c r="BF27" i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K25" i="1"/>
  <c r="BJ25" i="1"/>
  <c r="BI25" i="1"/>
  <c r="BH25" i="1"/>
  <c r="BG25" i="1"/>
  <c r="BF25" i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K23" i="1"/>
  <c r="BJ23" i="1"/>
  <c r="BI23" i="1"/>
  <c r="BH23" i="1"/>
  <c r="BG23" i="1"/>
  <c r="BF23" i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K19" i="1"/>
  <c r="BJ19" i="1"/>
  <c r="BI19" i="1"/>
  <c r="BH19" i="1"/>
  <c r="BG19" i="1"/>
  <c r="BF19" i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K17" i="1"/>
  <c r="BJ17" i="1"/>
  <c r="BI17" i="1"/>
  <c r="BH17" i="1"/>
  <c r="BG17" i="1"/>
  <c r="BF17" i="1"/>
  <c r="BE17" i="1"/>
  <c r="BA17" i="1"/>
  <c r="AU17" i="1"/>
  <c r="AO17" i="1"/>
  <c r="AJ17" i="1"/>
  <c r="AH17" i="1"/>
  <c r="L17" i="1" s="1"/>
  <c r="Z17" i="1"/>
  <c r="Y17" i="1"/>
  <c r="X17" i="1"/>
  <c r="Q17" i="1"/>
  <c r="T17" i="1" l="1"/>
  <c r="AW17" i="1"/>
  <c r="AY17" i="1" s="1"/>
  <c r="AY18" i="1"/>
  <c r="O20" i="1"/>
  <c r="L20" i="1"/>
  <c r="K20" i="1"/>
  <c r="AX20" i="1" s="1"/>
  <c r="AI20" i="1"/>
  <c r="J20" i="1"/>
  <c r="I20" i="1" s="1"/>
  <c r="T25" i="1"/>
  <c r="AW25" i="1"/>
  <c r="AY25" i="1" s="1"/>
  <c r="O28" i="1"/>
  <c r="L28" i="1"/>
  <c r="K28" i="1"/>
  <c r="AX28" i="1" s="1"/>
  <c r="AZ28" i="1" s="1"/>
  <c r="AI28" i="1"/>
  <c r="J28" i="1"/>
  <c r="I28" i="1" s="1"/>
  <c r="AW18" i="1"/>
  <c r="T18" i="1"/>
  <c r="T26" i="1"/>
  <c r="AW26" i="1"/>
  <c r="AY26" i="1" s="1"/>
  <c r="T20" i="1"/>
  <c r="AW20" i="1"/>
  <c r="AY20" i="1" s="1"/>
  <c r="T28" i="1"/>
  <c r="AW28" i="1"/>
  <c r="O30" i="1"/>
  <c r="L30" i="1"/>
  <c r="K30" i="1"/>
  <c r="AX30" i="1" s="1"/>
  <c r="AI30" i="1"/>
  <c r="J30" i="1"/>
  <c r="I30" i="1" s="1"/>
  <c r="T22" i="1"/>
  <c r="AW22" i="1"/>
  <c r="T30" i="1"/>
  <c r="AW30" i="1"/>
  <c r="O22" i="1"/>
  <c r="L22" i="1"/>
  <c r="K22" i="1"/>
  <c r="AX22" i="1" s="1"/>
  <c r="AZ22" i="1" s="1"/>
  <c r="J22" i="1"/>
  <c r="I22" i="1" s="1"/>
  <c r="AI22" i="1"/>
  <c r="AY28" i="1"/>
  <c r="T21" i="1"/>
  <c r="AW21" i="1"/>
  <c r="AY21" i="1" s="1"/>
  <c r="AY22" i="1"/>
  <c r="O24" i="1"/>
  <c r="L24" i="1"/>
  <c r="K24" i="1"/>
  <c r="AX24" i="1" s="1"/>
  <c r="AI24" i="1"/>
  <c r="J24" i="1"/>
  <c r="I24" i="1" s="1"/>
  <c r="T29" i="1"/>
  <c r="AW29" i="1"/>
  <c r="AY29" i="1" s="1"/>
  <c r="AY30" i="1"/>
  <c r="T31" i="1"/>
  <c r="AW31" i="1"/>
  <c r="AY31" i="1" s="1"/>
  <c r="T19" i="1"/>
  <c r="AW19" i="1"/>
  <c r="AY19" i="1" s="1"/>
  <c r="T27" i="1"/>
  <c r="AW27" i="1"/>
  <c r="AY27" i="1" s="1"/>
  <c r="T24" i="1"/>
  <c r="AW24" i="1"/>
  <c r="AY24" i="1" s="1"/>
  <c r="O18" i="1"/>
  <c r="L18" i="1"/>
  <c r="K18" i="1"/>
  <c r="AX18" i="1" s="1"/>
  <c r="AZ18" i="1" s="1"/>
  <c r="J18" i="1"/>
  <c r="I18" i="1" s="1"/>
  <c r="AI18" i="1"/>
  <c r="T23" i="1"/>
  <c r="AW23" i="1"/>
  <c r="AY23" i="1" s="1"/>
  <c r="O26" i="1"/>
  <c r="L26" i="1"/>
  <c r="K26" i="1"/>
  <c r="AX26" i="1" s="1"/>
  <c r="AZ26" i="1" s="1"/>
  <c r="J26" i="1"/>
  <c r="I26" i="1" s="1"/>
  <c r="AI26" i="1"/>
  <c r="O17" i="1"/>
  <c r="O19" i="1"/>
  <c r="O21" i="1"/>
  <c r="O23" i="1"/>
  <c r="O25" i="1"/>
  <c r="O27" i="1"/>
  <c r="O29" i="1"/>
  <c r="O31" i="1"/>
  <c r="AI17" i="1"/>
  <c r="AI19" i="1"/>
  <c r="AI21" i="1"/>
  <c r="AI23" i="1"/>
  <c r="AI25" i="1"/>
  <c r="AI27" i="1"/>
  <c r="AI29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AZ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AZ27" i="1" s="1"/>
  <c r="K29" i="1"/>
  <c r="AX29" i="1" s="1"/>
  <c r="AZ29" i="1" s="1"/>
  <c r="K31" i="1"/>
  <c r="AX31" i="1" s="1"/>
  <c r="AZ31" i="1" s="1"/>
  <c r="AB29" i="1" l="1"/>
  <c r="AB26" i="1"/>
  <c r="AB18" i="1"/>
  <c r="U20" i="1"/>
  <c r="V20" i="1" s="1"/>
  <c r="R20" i="1" s="1"/>
  <c r="P20" i="1" s="1"/>
  <c r="S20" i="1" s="1"/>
  <c r="M20" i="1" s="1"/>
  <c r="N20" i="1" s="1"/>
  <c r="AZ20" i="1"/>
  <c r="AB31" i="1"/>
  <c r="U24" i="1"/>
  <c r="V24" i="1" s="1"/>
  <c r="R24" i="1" s="1"/>
  <c r="P24" i="1" s="1"/>
  <c r="S24" i="1" s="1"/>
  <c r="M24" i="1" s="1"/>
  <c r="N24" i="1" s="1"/>
  <c r="U31" i="1"/>
  <c r="V31" i="1" s="1"/>
  <c r="AB30" i="1"/>
  <c r="AB27" i="1"/>
  <c r="AZ30" i="1"/>
  <c r="AB24" i="1"/>
  <c r="AB25" i="1"/>
  <c r="R25" i="1"/>
  <c r="P25" i="1" s="1"/>
  <c r="S25" i="1" s="1"/>
  <c r="M25" i="1" s="1"/>
  <c r="N25" i="1" s="1"/>
  <c r="U26" i="1"/>
  <c r="V26" i="1" s="1"/>
  <c r="R26" i="1" s="1"/>
  <c r="P26" i="1" s="1"/>
  <c r="S26" i="1" s="1"/>
  <c r="M26" i="1" s="1"/>
  <c r="N26" i="1" s="1"/>
  <c r="AB21" i="1"/>
  <c r="U18" i="1"/>
  <c r="V18" i="1" s="1"/>
  <c r="U27" i="1"/>
  <c r="V27" i="1" s="1"/>
  <c r="U29" i="1"/>
  <c r="V29" i="1" s="1"/>
  <c r="U21" i="1"/>
  <c r="V21" i="1" s="1"/>
  <c r="U30" i="1"/>
  <c r="V30" i="1" s="1"/>
  <c r="AB23" i="1"/>
  <c r="R23" i="1"/>
  <c r="P23" i="1" s="1"/>
  <c r="S23" i="1" s="1"/>
  <c r="M23" i="1" s="1"/>
  <c r="N23" i="1" s="1"/>
  <c r="AB19" i="1"/>
  <c r="U19" i="1"/>
  <c r="V19" i="1" s="1"/>
  <c r="AZ24" i="1"/>
  <c r="AB22" i="1"/>
  <c r="R22" i="1"/>
  <c r="P22" i="1" s="1"/>
  <c r="S22" i="1" s="1"/>
  <c r="M22" i="1" s="1"/>
  <c r="N22" i="1" s="1"/>
  <c r="U22" i="1"/>
  <c r="V22" i="1" s="1"/>
  <c r="U28" i="1"/>
  <c r="V28" i="1" s="1"/>
  <c r="U25" i="1"/>
  <c r="V25" i="1" s="1"/>
  <c r="U17" i="1"/>
  <c r="V17" i="1" s="1"/>
  <c r="AB17" i="1"/>
  <c r="U23" i="1"/>
  <c r="V23" i="1" s="1"/>
  <c r="AB28" i="1"/>
  <c r="R28" i="1"/>
  <c r="P28" i="1" s="1"/>
  <c r="S28" i="1" s="1"/>
  <c r="M28" i="1" s="1"/>
  <c r="N28" i="1" s="1"/>
  <c r="AB20" i="1"/>
  <c r="W31" i="1" l="1"/>
  <c r="AA31" i="1" s="1"/>
  <c r="AC31" i="1"/>
  <c r="AD31" i="1"/>
  <c r="AE31" i="1" s="1"/>
  <c r="W20" i="1"/>
  <c r="AA20" i="1" s="1"/>
  <c r="AD20" i="1"/>
  <c r="AE20" i="1" s="1"/>
  <c r="AC20" i="1"/>
  <c r="W17" i="1"/>
  <c r="AA17" i="1" s="1"/>
  <c r="AC17" i="1"/>
  <c r="AD17" i="1"/>
  <c r="W30" i="1"/>
  <c r="AA30" i="1" s="1"/>
  <c r="AD30" i="1"/>
  <c r="AC30" i="1"/>
  <c r="W18" i="1"/>
  <c r="AA18" i="1" s="1"/>
  <c r="AD18" i="1"/>
  <c r="AC18" i="1"/>
  <c r="R18" i="1"/>
  <c r="P18" i="1" s="1"/>
  <c r="S18" i="1" s="1"/>
  <c r="M18" i="1" s="1"/>
  <c r="N18" i="1" s="1"/>
  <c r="W19" i="1"/>
  <c r="AA19" i="1" s="1"/>
  <c r="AC19" i="1"/>
  <c r="AD19" i="1"/>
  <c r="AE19" i="1" s="1"/>
  <c r="W21" i="1"/>
  <c r="AA21" i="1" s="1"/>
  <c r="AC21" i="1"/>
  <c r="AD21" i="1"/>
  <c r="R21" i="1"/>
  <c r="P21" i="1" s="1"/>
  <c r="S21" i="1" s="1"/>
  <c r="M21" i="1" s="1"/>
  <c r="N21" i="1" s="1"/>
  <c r="W27" i="1"/>
  <c r="AA27" i="1" s="1"/>
  <c r="AD27" i="1"/>
  <c r="AE27" i="1" s="1"/>
  <c r="AC27" i="1"/>
  <c r="W25" i="1"/>
  <c r="AA25" i="1" s="1"/>
  <c r="AD25" i="1"/>
  <c r="AC25" i="1"/>
  <c r="W23" i="1"/>
  <c r="AA23" i="1" s="1"/>
  <c r="AD23" i="1"/>
  <c r="AC23" i="1"/>
  <c r="W28" i="1"/>
  <c r="AA28" i="1" s="1"/>
  <c r="AD28" i="1"/>
  <c r="AC28" i="1"/>
  <c r="R27" i="1"/>
  <c r="P27" i="1" s="1"/>
  <c r="S27" i="1" s="1"/>
  <c r="M27" i="1" s="1"/>
  <c r="N27" i="1" s="1"/>
  <c r="R31" i="1"/>
  <c r="P31" i="1" s="1"/>
  <c r="S31" i="1" s="1"/>
  <c r="M31" i="1" s="1"/>
  <c r="N31" i="1" s="1"/>
  <c r="W24" i="1"/>
  <c r="AA24" i="1" s="1"/>
  <c r="AD24" i="1"/>
  <c r="AC24" i="1"/>
  <c r="R19" i="1"/>
  <c r="P19" i="1" s="1"/>
  <c r="S19" i="1" s="1"/>
  <c r="M19" i="1" s="1"/>
  <c r="N19" i="1" s="1"/>
  <c r="W29" i="1"/>
  <c r="AA29" i="1" s="1"/>
  <c r="AC29" i="1"/>
  <c r="AD29" i="1"/>
  <c r="AE29" i="1" s="1"/>
  <c r="W26" i="1"/>
  <c r="AA26" i="1" s="1"/>
  <c r="AD26" i="1"/>
  <c r="AC26" i="1"/>
  <c r="R29" i="1"/>
  <c r="P29" i="1" s="1"/>
  <c r="S29" i="1" s="1"/>
  <c r="M29" i="1" s="1"/>
  <c r="N29" i="1" s="1"/>
  <c r="R17" i="1"/>
  <c r="P17" i="1" s="1"/>
  <c r="S17" i="1" s="1"/>
  <c r="M17" i="1" s="1"/>
  <c r="N17" i="1" s="1"/>
  <c r="W22" i="1"/>
  <c r="AA22" i="1" s="1"/>
  <c r="AD22" i="1"/>
  <c r="AC22" i="1"/>
  <c r="R30" i="1"/>
  <c r="P30" i="1" s="1"/>
  <c r="S30" i="1" s="1"/>
  <c r="M30" i="1" s="1"/>
  <c r="N30" i="1" s="1"/>
  <c r="AE23" i="1" l="1"/>
  <c r="AE24" i="1"/>
  <c r="AE26" i="1"/>
  <c r="AE21" i="1"/>
  <c r="AE18" i="1"/>
  <c r="AE25" i="1"/>
  <c r="AE22" i="1"/>
  <c r="AE30" i="1"/>
  <c r="AE28" i="1"/>
  <c r="AE17" i="1"/>
</calcChain>
</file>

<file path=xl/sharedStrings.xml><?xml version="1.0" encoding="utf-8"?>
<sst xmlns="http://schemas.openxmlformats.org/spreadsheetml/2006/main" count="702" uniqueCount="357">
  <si>
    <t>File opened</t>
  </si>
  <si>
    <t>2020-12-11 09:49:26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</si>
  <si>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</si>
  <si>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</si>
  <si>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</si>
  <si>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</si>
  <si>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</si>
  <si>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</si>
  <si>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</si>
  <si>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</si>
  <si>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</si>
  <si>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</si>
  <si>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</si>
  <si>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</si>
  <si>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</si>
  <si>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</si>
  <si>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</si>
  <si>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</si>
  <si>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</si>
  <si>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</si>
  <si>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</si>
  <si>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</si>
  <si>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</si>
  <si>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</si>
  <si>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09:49:26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</si>
  <si>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</si>
  <si>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</si>
  <si>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</si>
  <si>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</si>
  <si>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</si>
  <si>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</si>
  <si>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</si>
  <si>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</si>
  <si>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</si>
  <si>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</si>
  <si>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</si>
  <si>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</si>
  <si>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</si>
  <si>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</si>
  <si>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</si>
  <si>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</si>
  <si>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</si>
  <si>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</si>
  <si>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</si>
  <si>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</si>
  <si>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</si>
  <si>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</si>
  <si>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</si>
  <si>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</si>
  <si>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</si>
  <si>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</si>
  <si>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</si>
  <si>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</si>
  <si>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</si>
  <si>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</si>
  <si>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</si>
  <si>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</si>
  <si>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</si>
  <si>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</si>
  <si>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</si>
  <si>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</si>
  <si>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</si>
  <si>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</si>
  <si>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</si>
  <si>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</si>
  <si>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</si>
  <si>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</si>
  <si>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</si>
  <si>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</si>
  <si>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</si>
  <si>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</si>
  <si>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</si>
  <si>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</si>
  <si>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</si>
  <si>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</si>
  <si>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</si>
  <si>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</si>
  <si>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</si>
  <si>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</si>
  <si>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</si>
  <si>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</si>
  <si>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</si>
  <si>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</si>
  <si>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</si>
  <si>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</si>
  <si>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</si>
  <si>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</si>
  <si>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</si>
  <si>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</si>
  <si>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</si>
  <si>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</si>
  <si>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</si>
  <si>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</si>
  <si>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</si>
  <si>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</si>
  <si>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</si>
  <si>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</si>
  <si>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</si>
  <si>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</si>
  <si>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</si>
  <si>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</si>
  <si>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</si>
  <si>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</si>
  <si>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</si>
  <si>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</si>
  <si>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</si>
  <si>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</si>
  <si>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</si>
  <si>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</si>
  <si>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</si>
  <si>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</si>
  <si>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</si>
  <si>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</si>
  <si>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</si>
  <si>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</si>
  <si>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</si>
  <si>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</si>
  <si>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</si>
  <si>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</si>
  <si>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</si>
  <si>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</si>
  <si>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</si>
  <si>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</si>
  <si>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</si>
  <si>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</si>
  <si>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</si>
  <si>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</si>
  <si>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</si>
  <si>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</si>
  <si>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</si>
  <si>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</si>
  <si>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</si>
  <si>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</si>
  <si>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</si>
  <si>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</si>
  <si>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</si>
  <si>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</si>
  <si>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</si>
  <si>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</si>
  <si>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</si>
  <si>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</si>
  <si>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</si>
  <si>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</si>
  <si>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</si>
  <si>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</si>
  <si>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</si>
  <si>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</si>
  <si>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</si>
  <si>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</si>
  <si>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</si>
  <si>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</si>
  <si>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</si>
  <si>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</si>
  <si>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</si>
  <si>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</si>
  <si>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</si>
  <si>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</si>
  <si>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</si>
  <si>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</si>
  <si>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</si>
  <si>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</si>
  <si>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</si>
  <si>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</si>
  <si>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</si>
  <si>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</si>
  <si>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</si>
  <si>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</si>
  <si>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</si>
  <si>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</si>
  <si>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</si>
  <si>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</si>
  <si>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</si>
  <si>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</si>
  <si>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</si>
  <si>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</si>
  <si>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</si>
  <si>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</si>
  <si>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</si>
  <si>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</si>
  <si>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</si>
  <si>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</si>
  <si>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</si>
  <si>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</si>
  <si>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</si>
  <si>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</si>
  <si>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</si>
  <si>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</si>
  <si>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</si>
  <si>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</si>
  <si>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</si>
  <si>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</si>
  <si>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</si>
  <si>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</si>
  <si>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</si>
  <si>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</si>
  <si>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</si>
  <si>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</si>
  <si>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</si>
  <si>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</si>
  <si>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</si>
  <si>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</si>
  <si>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</si>
  <si>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</si>
  <si>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</si>
  <si>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</si>
  <si>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</si>
  <si>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</si>
  <si>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</si>
  <si>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</si>
  <si>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</si>
  <si>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</si>
  <si>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</si>
  <si>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</si>
  <si>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</si>
  <si>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</si>
  <si>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</si>
  <si>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</si>
  <si>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</si>
  <si>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</si>
  <si>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</si>
  <si>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</si>
  <si>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</si>
  <si>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</si>
  <si>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</si>
  <si>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</si>
  <si>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</si>
  <si>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</si>
  <si>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</si>
  <si>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</si>
  <si>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</si>
  <si>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</si>
  <si>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</si>
  <si>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</si>
  <si>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</si>
  <si>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</si>
  <si>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</si>
  <si>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</si>
  <si>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</si>
  <si>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</si>
  <si>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</si>
  <si>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</si>
  <si>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</si>
  <si>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</si>
  <si>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</si>
  <si>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</si>
  <si>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</si>
  <si>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</si>
  <si>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</si>
  <si>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</si>
  <si>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</si>
  <si>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</si>
  <si>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</si>
  <si>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</si>
  <si>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</si>
  <si>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</si>
  <si>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</si>
  <si>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</si>
  <si>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</si>
  <si>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</si>
  <si>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</si>
  <si>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</si>
  <si>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</si>
  <si>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</si>
  <si>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</si>
  <si>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</si>
  <si>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</si>
  <si>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</si>
  <si>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</si>
  <si>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</si>
  <si>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</si>
  <si>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</si>
  <si>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</si>
  <si>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</si>
  <si>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</si>
  <si>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</si>
  <si>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</si>
  <si>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</si>
  <si>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</si>
  <si>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</si>
  <si>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</si>
  <si>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</si>
  <si>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</si>
  <si>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</si>
  <si>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</si>
  <si>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</si>
  <si>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</si>
  <si>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</si>
  <si>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</si>
  <si>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</si>
  <si>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09:52:45</t>
  </si>
  <si>
    <t>09:52:45</t>
  </si>
  <si>
    <t>1149</t>
  </si>
  <si>
    <t>_1</t>
  </si>
  <si>
    <t>RECT-4143-20200907-06_33_50</t>
  </si>
  <si>
    <t>RECT-1816-20201211-09_52_43</t>
  </si>
  <si>
    <t>DARK-1817-20201211-09_52_51</t>
  </si>
  <si>
    <t>0: Broadleaf</t>
  </si>
  <si>
    <t>--:--:--</t>
  </si>
  <si>
    <t>0/3</t>
  </si>
  <si>
    <t>20201211 09:54:45</t>
  </si>
  <si>
    <t>09:54:45</t>
  </si>
  <si>
    <t>RECT-1818-20201211-09_54_44</t>
  </si>
  <si>
    <t>DARK-1819-20201211-09_54_51</t>
  </si>
  <si>
    <t>1/3</t>
  </si>
  <si>
    <t>20201211 09:56:11</t>
  </si>
  <si>
    <t>09:56:11</t>
  </si>
  <si>
    <t>RECT-1820-20201211-09_56_10</t>
  </si>
  <si>
    <t>DARK-1821-20201211-09_56_18</t>
  </si>
  <si>
    <t>3/3</t>
  </si>
  <si>
    <t>20201211 09:58:12</t>
  </si>
  <si>
    <t>09:58:12</t>
  </si>
  <si>
    <t>RECT-1822-20201211-09_58_10</t>
  </si>
  <si>
    <t>DARK-1823-20201211-09_58_18</t>
  </si>
  <si>
    <t>20201211 09:59:43</t>
  </si>
  <si>
    <t>09:59:43</t>
  </si>
  <si>
    <t>RECT-1824-20201211-09_59_42</t>
  </si>
  <si>
    <t>DARK-1825-20201211-09_59_50</t>
  </si>
  <si>
    <t>20201211 10:01:03</t>
  </si>
  <si>
    <t>10:01:03</t>
  </si>
  <si>
    <t>RECT-1826-20201211-10_01_02</t>
  </si>
  <si>
    <t>DARK-1827-20201211-10_01_10</t>
  </si>
  <si>
    <t>20201211 10:02:26</t>
  </si>
  <si>
    <t>10:02:26</t>
  </si>
  <si>
    <t>RECT-1828-20201211-10_02_25</t>
  </si>
  <si>
    <t>DARK-1829-20201211-10_02_33</t>
  </si>
  <si>
    <t>20201211 10:04:04</t>
  </si>
  <si>
    <t>10:04:04</t>
  </si>
  <si>
    <t>RECT-1830-20201211-10_04_03</t>
  </si>
  <si>
    <t>DARK-1831-20201211-10_04_11</t>
  </si>
  <si>
    <t>20201211 10:05:33</t>
  </si>
  <si>
    <t>10:05:33</t>
  </si>
  <si>
    <t>RECT-1832-20201211-10_05_32</t>
  </si>
  <si>
    <t>DARK-1833-20201211-10_05_40</t>
  </si>
  <si>
    <t>20201211 10:07:13</t>
  </si>
  <si>
    <t>10:07:13</t>
  </si>
  <si>
    <t>RECT-1834-20201211-10_07_12</t>
  </si>
  <si>
    <t>DARK-1835-20201211-10_07_20</t>
  </si>
  <si>
    <t>20201211 10:08:49</t>
  </si>
  <si>
    <t>10:08:49</t>
  </si>
  <si>
    <t>RECT-1836-20201211-10_08_48</t>
  </si>
  <si>
    <t>DARK-1837-20201211-10_08_56</t>
  </si>
  <si>
    <t>20201211 10:10:28</t>
  </si>
  <si>
    <t>10:10:28</t>
  </si>
  <si>
    <t>RECT-1838-20201211-10_10_27</t>
  </si>
  <si>
    <t>DARK-1839-20201211-10_10_35</t>
  </si>
  <si>
    <t>20201211 10:12:05</t>
  </si>
  <si>
    <t>10:12:05</t>
  </si>
  <si>
    <t>RECT-1840-20201211-10_12_04</t>
  </si>
  <si>
    <t>DARK-1841-20201211-10_12_12</t>
  </si>
  <si>
    <t>20201211 10:14:06</t>
  </si>
  <si>
    <t>10:14:06</t>
  </si>
  <si>
    <t>RECT-1842-20201211-10_14_04</t>
  </si>
  <si>
    <t>DARK-1843-20201211-10_14_12</t>
  </si>
  <si>
    <t>20201211 10:16:00</t>
  </si>
  <si>
    <t>10:16:00</t>
  </si>
  <si>
    <t>RECT-1844-20201211-10_15_59</t>
  </si>
  <si>
    <t>DARK-1845-20201211-10_16_07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</si>
</sst>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1607701965.0999999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1607701957.3499999</v>
      </c>
      <c r="I17">
        <f t="shared" ref="I17:I31" si="0">(J17)/1000</f>
        <v>1.0930176443507235E-3</v>
      </c>
      <c r="J17">
        <f t="shared" ref="J17:J31" si="1">1000*CA17*AH17*(BW17-BX17)/(100*BP17*(1000-AH17*BW17))</f>
        <v>1.0930176443507236</v>
      </c>
      <c r="K17">
        <f t="shared" ref="K17:K31" si="2">CA17*AH17*(BV17-BU17*(1000-AH17*BX17)/(1000-AH17*BW17))/(100*BP17)</f>
        <v>13.654893619203733</v>
      </c>
      <c r="L17">
        <f t="shared" ref="L17:L31" si="3">BU17 - IF(AH17&gt;1, K17*BP17*100/(AJ17*CI17), 0)</f>
        <v>393.95183333333301</v>
      </c>
      <c r="M17">
        <f t="shared" ref="M17:M31" si="4">((S17-I17/2)*L17-K17)/(S17+I17/2)</f>
        <v>8.8211678937063187</v>
      </c>
      <c r="N17">
        <f t="shared" ref="N17:N31" si="5">M17*(CB17+CC17)/1000</f>
        <v>0.90162033292284705</v>
      </c>
      <c r="O17">
        <f t="shared" ref="O17:O31" si="6">(BU17 - IF(AH17&gt;1, K17*BP17*100/(AJ17*CI17), 0))*(CB17+CC17)/1000</f>
        <v>40.266208217053475</v>
      </c>
      <c r="P17">
        <f t="shared" ref="P17:P31" si="7">2/((1/R17-1/Q17)+SIGN(R17)*SQRT((1/R17-1/Q17)*(1/R17-1/Q17) + 4*BQ17/((BQ17+1)*(BQ17+1))*(2*1/R17*1/Q17-1/Q17*1/Q17)))</f>
        <v>5.8179870177874626E-2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2.968348977069315</v>
      </c>
      <c r="R17">
        <f t="shared" ref="R17:R31" si="9">I17*(1000-(1000*0.61365*EXP(17.502*V17/(240.97+V17))/(CB17+CC17)+BW17)/2)/(1000*0.61365*EXP(17.502*V17/(240.97+V17))/(CB17+CC17)-BW17)</f>
        <v>5.755371292433336E-2</v>
      </c>
      <c r="S17">
        <f t="shared" ref="S17:S31" si="10">1/((BQ17+1)/(P17/1.6)+1/(Q17/1.37)) + BQ17/((BQ17+1)/(P17/1.6) + BQ17/(Q17/1.37))</f>
        <v>3.6026766660790382E-2</v>
      </c>
      <c r="T17">
        <f t="shared" ref="T17:T31" si="11">(BM17*BO17)</f>
        <v>231.28687730556535</v>
      </c>
      <c r="U17">
        <f t="shared" ref="U17:U31" si="12">(CD17+(T17+2*0.95*0.0000000567*(((CD17+$B$7)+273)^4-(CD17+273)^4)-44100*I17)/(1.84*29.3*Q17+8*0.95*0.0000000567*(CD17+273)^3))</f>
        <v>29.094411458122416</v>
      </c>
      <c r="V17">
        <f t="shared" ref="V17:V31" si="13">($C$7*CE17+$D$7*CF17+$E$7*U17)</f>
        <v>29.296143333333301</v>
      </c>
      <c r="W17">
        <f t="shared" ref="W17:W31" si="14">0.61365*EXP(17.502*V17/(240.97+V17))</f>
        <v>4.0912088777909217</v>
      </c>
      <c r="X17">
        <f t="shared" ref="X17:X31" si="15">(Y17/Z17*100)</f>
        <v>58.137934492517772</v>
      </c>
      <c r="Y17">
        <f t="shared" ref="Y17:Y31" si="16">BW17*(CB17+CC17)/1000</f>
        <v>2.2099263736388797</v>
      </c>
      <c r="Z17">
        <f t="shared" ref="Z17:Z31" si="17">0.61365*EXP(17.502*CD17/(240.97+CD17))</f>
        <v>3.8011779966543058</v>
      </c>
      <c r="AA17">
        <f t="shared" ref="AA17:AA31" si="18">(W17-BW17*(CB17+CC17)/1000)</f>
        <v>1.881282504152042</v>
      </c>
      <c r="AB17">
        <f t="shared" ref="AB17:AB31" si="19">(-I17*44100)</f>
        <v>-48.202078115866911</v>
      </c>
      <c r="AC17">
        <f t="shared" ref="AC17:AC31" si="20">2*29.3*Q17*0.92*(CD17-V17)</f>
        <v>-202.83968981900259</v>
      </c>
      <c r="AD17">
        <f t="shared" ref="AD17:AD31" si="21">2*0.95*0.0000000567*(((CD17+$B$7)+273)^4-(V17+273)^4)</f>
        <v>-14.993899402127566</v>
      </c>
      <c r="AE17">
        <f t="shared" ref="AE17:AE31" si="22">T17+AD17+AB17+AC17</f>
        <v>-34.748790031431696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53868.372138980674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15427.9</v>
      </c>
      <c r="AS17">
        <v>971.24411538461504</v>
      </c>
      <c r="AT17">
        <v>1255.26</v>
      </c>
      <c r="AU17">
        <f t="shared" ref="AU17:AU31" si="27">1-AS17/AT17</f>
        <v>0.22626060307457019</v>
      </c>
      <c r="AV17">
        <v>0.5</v>
      </c>
      <c r="AW17">
        <f t="shared" ref="AW17:AW31" si="28">BM17</f>
        <v>1180.1634415544547</v>
      </c>
      <c r="AX17">
        <f t="shared" ref="AX17:AX31" si="29">K17</f>
        <v>13.654893619203733</v>
      </c>
      <c r="AY17">
        <f t="shared" ref="AY17:AY31" si="30">AU17*AV17*AW17</f>
        <v>133.5122460063356</v>
      </c>
      <c r="AZ17">
        <f t="shared" ref="AZ17:AZ31" si="31">(AX17-AP17)/AW17</f>
        <v>1.2059889840574458E-2</v>
      </c>
      <c r="BA17">
        <f t="shared" ref="BA17:BA31" si="32">(AN17-AT17)/AT17</f>
        <v>1.5987285502605038</v>
      </c>
      <c r="BB17" t="s">
        <v>295</v>
      </c>
      <c r="BC17">
        <v>971.24411538461504</v>
      </c>
      <c r="BD17">
        <v>764.83</v>
      </c>
      <c r="BE17">
        <f t="shared" ref="BE17:BE31" si="33">1-BD17/AT17</f>
        <v>0.39069993467488806</v>
      </c>
      <c r="BF17">
        <f t="shared" ref="BF17:BF31" si="34">(AT17-BC17)/(AT17-BD17)</f>
        <v>0.57911605043611725</v>
      </c>
      <c r="BG17">
        <f t="shared" ref="BG17:BG31" si="35">(AN17-AT17)/(AN17-BD17)</f>
        <v>0.80361197317048749</v>
      </c>
      <c r="BH17">
        <f t="shared" ref="BH17:BH31" si="36">(AT17-BC17)/(AT17-AM17)</f>
        <v>0.52616670799380993</v>
      </c>
      <c r="BI17">
        <f t="shared" ref="BI17:BI31" si="37">(AN17-AT17)/(AN17-AM17)</f>
        <v>0.78803800175437322</v>
      </c>
      <c r="BJ17">
        <f t="shared" ref="BJ17:BJ31" si="38">(BF17*BD17/BC17)</f>
        <v>0.4560391376782304</v>
      </c>
      <c r="BK17">
        <f t="shared" ref="BK17:BK31" si="39">(1-BJ17)</f>
        <v>0.54396086232176954</v>
      </c>
      <c r="BL17">
        <f t="shared" ref="BL17:BL31" si="40">$B$11*CJ17+$C$11*CK17+$F$11*CL17*(1-CO17)</f>
        <v>1399.9743333333299</v>
      </c>
      <c r="BM17">
        <f t="shared" ref="BM17:BM31" si="41">BL17*BN17</f>
        <v>1180.1634415544547</v>
      </c>
      <c r="BN17">
        <f t="shared" ref="BN17:BN31" si="42">($B$11*$D$9+$C$11*$D$9+$F$11*((CY17+CQ17)/MAX(CY17+CQ17+CZ17, 0.1)*$I$9+CZ17/MAX(CY17+CQ17+CZ17, 0.1)*$J$9))/($B$11+$C$11+$F$11)</f>
        <v>0.84298934162920913</v>
      </c>
      <c r="BO17">
        <f t="shared" ref="BO17:BO31" si="43">($B$11*$K$9+$C$11*$K$9+$F$11*((CY17+CQ17)/MAX(CY17+CQ17+CZ17, 0.1)*$P$9+CZ17/MAX(CY17+CQ17+CZ17, 0.1)*$Q$9))/($B$11+$C$11+$F$11)</f>
        <v>0.1959786832584183</v>
      </c>
      <c r="BP17">
        <v>6</v>
      </c>
      <c r="BQ17">
        <v>0.5</v>
      </c>
      <c r="BR17" t="s">
        <v>296</v>
      </c>
      <c r="BS17">
        <v>2</v>
      </c>
      <c r="BT17">
        <v>1607701957.3499999</v>
      </c>
      <c r="BU17">
        <v>393.95183333333301</v>
      </c>
      <c r="BV17">
        <v>410.84820000000002</v>
      </c>
      <c r="BW17">
        <v>21.621220000000001</v>
      </c>
      <c r="BX17">
        <v>20.338429999999999</v>
      </c>
      <c r="BY17">
        <v>392.93436666666702</v>
      </c>
      <c r="BZ17">
        <v>21.1511866666667</v>
      </c>
      <c r="CA17">
        <v>500.1841</v>
      </c>
      <c r="CB17">
        <v>102.111033333333</v>
      </c>
      <c r="CC17">
        <v>9.9960016666666707E-2</v>
      </c>
      <c r="CD17">
        <v>28.02863</v>
      </c>
      <c r="CE17">
        <v>29.296143333333301</v>
      </c>
      <c r="CF17">
        <v>999.9</v>
      </c>
      <c r="CG17">
        <v>0</v>
      </c>
      <c r="CH17">
        <v>0</v>
      </c>
      <c r="CI17">
        <v>10011.52</v>
      </c>
      <c r="CJ17">
        <v>0</v>
      </c>
      <c r="CK17">
        <v>287.74433333333297</v>
      </c>
      <c r="CL17">
        <v>1399.9743333333299</v>
      </c>
      <c r="CM17">
        <v>0.89999863333333296</v>
      </c>
      <c r="CN17">
        <v>0.100001486666667</v>
      </c>
      <c r="CO17">
        <v>0</v>
      </c>
      <c r="CP17">
        <v>971.27266666666605</v>
      </c>
      <c r="CQ17">
        <v>4.9994800000000001</v>
      </c>
      <c r="CR17">
        <v>13812.41</v>
      </c>
      <c r="CS17">
        <v>11417.3633333333</v>
      </c>
      <c r="CT17">
        <v>46.201833333333298</v>
      </c>
      <c r="CU17">
        <v>48.245633333333302</v>
      </c>
      <c r="CV17">
        <v>47.139366666666703</v>
      </c>
      <c r="CW17">
        <v>48.3018</v>
      </c>
      <c r="CX17">
        <v>48.270600000000002</v>
      </c>
      <c r="CY17">
        <v>1255.4743333333299</v>
      </c>
      <c r="CZ17">
        <v>139.5</v>
      </c>
      <c r="DA17">
        <v>0</v>
      </c>
      <c r="DB17">
        <v>1607701963.5999999</v>
      </c>
      <c r="DC17">
        <v>0</v>
      </c>
      <c r="DD17">
        <v>971.24411538461504</v>
      </c>
      <c r="DE17">
        <v>-78.5698803535726</v>
      </c>
      <c r="DF17">
        <v>-1106.32136760868</v>
      </c>
      <c r="DG17">
        <v>13811.819230769201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13.888718797119299</v>
      </c>
      <c r="DW17">
        <v>-7.2871285973888504</v>
      </c>
      <c r="DX17">
        <v>0.77817151594195999</v>
      </c>
      <c r="DY17">
        <v>0</v>
      </c>
      <c r="DZ17">
        <v>-17.140703225806501</v>
      </c>
      <c r="EA17">
        <v>10.9939209677419</v>
      </c>
      <c r="EB17">
        <v>1.0725072296872999</v>
      </c>
      <c r="EC17">
        <v>0</v>
      </c>
      <c r="ED17">
        <v>1.3440403225806401</v>
      </c>
      <c r="EE17">
        <v>-4.5349669838709801</v>
      </c>
      <c r="EF17">
        <v>0.34722340213799402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1.014</v>
      </c>
      <c r="EN17">
        <v>0.4748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2553.4</v>
      </c>
      <c r="FB17">
        <v>2553.4</v>
      </c>
      <c r="FC17">
        <v>2</v>
      </c>
      <c r="FD17">
        <v>508.49900000000002</v>
      </c>
      <c r="FE17">
        <v>521.17200000000003</v>
      </c>
      <c r="FF17">
        <v>22.837599999999998</v>
      </c>
      <c r="FG17">
        <v>35.036200000000001</v>
      </c>
      <c r="FH17">
        <v>30.0016</v>
      </c>
      <c r="FI17">
        <v>34.154299999999999</v>
      </c>
      <c r="FJ17">
        <v>34.046399999999998</v>
      </c>
      <c r="FK17">
        <v>14.243399999999999</v>
      </c>
      <c r="FL17">
        <v>27.625800000000002</v>
      </c>
      <c r="FM17">
        <v>100</v>
      </c>
      <c r="FN17">
        <v>22.8368</v>
      </c>
      <c r="FO17">
        <v>419.65899999999999</v>
      </c>
      <c r="FP17">
        <v>20.963000000000001</v>
      </c>
      <c r="FQ17">
        <v>97.2714</v>
      </c>
      <c r="FR17">
        <v>102.101</v>
      </c>
    </row>
    <row r="18" spans="1:174" x14ac:dyDescent="0.25">
      <c r="A18">
        <v>2</v>
      </c>
      <c r="B18">
        <v>1607702085.5999999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1607702077.8499999</v>
      </c>
      <c r="I18">
        <f t="shared" si="0"/>
        <v>9.1889045431987209E-4</v>
      </c>
      <c r="J18">
        <f t="shared" si="1"/>
        <v>0.91889045431987204</v>
      </c>
      <c r="K18">
        <f t="shared" si="2"/>
        <v>-0.5590789723951004</v>
      </c>
      <c r="L18">
        <f t="shared" si="3"/>
        <v>113.712866666667</v>
      </c>
      <c r="M18">
        <f t="shared" si="4"/>
        <v>127.86576856058748</v>
      </c>
      <c r="N18">
        <f t="shared" si="5"/>
        <v>13.071207453168853</v>
      </c>
      <c r="O18">
        <f t="shared" si="6"/>
        <v>11.624412749611244</v>
      </c>
      <c r="P18">
        <f t="shared" si="7"/>
        <v>5.1071333140644444E-2</v>
      </c>
      <c r="Q18">
        <f t="shared" si="8"/>
        <v>2.9659659179634739</v>
      </c>
      <c r="R18">
        <f t="shared" si="9"/>
        <v>5.0587768991003548E-2</v>
      </c>
      <c r="S18">
        <f t="shared" si="10"/>
        <v>3.166042023145843E-2</v>
      </c>
      <c r="T18">
        <f t="shared" si="11"/>
        <v>231.29368252798355</v>
      </c>
      <c r="U18">
        <f t="shared" si="12"/>
        <v>29.110992302964814</v>
      </c>
      <c r="V18">
        <f t="shared" si="13"/>
        <v>29.216426666666699</v>
      </c>
      <c r="W18">
        <f t="shared" si="14"/>
        <v>4.0724158444153531</v>
      </c>
      <c r="X18">
        <f t="shared" si="15"/>
        <v>59.903355206338482</v>
      </c>
      <c r="Y18">
        <f t="shared" si="16"/>
        <v>2.2731854931865185</v>
      </c>
      <c r="Z18">
        <f t="shared" si="17"/>
        <v>3.794754877012279</v>
      </c>
      <c r="AA18">
        <f t="shared" si="18"/>
        <v>1.7992303512288346</v>
      </c>
      <c r="AB18">
        <f t="shared" si="19"/>
        <v>-40.52306903550636</v>
      </c>
      <c r="AC18">
        <f t="shared" si="20"/>
        <v>-194.56932389140502</v>
      </c>
      <c r="AD18">
        <f t="shared" si="21"/>
        <v>-14.38632451442091</v>
      </c>
      <c r="AE18">
        <f t="shared" si="22"/>
        <v>-18.185034913348744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53804.203324674556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15420</v>
      </c>
      <c r="AS18">
        <v>833.611576923077</v>
      </c>
      <c r="AT18">
        <v>1040.58</v>
      </c>
      <c r="AU18">
        <f t="shared" si="27"/>
        <v>0.1988971756875233</v>
      </c>
      <c r="AV18">
        <v>0.5</v>
      </c>
      <c r="AW18">
        <f t="shared" si="28"/>
        <v>1180.2002865724205</v>
      </c>
      <c r="AX18">
        <f t="shared" si="29"/>
        <v>-0.5590789723951004</v>
      </c>
      <c r="AY18">
        <f t="shared" si="30"/>
        <v>117.36925187243003</v>
      </c>
      <c r="AZ18">
        <f t="shared" si="31"/>
        <v>1.5818084128195157E-5</v>
      </c>
      <c r="BA18">
        <f t="shared" si="32"/>
        <v>2.1348670933517848</v>
      </c>
      <c r="BB18" t="s">
        <v>302</v>
      </c>
      <c r="BC18">
        <v>833.611576923077</v>
      </c>
      <c r="BD18">
        <v>683.04</v>
      </c>
      <c r="BE18">
        <f t="shared" si="33"/>
        <v>0.34359684022372139</v>
      </c>
      <c r="BF18">
        <f t="shared" si="34"/>
        <v>0.57886788352890017</v>
      </c>
      <c r="BG18">
        <f t="shared" si="35"/>
        <v>0.86136702028661827</v>
      </c>
      <c r="BH18">
        <f t="shared" si="36"/>
        <v>0.63662400564081401</v>
      </c>
      <c r="BI18">
        <f t="shared" si="37"/>
        <v>0.87233853604077105</v>
      </c>
      <c r="BJ18">
        <f t="shared" si="38"/>
        <v>0.4743095346935966</v>
      </c>
      <c r="BK18">
        <f t="shared" si="39"/>
        <v>0.5256904653064034</v>
      </c>
      <c r="BL18">
        <f t="shared" si="40"/>
        <v>1400.01833333333</v>
      </c>
      <c r="BM18">
        <f t="shared" si="41"/>
        <v>1180.2002865724205</v>
      </c>
      <c r="BN18">
        <f t="shared" si="42"/>
        <v>0.84298916555075354</v>
      </c>
      <c r="BO18">
        <f t="shared" si="43"/>
        <v>0.19597833110150722</v>
      </c>
      <c r="BP18">
        <v>6</v>
      </c>
      <c r="BQ18">
        <v>0.5</v>
      </c>
      <c r="BR18" t="s">
        <v>296</v>
      </c>
      <c r="BS18">
        <v>2</v>
      </c>
      <c r="BT18">
        <v>1607702077.8499999</v>
      </c>
      <c r="BU18">
        <v>113.712866666667</v>
      </c>
      <c r="BV18">
        <v>113.16759999999999</v>
      </c>
      <c r="BW18">
        <v>22.23686</v>
      </c>
      <c r="BX18">
        <v>21.159186666666699</v>
      </c>
      <c r="BY18">
        <v>112.549333333333</v>
      </c>
      <c r="BZ18">
        <v>21.74098</v>
      </c>
      <c r="CA18">
        <v>500.22053333333298</v>
      </c>
      <c r="CB18">
        <v>102.125966666667</v>
      </c>
      <c r="CC18">
        <v>0.100044253333333</v>
      </c>
      <c r="CD18">
        <v>27.9996166666667</v>
      </c>
      <c r="CE18">
        <v>29.216426666666699</v>
      </c>
      <c r="CF18">
        <v>999.9</v>
      </c>
      <c r="CG18">
        <v>0</v>
      </c>
      <c r="CH18">
        <v>0</v>
      </c>
      <c r="CI18">
        <v>9996.5556666666707</v>
      </c>
      <c r="CJ18">
        <v>0</v>
      </c>
      <c r="CK18">
        <v>285.28036666666702</v>
      </c>
      <c r="CL18">
        <v>1400.01833333333</v>
      </c>
      <c r="CM18">
        <v>0.9000032</v>
      </c>
      <c r="CN18">
        <v>9.9996500000000002E-2</v>
      </c>
      <c r="CO18">
        <v>0</v>
      </c>
      <c r="CP18">
        <v>833.71280000000002</v>
      </c>
      <c r="CQ18">
        <v>4.9994800000000001</v>
      </c>
      <c r="CR18">
        <v>11822.19</v>
      </c>
      <c r="CS18">
        <v>11417.756666666701</v>
      </c>
      <c r="CT18">
        <v>47.028933333333299</v>
      </c>
      <c r="CU18">
        <v>48.999766666666702</v>
      </c>
      <c r="CV18">
        <v>48.006</v>
      </c>
      <c r="CW18">
        <v>48.868566666666702</v>
      </c>
      <c r="CX18">
        <v>48.980966666666703</v>
      </c>
      <c r="CY18">
        <v>1255.5236666666699</v>
      </c>
      <c r="CZ18">
        <v>139.49633333333301</v>
      </c>
      <c r="DA18">
        <v>0</v>
      </c>
      <c r="DB18">
        <v>119.799999952316</v>
      </c>
      <c r="DC18">
        <v>0</v>
      </c>
      <c r="DD18">
        <v>833.611576923077</v>
      </c>
      <c r="DE18">
        <v>-34.9794530076257</v>
      </c>
      <c r="DF18">
        <v>-480.50598330261101</v>
      </c>
      <c r="DG18">
        <v>11820.646153846201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-0.47623122854754002</v>
      </c>
      <c r="DW18">
        <v>-9.6173552746274709</v>
      </c>
      <c r="DX18">
        <v>0.75718118391971001</v>
      </c>
      <c r="DY18">
        <v>0</v>
      </c>
      <c r="DZ18">
        <v>0.50201935483870996</v>
      </c>
      <c r="EA18">
        <v>11.254982704838699</v>
      </c>
      <c r="EB18">
        <v>0.89733966365741202</v>
      </c>
      <c r="EC18">
        <v>0</v>
      </c>
      <c r="ED18">
        <v>1.0774970967741899</v>
      </c>
      <c r="EE18">
        <v>-0.14409387096774401</v>
      </c>
      <c r="EF18">
        <v>1.21328235666852E-2</v>
      </c>
      <c r="EG18">
        <v>1</v>
      </c>
      <c r="EH18">
        <v>1</v>
      </c>
      <c r="EI18">
        <v>3</v>
      </c>
      <c r="EJ18" t="s">
        <v>303</v>
      </c>
      <c r="EK18">
        <v>100</v>
      </c>
      <c r="EL18">
        <v>100</v>
      </c>
      <c r="EM18">
        <v>1.1639999999999999</v>
      </c>
      <c r="EN18">
        <v>0.49530000000000002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2555.4</v>
      </c>
      <c r="FB18">
        <v>2555.4</v>
      </c>
      <c r="FC18">
        <v>2</v>
      </c>
      <c r="FD18">
        <v>510.52499999999998</v>
      </c>
      <c r="FE18">
        <v>517.673</v>
      </c>
      <c r="FF18">
        <v>23.3415</v>
      </c>
      <c r="FG18">
        <v>35.418799999999997</v>
      </c>
      <c r="FH18">
        <v>30.000900000000001</v>
      </c>
      <c r="FI18">
        <v>34.764499999999998</v>
      </c>
      <c r="FJ18">
        <v>34.688400000000001</v>
      </c>
      <c r="FK18">
        <v>0</v>
      </c>
      <c r="FL18">
        <v>27.597200000000001</v>
      </c>
      <c r="FM18">
        <v>100</v>
      </c>
      <c r="FN18">
        <v>23.257999999999999</v>
      </c>
      <c r="FO18">
        <v>0</v>
      </c>
      <c r="FP18">
        <v>21.152699999999999</v>
      </c>
      <c r="FQ18">
        <v>97.210800000000006</v>
      </c>
      <c r="FR18">
        <v>102.011</v>
      </c>
    </row>
    <row r="19" spans="1:174" x14ac:dyDescent="0.25">
      <c r="A19">
        <v>3</v>
      </c>
      <c r="B19">
        <v>1607702171.5</v>
      </c>
      <c r="C19">
        <v>206.40000009536701</v>
      </c>
      <c r="D19" t="s">
        <v>304</v>
      </c>
      <c r="E19" t="s">
        <v>305</v>
      </c>
      <c r="F19" t="s">
        <v>291</v>
      </c>
      <c r="G19" t="s">
        <v>292</v>
      </c>
      <c r="H19">
        <v>1607702163.75</v>
      </c>
      <c r="I19">
        <f t="shared" si="0"/>
        <v>9.0751231349517E-4</v>
      </c>
      <c r="J19">
        <f t="shared" si="1"/>
        <v>0.90751231349517003</v>
      </c>
      <c r="K19">
        <f t="shared" si="2"/>
        <v>-2.2293775820085822</v>
      </c>
      <c r="L19">
        <f t="shared" si="3"/>
        <v>93.361646666666701</v>
      </c>
      <c r="M19">
        <f t="shared" si="4"/>
        <v>160.91055662183123</v>
      </c>
      <c r="N19">
        <f t="shared" si="5"/>
        <v>16.449337767708723</v>
      </c>
      <c r="O19">
        <f t="shared" si="6"/>
        <v>9.544042931743359</v>
      </c>
      <c r="P19">
        <f t="shared" si="7"/>
        <v>5.0478369677628275E-2</v>
      </c>
      <c r="Q19">
        <f t="shared" si="8"/>
        <v>2.9667515583137276</v>
      </c>
      <c r="R19">
        <f t="shared" si="9"/>
        <v>5.0006036993395744E-2</v>
      </c>
      <c r="S19">
        <f t="shared" si="10"/>
        <v>3.1295841867467818E-2</v>
      </c>
      <c r="T19">
        <f t="shared" si="11"/>
        <v>231.29175387516594</v>
      </c>
      <c r="U19">
        <f t="shared" si="12"/>
        <v>29.098840635477263</v>
      </c>
      <c r="V19">
        <f t="shared" si="13"/>
        <v>29.152356666666702</v>
      </c>
      <c r="W19">
        <f t="shared" si="14"/>
        <v>4.0573660790943569</v>
      </c>
      <c r="X19">
        <f t="shared" si="15"/>
        <v>59.593357028569514</v>
      </c>
      <c r="Y19">
        <f t="shared" si="16"/>
        <v>2.2594714205871838</v>
      </c>
      <c r="Z19">
        <f t="shared" si="17"/>
        <v>3.7914820262667459</v>
      </c>
      <c r="AA19">
        <f t="shared" si="18"/>
        <v>1.7978946585071731</v>
      </c>
      <c r="AB19">
        <f t="shared" si="19"/>
        <v>-40.021293025136998</v>
      </c>
      <c r="AC19">
        <f t="shared" si="20"/>
        <v>-186.74044567918867</v>
      </c>
      <c r="AD19">
        <f t="shared" si="21"/>
        <v>-13.798387876716427</v>
      </c>
      <c r="AE19">
        <f t="shared" si="22"/>
        <v>-9.2683727058761463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53829.833095041038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15417</v>
      </c>
      <c r="AS19">
        <v>803.52219230769197</v>
      </c>
      <c r="AT19">
        <v>996.39</v>
      </c>
      <c r="AU19">
        <f t="shared" si="27"/>
        <v>0.19356658305714436</v>
      </c>
      <c r="AV19">
        <v>0.5</v>
      </c>
      <c r="AW19">
        <f t="shared" si="28"/>
        <v>1180.1861715545506</v>
      </c>
      <c r="AX19">
        <f t="shared" si="29"/>
        <v>-2.2293775820085822</v>
      </c>
      <c r="AY19">
        <f t="shared" si="30"/>
        <v>114.22230229955356</v>
      </c>
      <c r="AZ19">
        <f t="shared" si="31"/>
        <v>-1.399465730069366E-3</v>
      </c>
      <c r="BA19">
        <f t="shared" si="32"/>
        <v>2.27389877457622</v>
      </c>
      <c r="BB19" t="s">
        <v>307</v>
      </c>
      <c r="BC19">
        <v>803.52219230769197</v>
      </c>
      <c r="BD19">
        <v>649.75</v>
      </c>
      <c r="BE19">
        <f t="shared" si="33"/>
        <v>0.34789590421421335</v>
      </c>
      <c r="BF19">
        <f t="shared" si="34"/>
        <v>0.55639224466970927</v>
      </c>
      <c r="BG19">
        <f t="shared" si="35"/>
        <v>0.86730619791527108</v>
      </c>
      <c r="BH19">
        <f t="shared" si="36"/>
        <v>0.68657468639354724</v>
      </c>
      <c r="BI19">
        <f t="shared" si="37"/>
        <v>0.88969106357065697</v>
      </c>
      <c r="BJ19">
        <f t="shared" si="38"/>
        <v>0.44991397180441373</v>
      </c>
      <c r="BK19">
        <f t="shared" si="39"/>
        <v>0.55008602819558627</v>
      </c>
      <c r="BL19">
        <f t="shared" si="40"/>
        <v>1400.001</v>
      </c>
      <c r="BM19">
        <f t="shared" si="41"/>
        <v>1180.1861715545506</v>
      </c>
      <c r="BN19">
        <f t="shared" si="42"/>
        <v>0.84298952040359298</v>
      </c>
      <c r="BO19">
        <f t="shared" si="43"/>
        <v>0.19597904080718603</v>
      </c>
      <c r="BP19">
        <v>6</v>
      </c>
      <c r="BQ19">
        <v>0.5</v>
      </c>
      <c r="BR19" t="s">
        <v>296</v>
      </c>
      <c r="BS19">
        <v>2</v>
      </c>
      <c r="BT19">
        <v>1607702163.75</v>
      </c>
      <c r="BU19">
        <v>93.361646666666701</v>
      </c>
      <c r="BV19">
        <v>90.789060000000006</v>
      </c>
      <c r="BW19">
        <v>22.10258</v>
      </c>
      <c r="BX19">
        <v>21.038046666666698</v>
      </c>
      <c r="BY19">
        <v>92.193136666666703</v>
      </c>
      <c r="BZ19">
        <v>21.612376666666702</v>
      </c>
      <c r="CA19">
        <v>500.19323333333301</v>
      </c>
      <c r="CB19">
        <v>102.1266</v>
      </c>
      <c r="CC19">
        <v>9.9991673333333295E-2</v>
      </c>
      <c r="CD19">
        <v>27.984816666666699</v>
      </c>
      <c r="CE19">
        <v>29.152356666666702</v>
      </c>
      <c r="CF19">
        <v>999.9</v>
      </c>
      <c r="CG19">
        <v>0</v>
      </c>
      <c r="CH19">
        <v>0</v>
      </c>
      <c r="CI19">
        <v>10000.942999999999</v>
      </c>
      <c r="CJ19">
        <v>0</v>
      </c>
      <c r="CK19">
        <v>291.84263333333303</v>
      </c>
      <c r="CL19">
        <v>1400.001</v>
      </c>
      <c r="CM19">
        <v>0.89999283333333402</v>
      </c>
      <c r="CN19">
        <v>0.10000634999999999</v>
      </c>
      <c r="CO19">
        <v>0</v>
      </c>
      <c r="CP19">
        <v>803.595333333334</v>
      </c>
      <c r="CQ19">
        <v>4.9994800000000001</v>
      </c>
      <c r="CR19">
        <v>11413.743333333299</v>
      </c>
      <c r="CS19">
        <v>11417.573333333299</v>
      </c>
      <c r="CT19">
        <v>47.5497333333333</v>
      </c>
      <c r="CU19">
        <v>49.449599999999997</v>
      </c>
      <c r="CV19">
        <v>48.524799999999999</v>
      </c>
      <c r="CW19">
        <v>49.241399999999999</v>
      </c>
      <c r="CX19">
        <v>49.433</v>
      </c>
      <c r="CY19">
        <v>1255.49</v>
      </c>
      <c r="CZ19">
        <v>139.511</v>
      </c>
      <c r="DA19">
        <v>0</v>
      </c>
      <c r="DB19">
        <v>85.5</v>
      </c>
      <c r="DC19">
        <v>0</v>
      </c>
      <c r="DD19">
        <v>803.52219230769197</v>
      </c>
      <c r="DE19">
        <v>-18.8211623737967</v>
      </c>
      <c r="DF19">
        <v>-238.95042735483699</v>
      </c>
      <c r="DG19">
        <v>11412.557692307701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-2.2256219822660301</v>
      </c>
      <c r="DW19">
        <v>-0.189309158050041</v>
      </c>
      <c r="DX19">
        <v>0.115383161034513</v>
      </c>
      <c r="DY19">
        <v>1</v>
      </c>
      <c r="DZ19">
        <v>2.5607212903225798</v>
      </c>
      <c r="EA19">
        <v>7.3185483870965198E-2</v>
      </c>
      <c r="EB19">
        <v>0.14165185299317301</v>
      </c>
      <c r="EC19">
        <v>1</v>
      </c>
      <c r="ED19">
        <v>1.06464903225806</v>
      </c>
      <c r="EE19">
        <v>-1.13535483870987E-2</v>
      </c>
      <c r="EF19">
        <v>1.01564330428554E-3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1.169</v>
      </c>
      <c r="EN19">
        <v>0.49099999999999999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2556.8000000000002</v>
      </c>
      <c r="FB19">
        <v>2556.8000000000002</v>
      </c>
      <c r="FC19">
        <v>2</v>
      </c>
      <c r="FD19">
        <v>511.68799999999999</v>
      </c>
      <c r="FE19">
        <v>515.88699999999994</v>
      </c>
      <c r="FF19">
        <v>23.2424</v>
      </c>
      <c r="FG19">
        <v>35.567700000000002</v>
      </c>
      <c r="FH19">
        <v>30.000399999999999</v>
      </c>
      <c r="FI19">
        <v>35.065800000000003</v>
      </c>
      <c r="FJ19">
        <v>35.015900000000002</v>
      </c>
      <c r="FK19">
        <v>0</v>
      </c>
      <c r="FL19">
        <v>28.877400000000002</v>
      </c>
      <c r="FM19">
        <v>100</v>
      </c>
      <c r="FN19">
        <v>23.254300000000001</v>
      </c>
      <c r="FO19">
        <v>0</v>
      </c>
      <c r="FP19">
        <v>21.054600000000001</v>
      </c>
      <c r="FQ19">
        <v>97.189499999999995</v>
      </c>
      <c r="FR19">
        <v>101.97199999999999</v>
      </c>
    </row>
    <row r="20" spans="1:174" x14ac:dyDescent="0.25">
      <c r="A20">
        <v>4</v>
      </c>
      <c r="B20">
        <v>1607702292</v>
      </c>
      <c r="C20">
        <v>326.90000009536698</v>
      </c>
      <c r="D20" t="s">
        <v>309</v>
      </c>
      <c r="E20" t="s">
        <v>310</v>
      </c>
      <c r="F20" t="s">
        <v>291</v>
      </c>
      <c r="G20" t="s">
        <v>292</v>
      </c>
      <c r="H20">
        <v>1607702284</v>
      </c>
      <c r="I20">
        <f t="shared" si="0"/>
        <v>1.0714962388390858E-3</v>
      </c>
      <c r="J20">
        <f t="shared" si="1"/>
        <v>1.0714962388390858</v>
      </c>
      <c r="K20">
        <f t="shared" si="2"/>
        <v>0.45233844970144671</v>
      </c>
      <c r="L20">
        <f t="shared" si="3"/>
        <v>99.729248387096803</v>
      </c>
      <c r="M20">
        <f t="shared" si="4"/>
        <v>84.897039124612007</v>
      </c>
      <c r="N20">
        <f t="shared" si="5"/>
        <v>8.6790194316894933</v>
      </c>
      <c r="O20">
        <f t="shared" si="6"/>
        <v>10.19531533236327</v>
      </c>
      <c r="P20">
        <f t="shared" si="7"/>
        <v>6.003718813462116E-2</v>
      </c>
      <c r="Q20">
        <f t="shared" si="8"/>
        <v>2.9676498833179741</v>
      </c>
      <c r="R20">
        <f t="shared" si="9"/>
        <v>5.9370506111303296E-2</v>
      </c>
      <c r="S20">
        <f t="shared" si="10"/>
        <v>3.7165848072649686E-2</v>
      </c>
      <c r="T20">
        <f t="shared" si="11"/>
        <v>231.28885524326563</v>
      </c>
      <c r="U20">
        <f t="shared" si="12"/>
        <v>29.071896248508402</v>
      </c>
      <c r="V20">
        <f t="shared" si="13"/>
        <v>29.081983870967701</v>
      </c>
      <c r="W20">
        <f t="shared" si="14"/>
        <v>4.0408917186875559</v>
      </c>
      <c r="X20">
        <f t="shared" si="15"/>
        <v>59.360460912381839</v>
      </c>
      <c r="Y20">
        <f t="shared" si="16"/>
        <v>2.2526766865665255</v>
      </c>
      <c r="Z20">
        <f t="shared" si="17"/>
        <v>3.7949110433821542</v>
      </c>
      <c r="AA20">
        <f t="shared" si="18"/>
        <v>1.7882150321210304</v>
      </c>
      <c r="AB20">
        <f t="shared" si="19"/>
        <v>-47.252984132803682</v>
      </c>
      <c r="AC20">
        <f t="shared" si="20"/>
        <v>-173.05708881264016</v>
      </c>
      <c r="AD20">
        <f t="shared" si="21"/>
        <v>-12.779948693591052</v>
      </c>
      <c r="AE20">
        <f t="shared" si="22"/>
        <v>-1.8011663957692576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53853.401909112559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15413.1</v>
      </c>
      <c r="AS20">
        <v>782.45069230769195</v>
      </c>
      <c r="AT20">
        <v>966.33</v>
      </c>
      <c r="AU20">
        <f t="shared" si="27"/>
        <v>0.19028624558102103</v>
      </c>
      <c r="AV20">
        <v>0.5</v>
      </c>
      <c r="AW20">
        <f t="shared" si="28"/>
        <v>1180.1765677009603</v>
      </c>
      <c r="AX20">
        <f t="shared" si="29"/>
        <v>0.45233844970144671</v>
      </c>
      <c r="AY20">
        <f t="shared" si="30"/>
        <v>112.2856840952557</v>
      </c>
      <c r="AZ20">
        <f t="shared" si="31"/>
        <v>8.7282357378466323E-4</v>
      </c>
      <c r="BA20">
        <f t="shared" si="32"/>
        <v>2.3757412064201668</v>
      </c>
      <c r="BB20" t="s">
        <v>312</v>
      </c>
      <c r="BC20">
        <v>782.45069230769195</v>
      </c>
      <c r="BD20">
        <v>635.23</v>
      </c>
      <c r="BE20">
        <f t="shared" si="33"/>
        <v>0.34263657342729714</v>
      </c>
      <c r="BF20">
        <f t="shared" si="34"/>
        <v>0.55535882721929353</v>
      </c>
      <c r="BG20">
        <f t="shared" si="35"/>
        <v>0.87395549802995987</v>
      </c>
      <c r="BH20">
        <f t="shared" si="36"/>
        <v>0.73301595478812409</v>
      </c>
      <c r="BI20">
        <f t="shared" si="37"/>
        <v>0.90149502323457131</v>
      </c>
      <c r="BJ20">
        <f t="shared" si="38"/>
        <v>0.45086622234821144</v>
      </c>
      <c r="BK20">
        <f t="shared" si="39"/>
        <v>0.54913377765178861</v>
      </c>
      <c r="BL20">
        <f t="shared" si="40"/>
        <v>1399.9903225806499</v>
      </c>
      <c r="BM20">
        <f t="shared" si="41"/>
        <v>1180.1765677009603</v>
      </c>
      <c r="BN20">
        <f t="shared" si="42"/>
        <v>0.84298908975706377</v>
      </c>
      <c r="BO20">
        <f t="shared" si="43"/>
        <v>0.19597817951412749</v>
      </c>
      <c r="BP20">
        <v>6</v>
      </c>
      <c r="BQ20">
        <v>0.5</v>
      </c>
      <c r="BR20" t="s">
        <v>296</v>
      </c>
      <c r="BS20">
        <v>2</v>
      </c>
      <c r="BT20">
        <v>1607702284</v>
      </c>
      <c r="BU20">
        <v>99.729248387096803</v>
      </c>
      <c r="BV20">
        <v>100.400032258065</v>
      </c>
      <c r="BW20">
        <v>22.0353903225806</v>
      </c>
      <c r="BX20">
        <v>20.7784032258065</v>
      </c>
      <c r="BY20">
        <v>98.562177419354896</v>
      </c>
      <c r="BZ20">
        <v>21.548019354838701</v>
      </c>
      <c r="CA20">
        <v>500.18909677419401</v>
      </c>
      <c r="CB20">
        <v>102.129967741935</v>
      </c>
      <c r="CC20">
        <v>9.9974800000000003E-2</v>
      </c>
      <c r="CD20">
        <v>28.0003225806452</v>
      </c>
      <c r="CE20">
        <v>29.081983870967701</v>
      </c>
      <c r="CF20">
        <v>999.9</v>
      </c>
      <c r="CG20">
        <v>0</v>
      </c>
      <c r="CH20">
        <v>0</v>
      </c>
      <c r="CI20">
        <v>10005.702258064501</v>
      </c>
      <c r="CJ20">
        <v>0</v>
      </c>
      <c r="CK20">
        <v>303.37183870967698</v>
      </c>
      <c r="CL20">
        <v>1399.9903225806499</v>
      </c>
      <c r="CM20">
        <v>0.90000822580645201</v>
      </c>
      <c r="CN20">
        <v>9.9991703225806403E-2</v>
      </c>
      <c r="CO20">
        <v>0</v>
      </c>
      <c r="CP20">
        <v>782.55903225806401</v>
      </c>
      <c r="CQ20">
        <v>4.9994800000000001</v>
      </c>
      <c r="CR20">
        <v>11171.919354838699</v>
      </c>
      <c r="CS20">
        <v>11417.535483871001</v>
      </c>
      <c r="CT20">
        <v>48.082354838709698</v>
      </c>
      <c r="CU20">
        <v>49.983741935483899</v>
      </c>
      <c r="CV20">
        <v>49.108741935483899</v>
      </c>
      <c r="CW20">
        <v>49.668967741935496</v>
      </c>
      <c r="CX20">
        <v>49.935161290322597</v>
      </c>
      <c r="CY20">
        <v>1255.5019354838701</v>
      </c>
      <c r="CZ20">
        <v>139.49</v>
      </c>
      <c r="DA20">
        <v>0</v>
      </c>
      <c r="DB20">
        <v>120</v>
      </c>
      <c r="DC20">
        <v>0</v>
      </c>
      <c r="DD20">
        <v>782.45069230769195</v>
      </c>
      <c r="DE20">
        <v>-6.3986324724109798</v>
      </c>
      <c r="DF20">
        <v>-30.413675206563902</v>
      </c>
      <c r="DG20">
        <v>11171.515384615401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0.43833998752594999</v>
      </c>
      <c r="DW20">
        <v>1.19533977175951</v>
      </c>
      <c r="DX20">
        <v>0.17280030172608399</v>
      </c>
      <c r="DY20">
        <v>0</v>
      </c>
      <c r="DZ20">
        <v>-0.67080396774193496</v>
      </c>
      <c r="EA20">
        <v>-1.6915857580645099</v>
      </c>
      <c r="EB20">
        <v>0.22481376435554101</v>
      </c>
      <c r="EC20">
        <v>0</v>
      </c>
      <c r="ED20">
        <v>1.25697677419355</v>
      </c>
      <c r="EE20">
        <v>0.16285306451612799</v>
      </c>
      <c r="EF20">
        <v>1.6266250710437798E-2</v>
      </c>
      <c r="EG20">
        <v>1</v>
      </c>
      <c r="EH20">
        <v>1</v>
      </c>
      <c r="EI20">
        <v>3</v>
      </c>
      <c r="EJ20" t="s">
        <v>303</v>
      </c>
      <c r="EK20">
        <v>100</v>
      </c>
      <c r="EL20">
        <v>100</v>
      </c>
      <c r="EM20">
        <v>1.167</v>
      </c>
      <c r="EN20">
        <v>0.48730000000000001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2558.8000000000002</v>
      </c>
      <c r="FB20">
        <v>2558.8000000000002</v>
      </c>
      <c r="FC20">
        <v>2</v>
      </c>
      <c r="FD20">
        <v>512.98099999999999</v>
      </c>
      <c r="FE20">
        <v>513.375</v>
      </c>
      <c r="FF20">
        <v>23.426100000000002</v>
      </c>
      <c r="FG20">
        <v>35.664700000000003</v>
      </c>
      <c r="FH20">
        <v>30.000499999999999</v>
      </c>
      <c r="FI20">
        <v>35.342599999999997</v>
      </c>
      <c r="FJ20">
        <v>35.319600000000001</v>
      </c>
      <c r="FK20">
        <v>5.3373600000000003</v>
      </c>
      <c r="FL20">
        <v>31.5364</v>
      </c>
      <c r="FM20">
        <v>98.885199999999998</v>
      </c>
      <c r="FN20">
        <v>23.294699999999999</v>
      </c>
      <c r="FO20">
        <v>101.354</v>
      </c>
      <c r="FP20">
        <v>20.687999999999999</v>
      </c>
      <c r="FQ20">
        <v>97.187399999999997</v>
      </c>
      <c r="FR20">
        <v>101.941</v>
      </c>
    </row>
    <row r="21" spans="1:174" x14ac:dyDescent="0.25">
      <c r="A21">
        <v>5</v>
      </c>
      <c r="B21">
        <v>1607702383.5</v>
      </c>
      <c r="C21">
        <v>418.40000009536698</v>
      </c>
      <c r="D21" t="s">
        <v>313</v>
      </c>
      <c r="E21" t="s">
        <v>314</v>
      </c>
      <c r="F21" t="s">
        <v>291</v>
      </c>
      <c r="G21" t="s">
        <v>292</v>
      </c>
      <c r="H21">
        <v>1607702375.5</v>
      </c>
      <c r="I21">
        <f t="shared" si="0"/>
        <v>1.2353365044845274E-3</v>
      </c>
      <c r="J21">
        <f t="shared" si="1"/>
        <v>1.2353365044845273</v>
      </c>
      <c r="K21">
        <f t="shared" si="2"/>
        <v>2.1291334588324782</v>
      </c>
      <c r="L21">
        <f t="shared" si="3"/>
        <v>149.43429032258101</v>
      </c>
      <c r="M21">
        <f t="shared" si="4"/>
        <v>95.877824351205504</v>
      </c>
      <c r="N21">
        <f t="shared" si="5"/>
        <v>9.8020823284231078</v>
      </c>
      <c r="O21">
        <f t="shared" si="6"/>
        <v>15.277434864040099</v>
      </c>
      <c r="P21">
        <f t="shared" si="7"/>
        <v>6.8886488809944468E-2</v>
      </c>
      <c r="Q21">
        <f t="shared" si="8"/>
        <v>2.9668174362814912</v>
      </c>
      <c r="R21">
        <f t="shared" si="9"/>
        <v>6.8010093047668682E-2</v>
      </c>
      <c r="S21">
        <f t="shared" si="10"/>
        <v>4.2584119818059665E-2</v>
      </c>
      <c r="T21">
        <f t="shared" si="11"/>
        <v>231.28695628299789</v>
      </c>
      <c r="U21">
        <f t="shared" si="12"/>
        <v>29.021454256312772</v>
      </c>
      <c r="V21">
        <f t="shared" si="13"/>
        <v>29.0242516129032</v>
      </c>
      <c r="W21">
        <f t="shared" si="14"/>
        <v>4.0274201060443362</v>
      </c>
      <c r="X21">
        <f t="shared" si="15"/>
        <v>58.719311094760307</v>
      </c>
      <c r="Y21">
        <f t="shared" si="16"/>
        <v>2.2272240786987849</v>
      </c>
      <c r="Z21">
        <f t="shared" si="17"/>
        <v>3.7930010369238247</v>
      </c>
      <c r="AA21">
        <f t="shared" si="18"/>
        <v>1.8001960273455513</v>
      </c>
      <c r="AB21">
        <f t="shared" si="19"/>
        <v>-54.478339847767657</v>
      </c>
      <c r="AC21">
        <f t="shared" si="20"/>
        <v>-165.15566029287493</v>
      </c>
      <c r="AD21">
        <f t="shared" si="21"/>
        <v>-12.195834108803252</v>
      </c>
      <c r="AE21">
        <f t="shared" si="22"/>
        <v>-0.54287796644791797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53830.714498626534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15410.8</v>
      </c>
      <c r="AS21">
        <v>771.54232000000002</v>
      </c>
      <c r="AT21">
        <v>965</v>
      </c>
      <c r="AU21">
        <f t="shared" si="27"/>
        <v>0.20047427979274612</v>
      </c>
      <c r="AV21">
        <v>0.5</v>
      </c>
      <c r="AW21">
        <f t="shared" si="28"/>
        <v>1180.1611854255398</v>
      </c>
      <c r="AX21">
        <f t="shared" si="29"/>
        <v>2.1291334588324782</v>
      </c>
      <c r="AY21">
        <f t="shared" si="30"/>
        <v>118.2959818437693</v>
      </c>
      <c r="AZ21">
        <f t="shared" si="31"/>
        <v>2.2936535890838165E-3</v>
      </c>
      <c r="BA21">
        <f t="shared" si="32"/>
        <v>2.3803937823834196</v>
      </c>
      <c r="BB21" t="s">
        <v>316</v>
      </c>
      <c r="BC21">
        <v>771.54232000000002</v>
      </c>
      <c r="BD21">
        <v>626.21</v>
      </c>
      <c r="BE21">
        <f t="shared" si="33"/>
        <v>0.35107772020725381</v>
      </c>
      <c r="BF21">
        <f t="shared" si="34"/>
        <v>0.57102535493963813</v>
      </c>
      <c r="BG21">
        <f t="shared" si="35"/>
        <v>0.87146938202566893</v>
      </c>
      <c r="BH21">
        <f t="shared" si="36"/>
        <v>0.77530977248905564</v>
      </c>
      <c r="BI21">
        <f t="shared" si="37"/>
        <v>0.90201728758430533</v>
      </c>
      <c r="BJ21">
        <f t="shared" si="38"/>
        <v>0.46346360821367621</v>
      </c>
      <c r="BK21">
        <f t="shared" si="39"/>
        <v>0.53653639178632373</v>
      </c>
      <c r="BL21">
        <f t="shared" si="40"/>
        <v>1399.97129032258</v>
      </c>
      <c r="BM21">
        <f t="shared" si="41"/>
        <v>1180.1611854255398</v>
      </c>
      <c r="BN21">
        <f t="shared" si="42"/>
        <v>0.84298956241710366</v>
      </c>
      <c r="BO21">
        <f t="shared" si="43"/>
        <v>0.19597912483420726</v>
      </c>
      <c r="BP21">
        <v>6</v>
      </c>
      <c r="BQ21">
        <v>0.5</v>
      </c>
      <c r="BR21" t="s">
        <v>296</v>
      </c>
      <c r="BS21">
        <v>2</v>
      </c>
      <c r="BT21">
        <v>1607702375.5</v>
      </c>
      <c r="BU21">
        <v>149.43429032258101</v>
      </c>
      <c r="BV21">
        <v>152.209741935484</v>
      </c>
      <c r="BW21">
        <v>21.785309677419399</v>
      </c>
      <c r="BX21">
        <v>20.3357387096774</v>
      </c>
      <c r="BY21">
        <v>148.28135483871</v>
      </c>
      <c r="BZ21">
        <v>21.308441935483899</v>
      </c>
      <c r="CA21">
        <v>500.18564516128998</v>
      </c>
      <c r="CB21">
        <v>102.13512903225801</v>
      </c>
      <c r="CC21">
        <v>0.100006096774194</v>
      </c>
      <c r="CD21">
        <v>27.9916870967742</v>
      </c>
      <c r="CE21">
        <v>29.0242516129032</v>
      </c>
      <c r="CF21">
        <v>999.9</v>
      </c>
      <c r="CG21">
        <v>0</v>
      </c>
      <c r="CH21">
        <v>0</v>
      </c>
      <c r="CI21">
        <v>10000.4809677419</v>
      </c>
      <c r="CJ21">
        <v>0</v>
      </c>
      <c r="CK21">
        <v>335.46354838709698</v>
      </c>
      <c r="CL21">
        <v>1399.97129032258</v>
      </c>
      <c r="CM21">
        <v>0.89999183870967803</v>
      </c>
      <c r="CN21">
        <v>0.10000810967741899</v>
      </c>
      <c r="CO21">
        <v>0</v>
      </c>
      <c r="CP21">
        <v>771.60058064516102</v>
      </c>
      <c r="CQ21">
        <v>4.9994800000000001</v>
      </c>
      <c r="CR21">
        <v>11321.835483871</v>
      </c>
      <c r="CS21">
        <v>11417.3096774194</v>
      </c>
      <c r="CT21">
        <v>48.499870967741899</v>
      </c>
      <c r="CU21">
        <v>50.358741935483899</v>
      </c>
      <c r="CV21">
        <v>49.507935483871002</v>
      </c>
      <c r="CW21">
        <v>50.003806451612903</v>
      </c>
      <c r="CX21">
        <v>50.286064516129002</v>
      </c>
      <c r="CY21">
        <v>1255.46129032258</v>
      </c>
      <c r="CZ21">
        <v>139.51</v>
      </c>
      <c r="DA21">
        <v>0</v>
      </c>
      <c r="DB21">
        <v>90.699999809265094</v>
      </c>
      <c r="DC21">
        <v>0</v>
      </c>
      <c r="DD21">
        <v>771.54232000000002</v>
      </c>
      <c r="DE21">
        <v>-7.1285384868249198</v>
      </c>
      <c r="DF21">
        <v>358.72307743147502</v>
      </c>
      <c r="DG21">
        <v>11325.172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2.1444349429388798</v>
      </c>
      <c r="DW21">
        <v>-0.38535182802756102</v>
      </c>
      <c r="DX21">
        <v>0.11596107326082999</v>
      </c>
      <c r="DY21">
        <v>1</v>
      </c>
      <c r="DZ21">
        <v>-2.78409</v>
      </c>
      <c r="EA21">
        <v>7.7708709677423604E-2</v>
      </c>
      <c r="EB21">
        <v>0.119080094135648</v>
      </c>
      <c r="EC21">
        <v>1</v>
      </c>
      <c r="ED21">
        <v>1.45077096774194</v>
      </c>
      <c r="EE21">
        <v>-0.14754919354839199</v>
      </c>
      <c r="EF21">
        <v>1.25153779871105E-2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1.153</v>
      </c>
      <c r="EN21">
        <v>0.47649999999999998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2560.3000000000002</v>
      </c>
      <c r="FB21">
        <v>2560.3000000000002</v>
      </c>
      <c r="FC21">
        <v>2</v>
      </c>
      <c r="FD21">
        <v>513.71100000000001</v>
      </c>
      <c r="FE21">
        <v>511.476</v>
      </c>
      <c r="FF21">
        <v>23.273499999999999</v>
      </c>
      <c r="FG21">
        <v>35.6877</v>
      </c>
      <c r="FH21">
        <v>30</v>
      </c>
      <c r="FI21">
        <v>35.4664</v>
      </c>
      <c r="FJ21">
        <v>35.4621</v>
      </c>
      <c r="FK21">
        <v>7.9273899999999999</v>
      </c>
      <c r="FL21">
        <v>33.462000000000003</v>
      </c>
      <c r="FM21">
        <v>97.017200000000003</v>
      </c>
      <c r="FN21">
        <v>23.2744</v>
      </c>
      <c r="FO21">
        <v>153.292</v>
      </c>
      <c r="FP21">
        <v>20.3386</v>
      </c>
      <c r="FQ21">
        <v>97.197000000000003</v>
      </c>
      <c r="FR21">
        <v>101.931</v>
      </c>
    </row>
    <row r="22" spans="1:174" x14ac:dyDescent="0.25">
      <c r="A22">
        <v>6</v>
      </c>
      <c r="B22">
        <v>1607702463.5</v>
      </c>
      <c r="C22">
        <v>498.40000009536698</v>
      </c>
      <c r="D22" t="s">
        <v>317</v>
      </c>
      <c r="E22" t="s">
        <v>318</v>
      </c>
      <c r="F22" t="s">
        <v>291</v>
      </c>
      <c r="G22" t="s">
        <v>292</v>
      </c>
      <c r="H22">
        <v>1607702455.75</v>
      </c>
      <c r="I22">
        <f t="shared" si="0"/>
        <v>1.2538265384517213E-3</v>
      </c>
      <c r="J22">
        <f t="shared" si="1"/>
        <v>1.2538265384517213</v>
      </c>
      <c r="K22">
        <f t="shared" si="2"/>
        <v>4.3729523853174079</v>
      </c>
      <c r="L22">
        <f t="shared" si="3"/>
        <v>199.2285</v>
      </c>
      <c r="M22">
        <f t="shared" si="4"/>
        <v>93.211836852034892</v>
      </c>
      <c r="N22">
        <f t="shared" si="5"/>
        <v>9.5297962399932405</v>
      </c>
      <c r="O22">
        <f t="shared" si="6"/>
        <v>20.368732924052928</v>
      </c>
      <c r="P22">
        <f t="shared" si="7"/>
        <v>6.9529185143062805E-2</v>
      </c>
      <c r="Q22">
        <f t="shared" si="8"/>
        <v>2.9670483094645341</v>
      </c>
      <c r="R22">
        <f t="shared" si="9"/>
        <v>6.8636542706495135E-2</v>
      </c>
      <c r="S22">
        <f t="shared" si="10"/>
        <v>4.2977084711558228E-2</v>
      </c>
      <c r="T22">
        <f t="shared" si="11"/>
        <v>231.29476043881664</v>
      </c>
      <c r="U22">
        <f t="shared" si="12"/>
        <v>29.046035326931005</v>
      </c>
      <c r="V22">
        <f t="shared" si="13"/>
        <v>29.071076666666698</v>
      </c>
      <c r="W22">
        <f t="shared" si="14"/>
        <v>4.0383435560273773</v>
      </c>
      <c r="X22">
        <f t="shared" si="15"/>
        <v>58.637472835688854</v>
      </c>
      <c r="Y22">
        <f t="shared" si="16"/>
        <v>2.2279323483671996</v>
      </c>
      <c r="Z22">
        <f t="shared" si="17"/>
        <v>3.7995026740156521</v>
      </c>
      <c r="AA22">
        <f t="shared" si="18"/>
        <v>1.8104112076601777</v>
      </c>
      <c r="AB22">
        <f t="shared" si="19"/>
        <v>-55.293750345720909</v>
      </c>
      <c r="AC22">
        <f t="shared" si="20"/>
        <v>-167.95908347792866</v>
      </c>
      <c r="AD22">
        <f t="shared" si="21"/>
        <v>-12.406589940613504</v>
      </c>
      <c r="AE22">
        <f t="shared" si="22"/>
        <v>-4.3646633254464575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53832.274497222832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15408.8</v>
      </c>
      <c r="AS22">
        <v>764.4076</v>
      </c>
      <c r="AT22">
        <v>978.21</v>
      </c>
      <c r="AU22">
        <f t="shared" si="27"/>
        <v>0.21856492982079512</v>
      </c>
      <c r="AV22">
        <v>0.5</v>
      </c>
      <c r="AW22">
        <f t="shared" si="28"/>
        <v>1180.205390557981</v>
      </c>
      <c r="AX22">
        <f t="shared" si="29"/>
        <v>4.3729523853174079</v>
      </c>
      <c r="AY22">
        <f t="shared" si="30"/>
        <v>128.9757541807146</v>
      </c>
      <c r="AZ22">
        <f t="shared" si="31"/>
        <v>4.1947782180464573E-3</v>
      </c>
      <c r="BA22">
        <f t="shared" si="32"/>
        <v>2.3347440733584812</v>
      </c>
      <c r="BB22" t="s">
        <v>320</v>
      </c>
      <c r="BC22">
        <v>764.4076</v>
      </c>
      <c r="BD22">
        <v>621.53</v>
      </c>
      <c r="BE22">
        <f t="shared" si="33"/>
        <v>0.36462518273172428</v>
      </c>
      <c r="BF22">
        <f t="shared" si="34"/>
        <v>0.59942357295054394</v>
      </c>
      <c r="BG22">
        <f t="shared" si="35"/>
        <v>0.86492208062714193</v>
      </c>
      <c r="BH22">
        <f t="shared" si="36"/>
        <v>0.81376278352115161</v>
      </c>
      <c r="BI22">
        <f t="shared" si="37"/>
        <v>0.89682998528356317</v>
      </c>
      <c r="BJ22">
        <f t="shared" si="38"/>
        <v>0.48738360698657568</v>
      </c>
      <c r="BK22">
        <f t="shared" si="39"/>
        <v>0.51261639301342432</v>
      </c>
      <c r="BL22">
        <f t="shared" si="40"/>
        <v>1400.0243333333301</v>
      </c>
      <c r="BM22">
        <f t="shared" si="41"/>
        <v>1180.205390557981</v>
      </c>
      <c r="BN22">
        <f t="shared" si="42"/>
        <v>0.842989198443444</v>
      </c>
      <c r="BO22">
        <f t="shared" si="43"/>
        <v>0.19597839688688798</v>
      </c>
      <c r="BP22">
        <v>6</v>
      </c>
      <c r="BQ22">
        <v>0.5</v>
      </c>
      <c r="BR22" t="s">
        <v>296</v>
      </c>
      <c r="BS22">
        <v>2</v>
      </c>
      <c r="BT22">
        <v>1607702455.75</v>
      </c>
      <c r="BU22">
        <v>199.2285</v>
      </c>
      <c r="BV22">
        <v>204.774</v>
      </c>
      <c r="BW22">
        <v>21.791616666666702</v>
      </c>
      <c r="BX22">
        <v>20.32029</v>
      </c>
      <c r="BY22">
        <v>198.09463333333301</v>
      </c>
      <c r="BZ22">
        <v>21.31447</v>
      </c>
      <c r="CA22">
        <v>500.16233333333298</v>
      </c>
      <c r="CB22">
        <v>102.138066666667</v>
      </c>
      <c r="CC22">
        <v>9.9981223333333299E-2</v>
      </c>
      <c r="CD22">
        <v>28.021066666666702</v>
      </c>
      <c r="CE22">
        <v>29.071076666666698</v>
      </c>
      <c r="CF22">
        <v>999.9</v>
      </c>
      <c r="CG22">
        <v>0</v>
      </c>
      <c r="CH22">
        <v>0</v>
      </c>
      <c r="CI22">
        <v>10001.501</v>
      </c>
      <c r="CJ22">
        <v>0</v>
      </c>
      <c r="CK22">
        <v>367.04883333333299</v>
      </c>
      <c r="CL22">
        <v>1400.0243333333301</v>
      </c>
      <c r="CM22">
        <v>0.90000293333333303</v>
      </c>
      <c r="CN22">
        <v>9.9996813333333406E-2</v>
      </c>
      <c r="CO22">
        <v>0</v>
      </c>
      <c r="CP22">
        <v>764.48879999999997</v>
      </c>
      <c r="CQ22">
        <v>4.9994800000000001</v>
      </c>
      <c r="CR22">
        <v>11514.8533333333</v>
      </c>
      <c r="CS22">
        <v>11417.7733333333</v>
      </c>
      <c r="CT22">
        <v>48.887333333333302</v>
      </c>
      <c r="CU22">
        <v>50.712233333333302</v>
      </c>
      <c r="CV22">
        <v>49.858199999999997</v>
      </c>
      <c r="CW22">
        <v>50.391399999999997</v>
      </c>
      <c r="CX22">
        <v>50.6456666666666</v>
      </c>
      <c r="CY22">
        <v>1255.5263333333301</v>
      </c>
      <c r="CZ22">
        <v>139.49833333333299</v>
      </c>
      <c r="DA22">
        <v>0</v>
      </c>
      <c r="DB22">
        <v>79.400000095367403</v>
      </c>
      <c r="DC22">
        <v>0</v>
      </c>
      <c r="DD22">
        <v>764.4076</v>
      </c>
      <c r="DE22">
        <v>-6.9814615271905396</v>
      </c>
      <c r="DF22">
        <v>-554.88461444045504</v>
      </c>
      <c r="DG22">
        <v>11509.48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4.3766297851864397</v>
      </c>
      <c r="DW22">
        <v>-0.115548834681017</v>
      </c>
      <c r="DX22">
        <v>2.4645058913713401E-2</v>
      </c>
      <c r="DY22">
        <v>1</v>
      </c>
      <c r="DZ22">
        <v>-5.5501490322580702</v>
      </c>
      <c r="EA22">
        <v>0.101277096774204</v>
      </c>
      <c r="EB22">
        <v>2.8731790795028501E-2</v>
      </c>
      <c r="EC22">
        <v>1</v>
      </c>
      <c r="ED22">
        <v>1.47014483870968</v>
      </c>
      <c r="EE22">
        <v>6.3308709677418695E-2</v>
      </c>
      <c r="EF22">
        <v>5.2656873894737499E-3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1.1339999999999999</v>
      </c>
      <c r="EN22">
        <v>0.47820000000000001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2561.6999999999998</v>
      </c>
      <c r="FB22">
        <v>2561.6999999999998</v>
      </c>
      <c r="FC22">
        <v>2</v>
      </c>
      <c r="FD22">
        <v>514.20399999999995</v>
      </c>
      <c r="FE22">
        <v>509.98899999999998</v>
      </c>
      <c r="FF22">
        <v>22.917300000000001</v>
      </c>
      <c r="FG22">
        <v>35.710799999999999</v>
      </c>
      <c r="FH22">
        <v>30.000399999999999</v>
      </c>
      <c r="FI22">
        <v>35.548999999999999</v>
      </c>
      <c r="FJ22">
        <v>35.556600000000003</v>
      </c>
      <c r="FK22">
        <v>10.4596</v>
      </c>
      <c r="FL22">
        <v>33.770600000000002</v>
      </c>
      <c r="FM22">
        <v>95.135499999999993</v>
      </c>
      <c r="FN22">
        <v>22.908000000000001</v>
      </c>
      <c r="FO22">
        <v>205.71199999999999</v>
      </c>
      <c r="FP22">
        <v>20.3429</v>
      </c>
      <c r="FQ22">
        <v>97.200599999999994</v>
      </c>
      <c r="FR22">
        <v>101.91800000000001</v>
      </c>
    </row>
    <row r="23" spans="1:174" x14ac:dyDescent="0.25">
      <c r="A23">
        <v>7</v>
      </c>
      <c r="B23">
        <v>1607702546.5</v>
      </c>
      <c r="C23">
        <v>581.40000009536698</v>
      </c>
      <c r="D23" t="s">
        <v>321</v>
      </c>
      <c r="E23" t="s">
        <v>322</v>
      </c>
      <c r="F23" t="s">
        <v>291</v>
      </c>
      <c r="G23" t="s">
        <v>292</v>
      </c>
      <c r="H23">
        <v>1607702538.75</v>
      </c>
      <c r="I23">
        <f t="shared" si="0"/>
        <v>1.4241477388561772E-3</v>
      </c>
      <c r="J23">
        <f t="shared" si="1"/>
        <v>1.4241477388561772</v>
      </c>
      <c r="K23">
        <f t="shared" si="2"/>
        <v>6.5955175256470531</v>
      </c>
      <c r="L23">
        <f t="shared" si="3"/>
        <v>249.2527</v>
      </c>
      <c r="M23">
        <f t="shared" si="4"/>
        <v>109.21020770481429</v>
      </c>
      <c r="N23">
        <f t="shared" si="5"/>
        <v>11.166778781552745</v>
      </c>
      <c r="O23">
        <f t="shared" si="6"/>
        <v>25.486168556037217</v>
      </c>
      <c r="P23">
        <f t="shared" si="7"/>
        <v>7.9264427824074168E-2</v>
      </c>
      <c r="Q23">
        <f t="shared" si="8"/>
        <v>2.967046972523399</v>
      </c>
      <c r="R23">
        <f t="shared" si="9"/>
        <v>7.8106559926499147E-2</v>
      </c>
      <c r="S23">
        <f t="shared" si="10"/>
        <v>4.8919220752959812E-2</v>
      </c>
      <c r="T23">
        <f t="shared" si="11"/>
        <v>231.2886121620175</v>
      </c>
      <c r="U23">
        <f t="shared" si="12"/>
        <v>28.993486729508483</v>
      </c>
      <c r="V23">
        <f t="shared" si="13"/>
        <v>29.094013333333301</v>
      </c>
      <c r="W23">
        <f t="shared" si="14"/>
        <v>4.0437036911486697</v>
      </c>
      <c r="X23">
        <f t="shared" si="15"/>
        <v>58.895425172265391</v>
      </c>
      <c r="Y23">
        <f t="shared" si="16"/>
        <v>2.2365887538929332</v>
      </c>
      <c r="Z23">
        <f t="shared" si="17"/>
        <v>3.7975593984610057</v>
      </c>
      <c r="AA23">
        <f t="shared" si="18"/>
        <v>1.8071149372557365</v>
      </c>
      <c r="AB23">
        <f t="shared" si="19"/>
        <v>-62.804915283557413</v>
      </c>
      <c r="AC23">
        <f t="shared" si="20"/>
        <v>-173.0318547219903</v>
      </c>
      <c r="AD23">
        <f t="shared" si="21"/>
        <v>-12.782207445860898</v>
      </c>
      <c r="AE23">
        <f t="shared" si="22"/>
        <v>-17.330365289391125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53834.068663862505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15406.9</v>
      </c>
      <c r="AS23">
        <v>762.84915384615397</v>
      </c>
      <c r="AT23">
        <v>1001.67</v>
      </c>
      <c r="AU23">
        <f t="shared" si="27"/>
        <v>0.23842268027778213</v>
      </c>
      <c r="AV23">
        <v>0.5</v>
      </c>
      <c r="AW23">
        <f t="shared" si="28"/>
        <v>1180.1699015545637</v>
      </c>
      <c r="AX23">
        <f t="shared" si="29"/>
        <v>6.5955175256470531</v>
      </c>
      <c r="AY23">
        <f t="shared" si="30"/>
        <v>140.68963555590267</v>
      </c>
      <c r="AZ23">
        <f t="shared" si="31"/>
        <v>6.0781629797662055E-3</v>
      </c>
      <c r="BA23">
        <f t="shared" si="32"/>
        <v>2.2566414088472251</v>
      </c>
      <c r="BB23" t="s">
        <v>324</v>
      </c>
      <c r="BC23">
        <v>762.84915384615397</v>
      </c>
      <c r="BD23">
        <v>618.83000000000004</v>
      </c>
      <c r="BE23">
        <f t="shared" si="33"/>
        <v>0.38220172312238554</v>
      </c>
      <c r="BF23">
        <f t="shared" si="34"/>
        <v>0.62381372415067926</v>
      </c>
      <c r="BG23">
        <f t="shared" si="35"/>
        <v>0.85516315142343702</v>
      </c>
      <c r="BH23">
        <f t="shared" si="36"/>
        <v>0.83447457472228193</v>
      </c>
      <c r="BI23">
        <f t="shared" si="37"/>
        <v>0.88761771337020889</v>
      </c>
      <c r="BJ23">
        <f t="shared" si="38"/>
        <v>0.50604322619989117</v>
      </c>
      <c r="BK23">
        <f t="shared" si="39"/>
        <v>0.49395677380010883</v>
      </c>
      <c r="BL23">
        <f t="shared" si="40"/>
        <v>1399.98166666667</v>
      </c>
      <c r="BM23">
        <f t="shared" si="41"/>
        <v>1180.1699015545637</v>
      </c>
      <c r="BN23">
        <f t="shared" si="42"/>
        <v>0.84298954025914208</v>
      </c>
      <c r="BO23">
        <f t="shared" si="43"/>
        <v>0.1959790805182843</v>
      </c>
      <c r="BP23">
        <v>6</v>
      </c>
      <c r="BQ23">
        <v>0.5</v>
      </c>
      <c r="BR23" t="s">
        <v>296</v>
      </c>
      <c r="BS23">
        <v>2</v>
      </c>
      <c r="BT23">
        <v>1607702538.75</v>
      </c>
      <c r="BU23">
        <v>249.2527</v>
      </c>
      <c r="BV23">
        <v>257.58996666666701</v>
      </c>
      <c r="BW23">
        <v>21.873660000000001</v>
      </c>
      <c r="BX23">
        <v>20.202729999999999</v>
      </c>
      <c r="BY23">
        <v>248.14256666666699</v>
      </c>
      <c r="BZ23">
        <v>21.393090000000001</v>
      </c>
      <c r="CA23">
        <v>500.19920000000002</v>
      </c>
      <c r="CB23">
        <v>102.1503</v>
      </c>
      <c r="CC23">
        <v>0.100020883333333</v>
      </c>
      <c r="CD23">
        <v>28.01229</v>
      </c>
      <c r="CE23">
        <v>29.094013333333301</v>
      </c>
      <c r="CF23">
        <v>999.9</v>
      </c>
      <c r="CG23">
        <v>0</v>
      </c>
      <c r="CH23">
        <v>0</v>
      </c>
      <c r="CI23">
        <v>10000.2956666667</v>
      </c>
      <c r="CJ23">
        <v>0</v>
      </c>
      <c r="CK23">
        <v>336.25856666666698</v>
      </c>
      <c r="CL23">
        <v>1399.98166666667</v>
      </c>
      <c r="CM23">
        <v>0.89998953333333298</v>
      </c>
      <c r="CN23">
        <v>0.10001048</v>
      </c>
      <c r="CO23">
        <v>0</v>
      </c>
      <c r="CP23">
        <v>762.84593333333305</v>
      </c>
      <c r="CQ23">
        <v>4.9994800000000001</v>
      </c>
      <c r="CR23">
        <v>11346.48</v>
      </c>
      <c r="CS23">
        <v>11417.4</v>
      </c>
      <c r="CT23">
        <v>49.285133333333299</v>
      </c>
      <c r="CU23">
        <v>51.085099999999997</v>
      </c>
      <c r="CV23">
        <v>50.2541333333333</v>
      </c>
      <c r="CW23">
        <v>50.812166666666599</v>
      </c>
      <c r="CX23">
        <v>51.030933333333302</v>
      </c>
      <c r="CY23">
        <v>1255.47166666667</v>
      </c>
      <c r="CZ23">
        <v>139.51</v>
      </c>
      <c r="DA23">
        <v>0</v>
      </c>
      <c r="DB23">
        <v>82.399999856948895</v>
      </c>
      <c r="DC23">
        <v>0</v>
      </c>
      <c r="DD23">
        <v>762.84915384615397</v>
      </c>
      <c r="DE23">
        <v>-3.79302564073561</v>
      </c>
      <c r="DF23">
        <v>-582.87179528642196</v>
      </c>
      <c r="DG23">
        <v>11343.723076923099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6.5912274818079002</v>
      </c>
      <c r="DW23">
        <v>-0.120783365662797</v>
      </c>
      <c r="DX23">
        <v>2.4359958248479099E-2</v>
      </c>
      <c r="DY23">
        <v>1</v>
      </c>
      <c r="DZ23">
        <v>-8.3348103225806494</v>
      </c>
      <c r="EA23">
        <v>8.3938548387108597E-2</v>
      </c>
      <c r="EB23">
        <v>3.1607755528878699E-2</v>
      </c>
      <c r="EC23">
        <v>1</v>
      </c>
      <c r="ED23">
        <v>1.6717245161290299</v>
      </c>
      <c r="EE23">
        <v>-3.5329838709684702E-2</v>
      </c>
      <c r="EF23">
        <v>4.3435223098530701E-3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1.1100000000000001</v>
      </c>
      <c r="EN23">
        <v>0.48089999999999999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2563.1</v>
      </c>
      <c r="FB23">
        <v>2563.1</v>
      </c>
      <c r="FC23">
        <v>2</v>
      </c>
      <c r="FD23">
        <v>514.65499999999997</v>
      </c>
      <c r="FE23">
        <v>507.84</v>
      </c>
      <c r="FF23">
        <v>22.835699999999999</v>
      </c>
      <c r="FG23">
        <v>35.774099999999997</v>
      </c>
      <c r="FH23">
        <v>30.000599999999999</v>
      </c>
      <c r="FI23">
        <v>35.637500000000003</v>
      </c>
      <c r="FJ23">
        <v>35.651499999999999</v>
      </c>
      <c r="FK23">
        <v>12.863</v>
      </c>
      <c r="FL23">
        <v>34.641399999999997</v>
      </c>
      <c r="FM23">
        <v>93.258099999999999</v>
      </c>
      <c r="FN23">
        <v>22.8245</v>
      </c>
      <c r="FO23">
        <v>258.35599999999999</v>
      </c>
      <c r="FP23">
        <v>20.223700000000001</v>
      </c>
      <c r="FQ23">
        <v>97.197299999999998</v>
      </c>
      <c r="FR23">
        <v>101.901</v>
      </c>
    </row>
    <row r="24" spans="1:174" x14ac:dyDescent="0.25">
      <c r="A24">
        <v>8</v>
      </c>
      <c r="B24">
        <v>1607702644.5</v>
      </c>
      <c r="C24">
        <v>679.40000009536698</v>
      </c>
      <c r="D24" t="s">
        <v>325</v>
      </c>
      <c r="E24" t="s">
        <v>326</v>
      </c>
      <c r="F24" t="s">
        <v>291</v>
      </c>
      <c r="G24" t="s">
        <v>292</v>
      </c>
      <c r="H24">
        <v>1607702636.75</v>
      </c>
      <c r="I24">
        <f t="shared" si="0"/>
        <v>1.5455641242038908E-3</v>
      </c>
      <c r="J24">
        <f t="shared" si="1"/>
        <v>1.5455641242038909</v>
      </c>
      <c r="K24">
        <f t="shared" si="2"/>
        <v>13.033691079765568</v>
      </c>
      <c r="L24">
        <f t="shared" si="3"/>
        <v>398.97963333333303</v>
      </c>
      <c r="M24">
        <f t="shared" si="4"/>
        <v>147.61196846781263</v>
      </c>
      <c r="N24">
        <f t="shared" si="5"/>
        <v>15.095337483546533</v>
      </c>
      <c r="O24">
        <f t="shared" si="6"/>
        <v>40.801110348593404</v>
      </c>
      <c r="P24">
        <f t="shared" si="7"/>
        <v>8.684145320634272E-2</v>
      </c>
      <c r="Q24">
        <f t="shared" si="8"/>
        <v>2.9673767744012562</v>
      </c>
      <c r="R24">
        <f t="shared" si="9"/>
        <v>8.5453880691351486E-2</v>
      </c>
      <c r="S24">
        <f t="shared" si="10"/>
        <v>5.3531496472038108E-2</v>
      </c>
      <c r="T24">
        <f t="shared" si="11"/>
        <v>231.29265087576741</v>
      </c>
      <c r="U24">
        <f t="shared" si="12"/>
        <v>28.926025963003198</v>
      </c>
      <c r="V24">
        <f t="shared" si="13"/>
        <v>29.036623333333299</v>
      </c>
      <c r="W24">
        <f t="shared" si="14"/>
        <v>4.030303700501487</v>
      </c>
      <c r="X24">
        <f t="shared" si="15"/>
        <v>59.041079585401889</v>
      </c>
      <c r="Y24">
        <f t="shared" si="16"/>
        <v>2.2373897470978261</v>
      </c>
      <c r="Z24">
        <f t="shared" si="17"/>
        <v>3.7895474859355867</v>
      </c>
      <c r="AA24">
        <f t="shared" si="18"/>
        <v>1.7929139534036609</v>
      </c>
      <c r="AB24">
        <f t="shared" si="19"/>
        <v>-68.159377877391577</v>
      </c>
      <c r="AC24">
        <f t="shared" si="20"/>
        <v>-169.66543690254204</v>
      </c>
      <c r="AD24">
        <f t="shared" si="21"/>
        <v>-12.526293942707197</v>
      </c>
      <c r="AE24">
        <f t="shared" si="22"/>
        <v>-19.058457846873381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53850.482180059225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15405.7</v>
      </c>
      <c r="AS24">
        <v>785.81515999999999</v>
      </c>
      <c r="AT24">
        <v>1095.03</v>
      </c>
      <c r="AU24">
        <f t="shared" si="27"/>
        <v>0.28238024529008332</v>
      </c>
      <c r="AV24">
        <v>0.5</v>
      </c>
      <c r="AW24">
        <f t="shared" si="28"/>
        <v>1180.1929415544532</v>
      </c>
      <c r="AX24">
        <f t="shared" si="29"/>
        <v>13.033691079765568</v>
      </c>
      <c r="AY24">
        <f t="shared" si="30"/>
        <v>166.63158616288572</v>
      </c>
      <c r="AZ24">
        <f t="shared" si="31"/>
        <v>1.1533231627071013E-2</v>
      </c>
      <c r="BA24">
        <f t="shared" si="32"/>
        <v>1.9789868770718613</v>
      </c>
      <c r="BB24" t="s">
        <v>328</v>
      </c>
      <c r="BC24">
        <v>785.81515999999999</v>
      </c>
      <c r="BD24">
        <v>615.85</v>
      </c>
      <c r="BE24">
        <f t="shared" si="33"/>
        <v>0.43759531702327792</v>
      </c>
      <c r="BF24">
        <f t="shared" si="34"/>
        <v>0.64529997078342172</v>
      </c>
      <c r="BG24">
        <f t="shared" si="35"/>
        <v>0.81891974620497843</v>
      </c>
      <c r="BH24">
        <f t="shared" si="36"/>
        <v>0.81468142086137718</v>
      </c>
      <c r="BI24">
        <f t="shared" si="37"/>
        <v>0.85095711209865088</v>
      </c>
      <c r="BJ24">
        <f t="shared" si="38"/>
        <v>0.50572705546552488</v>
      </c>
      <c r="BK24">
        <f t="shared" si="39"/>
        <v>0.49427294453447512</v>
      </c>
      <c r="BL24">
        <f t="shared" si="40"/>
        <v>1400.00933333333</v>
      </c>
      <c r="BM24">
        <f t="shared" si="41"/>
        <v>1180.1929415544532</v>
      </c>
      <c r="BN24">
        <f t="shared" si="42"/>
        <v>0.84298933832426071</v>
      </c>
      <c r="BO24">
        <f t="shared" si="43"/>
        <v>0.19597867664852131</v>
      </c>
      <c r="BP24">
        <v>6</v>
      </c>
      <c r="BQ24">
        <v>0.5</v>
      </c>
      <c r="BR24" t="s">
        <v>296</v>
      </c>
      <c r="BS24">
        <v>2</v>
      </c>
      <c r="BT24">
        <v>1607702636.75</v>
      </c>
      <c r="BU24">
        <v>398.97963333333303</v>
      </c>
      <c r="BV24">
        <v>415.35430000000002</v>
      </c>
      <c r="BW24">
        <v>21.878643333333301</v>
      </c>
      <c r="BX24">
        <v>20.065180000000002</v>
      </c>
      <c r="BY24">
        <v>397.966133333333</v>
      </c>
      <c r="BZ24">
        <v>21.397860000000001</v>
      </c>
      <c r="CA24">
        <v>500.17529999999999</v>
      </c>
      <c r="CB24">
        <v>102.163666666667</v>
      </c>
      <c r="CC24">
        <v>9.9975233333333302E-2</v>
      </c>
      <c r="CD24">
        <v>27.9760633333333</v>
      </c>
      <c r="CE24">
        <v>29.036623333333299</v>
      </c>
      <c r="CF24">
        <v>999.9</v>
      </c>
      <c r="CG24">
        <v>0</v>
      </c>
      <c r="CH24">
        <v>0</v>
      </c>
      <c r="CI24">
        <v>10000.855</v>
      </c>
      <c r="CJ24">
        <v>0</v>
      </c>
      <c r="CK24">
        <v>302.10129999999998</v>
      </c>
      <c r="CL24">
        <v>1400.00933333333</v>
      </c>
      <c r="CM24">
        <v>0.89999643333333301</v>
      </c>
      <c r="CN24">
        <v>0.10000364</v>
      </c>
      <c r="CO24">
        <v>0</v>
      </c>
      <c r="CP24">
        <v>785.69693333333305</v>
      </c>
      <c r="CQ24">
        <v>4.9994800000000001</v>
      </c>
      <c r="CR24">
        <v>11485.696666666699</v>
      </c>
      <c r="CS24">
        <v>11417.643333333301</v>
      </c>
      <c r="CT24">
        <v>49.654000000000003</v>
      </c>
      <c r="CU24">
        <v>51.487400000000001</v>
      </c>
      <c r="CV24">
        <v>50.658066666666599</v>
      </c>
      <c r="CW24">
        <v>51.191333333333297</v>
      </c>
      <c r="CX24">
        <v>51.353866666666697</v>
      </c>
      <c r="CY24">
        <v>1255.5060000000001</v>
      </c>
      <c r="CZ24">
        <v>139.50333333333299</v>
      </c>
      <c r="DA24">
        <v>0</v>
      </c>
      <c r="DB24">
        <v>97.400000095367403</v>
      </c>
      <c r="DC24">
        <v>0</v>
      </c>
      <c r="DD24">
        <v>785.81515999999999</v>
      </c>
      <c r="DE24">
        <v>13.4095384488961</v>
      </c>
      <c r="DF24">
        <v>1.5999999816796</v>
      </c>
      <c r="DG24">
        <v>11485.796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13.0472606470166</v>
      </c>
      <c r="DW24">
        <v>-0.15074001724203101</v>
      </c>
      <c r="DX24">
        <v>5.0215902048332803E-2</v>
      </c>
      <c r="DY24">
        <v>1</v>
      </c>
      <c r="DZ24">
        <v>-16.386770967741899</v>
      </c>
      <c r="EA24">
        <v>0.18349354838710999</v>
      </c>
      <c r="EB24">
        <v>6.0833316389413097E-2</v>
      </c>
      <c r="EC24">
        <v>1</v>
      </c>
      <c r="ED24">
        <v>1.8116212903225799</v>
      </c>
      <c r="EE24">
        <v>0.15158322580645001</v>
      </c>
      <c r="EF24">
        <v>1.28652073292812E-2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1.014</v>
      </c>
      <c r="EN24">
        <v>0.48159999999999997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2564.6999999999998</v>
      </c>
      <c r="FB24">
        <v>2564.6999999999998</v>
      </c>
      <c r="FC24">
        <v>2</v>
      </c>
      <c r="FD24">
        <v>515.00099999999998</v>
      </c>
      <c r="FE24">
        <v>505.452</v>
      </c>
      <c r="FF24">
        <v>22.922699999999999</v>
      </c>
      <c r="FG24">
        <v>35.8626</v>
      </c>
      <c r="FH24">
        <v>30.0002</v>
      </c>
      <c r="FI24">
        <v>35.741799999999998</v>
      </c>
      <c r="FJ24">
        <v>35.7575</v>
      </c>
      <c r="FK24">
        <v>19.113700000000001</v>
      </c>
      <c r="FL24">
        <v>35.262099999999997</v>
      </c>
      <c r="FM24">
        <v>90.215699999999998</v>
      </c>
      <c r="FN24">
        <v>22.928100000000001</v>
      </c>
      <c r="FO24">
        <v>416.03800000000001</v>
      </c>
      <c r="FP24">
        <v>20.083100000000002</v>
      </c>
      <c r="FQ24">
        <v>97.191999999999993</v>
      </c>
      <c r="FR24">
        <v>101.879</v>
      </c>
    </row>
    <row r="25" spans="1:174" x14ac:dyDescent="0.25">
      <c r="A25">
        <v>9</v>
      </c>
      <c r="B25">
        <v>1607702733.5</v>
      </c>
      <c r="C25">
        <v>768.40000009536698</v>
      </c>
      <c r="D25" t="s">
        <v>329</v>
      </c>
      <c r="E25" t="s">
        <v>330</v>
      </c>
      <c r="F25" t="s">
        <v>291</v>
      </c>
      <c r="G25" t="s">
        <v>292</v>
      </c>
      <c r="H25">
        <v>1607702725.75</v>
      </c>
      <c r="I25">
        <f t="shared" si="0"/>
        <v>1.703871189511679E-3</v>
      </c>
      <c r="J25">
        <f t="shared" si="1"/>
        <v>1.7038711895116789</v>
      </c>
      <c r="K25">
        <f t="shared" si="2"/>
        <v>17.529363224905278</v>
      </c>
      <c r="L25">
        <f t="shared" si="3"/>
        <v>498.86133333333299</v>
      </c>
      <c r="M25">
        <f t="shared" si="4"/>
        <v>188.59838633127035</v>
      </c>
      <c r="N25">
        <f t="shared" si="5"/>
        <v>19.286834986354233</v>
      </c>
      <c r="O25">
        <f t="shared" si="6"/>
        <v>51.015580802333581</v>
      </c>
      <c r="P25">
        <f t="shared" si="7"/>
        <v>9.4836655884667484E-2</v>
      </c>
      <c r="Q25">
        <f t="shared" si="8"/>
        <v>2.9665165323349356</v>
      </c>
      <c r="R25">
        <f t="shared" si="9"/>
        <v>9.3183973748884708E-2</v>
      </c>
      <c r="S25">
        <f t="shared" si="10"/>
        <v>5.8386071572794018E-2</v>
      </c>
      <c r="T25">
        <f t="shared" si="11"/>
        <v>231.28758764769137</v>
      </c>
      <c r="U25">
        <f t="shared" si="12"/>
        <v>28.895378738753458</v>
      </c>
      <c r="V25">
        <f t="shared" si="13"/>
        <v>28.995193333333301</v>
      </c>
      <c r="W25">
        <f t="shared" si="14"/>
        <v>4.0206542905939031</v>
      </c>
      <c r="X25">
        <f t="shared" si="15"/>
        <v>58.224254777730856</v>
      </c>
      <c r="Y25">
        <f t="shared" si="16"/>
        <v>2.207696443550788</v>
      </c>
      <c r="Z25">
        <f t="shared" si="17"/>
        <v>3.7917126667891159</v>
      </c>
      <c r="AA25">
        <f t="shared" si="18"/>
        <v>1.8129578470431151</v>
      </c>
      <c r="AB25">
        <f t="shared" si="19"/>
        <v>-75.140719457465039</v>
      </c>
      <c r="AC25">
        <f t="shared" si="20"/>
        <v>-161.42352712462102</v>
      </c>
      <c r="AD25">
        <f t="shared" si="21"/>
        <v>-11.919375328539205</v>
      </c>
      <c r="AE25">
        <f t="shared" si="22"/>
        <v>-17.196034262933921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53823.580267128622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15405.4</v>
      </c>
      <c r="AS25">
        <v>839.48743999999999</v>
      </c>
      <c r="AT25">
        <v>1221.1500000000001</v>
      </c>
      <c r="AU25">
        <f t="shared" si="27"/>
        <v>0.31254355320804161</v>
      </c>
      <c r="AV25">
        <v>0.5</v>
      </c>
      <c r="AW25">
        <f t="shared" si="28"/>
        <v>1180.1670915544596</v>
      </c>
      <c r="AX25">
        <f t="shared" si="29"/>
        <v>17.529363224905278</v>
      </c>
      <c r="AY25">
        <f t="shared" si="30"/>
        <v>184.42680808681547</v>
      </c>
      <c r="AZ25">
        <f t="shared" si="31"/>
        <v>1.5342836479935807E-2</v>
      </c>
      <c r="BA25">
        <f t="shared" si="32"/>
        <v>1.671318019899275</v>
      </c>
      <c r="BB25" t="s">
        <v>332</v>
      </c>
      <c r="BC25">
        <v>839.48743999999999</v>
      </c>
      <c r="BD25">
        <v>620.21</v>
      </c>
      <c r="BE25">
        <f t="shared" si="33"/>
        <v>0.4921098964091225</v>
      </c>
      <c r="BF25">
        <f t="shared" si="34"/>
        <v>0.63510926215595576</v>
      </c>
      <c r="BG25">
        <f t="shared" si="35"/>
        <v>0.7725323350505513</v>
      </c>
      <c r="BH25">
        <f t="shared" si="36"/>
        <v>0.754761480129302</v>
      </c>
      <c r="BI25">
        <f t="shared" si="37"/>
        <v>0.80143231526522196</v>
      </c>
      <c r="BJ25">
        <f t="shared" si="38"/>
        <v>0.46921621064604058</v>
      </c>
      <c r="BK25">
        <f t="shared" si="39"/>
        <v>0.53078378935395942</v>
      </c>
      <c r="BL25">
        <f t="shared" si="40"/>
        <v>1399.9786666666701</v>
      </c>
      <c r="BM25">
        <f t="shared" si="41"/>
        <v>1180.1670915544596</v>
      </c>
      <c r="BN25">
        <f t="shared" si="42"/>
        <v>0.84298933951930932</v>
      </c>
      <c r="BO25">
        <f t="shared" si="43"/>
        <v>0.19597867903861854</v>
      </c>
      <c r="BP25">
        <v>6</v>
      </c>
      <c r="BQ25">
        <v>0.5</v>
      </c>
      <c r="BR25" t="s">
        <v>296</v>
      </c>
      <c r="BS25">
        <v>2</v>
      </c>
      <c r="BT25">
        <v>1607702725.75</v>
      </c>
      <c r="BU25">
        <v>498.86133333333299</v>
      </c>
      <c r="BV25">
        <v>520.90783333333297</v>
      </c>
      <c r="BW25">
        <v>21.5881966666667</v>
      </c>
      <c r="BX25">
        <v>19.588483333333301</v>
      </c>
      <c r="BY25">
        <v>497.93049999999999</v>
      </c>
      <c r="BZ25">
        <v>21.119536666666701</v>
      </c>
      <c r="CA25">
        <v>500.19799999999998</v>
      </c>
      <c r="CB25">
        <v>102.164066666667</v>
      </c>
      <c r="CC25">
        <v>9.998427E-2</v>
      </c>
      <c r="CD25">
        <v>27.985859999999999</v>
      </c>
      <c r="CE25">
        <v>28.995193333333301</v>
      </c>
      <c r="CF25">
        <v>999.9</v>
      </c>
      <c r="CG25">
        <v>0</v>
      </c>
      <c r="CH25">
        <v>0</v>
      </c>
      <c r="CI25">
        <v>9995.9446666666699</v>
      </c>
      <c r="CJ25">
        <v>0</v>
      </c>
      <c r="CK25">
        <v>297.33086666666702</v>
      </c>
      <c r="CL25">
        <v>1399.9786666666701</v>
      </c>
      <c r="CM25">
        <v>0.90000026666666699</v>
      </c>
      <c r="CN25">
        <v>9.9999840000000007E-2</v>
      </c>
      <c r="CO25">
        <v>0</v>
      </c>
      <c r="CP25">
        <v>839.24009999999998</v>
      </c>
      <c r="CQ25">
        <v>4.9994800000000001</v>
      </c>
      <c r="CR25">
        <v>12184.12</v>
      </c>
      <c r="CS25">
        <v>11417.39</v>
      </c>
      <c r="CT25">
        <v>49.916400000000003</v>
      </c>
      <c r="CU25">
        <v>51.7706666666666</v>
      </c>
      <c r="CV25">
        <v>50.9664</v>
      </c>
      <c r="CW25">
        <v>51.4288666666667</v>
      </c>
      <c r="CX25">
        <v>51.6289333333333</v>
      </c>
      <c r="CY25">
        <v>1255.4783333333301</v>
      </c>
      <c r="CZ25">
        <v>139.500333333333</v>
      </c>
      <c r="DA25">
        <v>0</v>
      </c>
      <c r="DB25">
        <v>88.200000047683702</v>
      </c>
      <c r="DC25">
        <v>0</v>
      </c>
      <c r="DD25">
        <v>839.48743999999999</v>
      </c>
      <c r="DE25">
        <v>32.922307704840797</v>
      </c>
      <c r="DF25">
        <v>477.90769233459901</v>
      </c>
      <c r="DG25">
        <v>12187.332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17.5336800435025</v>
      </c>
      <c r="DW25">
        <v>-6.7798754700962E-2</v>
      </c>
      <c r="DX25">
        <v>6.3122690033138196E-2</v>
      </c>
      <c r="DY25">
        <v>1</v>
      </c>
      <c r="DZ25">
        <v>-22.054987096774202</v>
      </c>
      <c r="EA25">
        <v>-3.4872580645093798E-2</v>
      </c>
      <c r="EB25">
        <v>7.6027243597217298E-2</v>
      </c>
      <c r="EC25">
        <v>1</v>
      </c>
      <c r="ED25">
        <v>1.9999864516129</v>
      </c>
      <c r="EE25">
        <v>5.6946774193611703E-3</v>
      </c>
      <c r="EF25">
        <v>5.1450493263174302E-3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0.93</v>
      </c>
      <c r="EN25">
        <v>0.46839999999999998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2566.1999999999998</v>
      </c>
      <c r="FB25">
        <v>2566.1999999999998</v>
      </c>
      <c r="FC25">
        <v>2</v>
      </c>
      <c r="FD25">
        <v>515.25800000000004</v>
      </c>
      <c r="FE25">
        <v>503.16899999999998</v>
      </c>
      <c r="FF25">
        <v>23.084900000000001</v>
      </c>
      <c r="FG25">
        <v>35.917400000000001</v>
      </c>
      <c r="FH25">
        <v>30.000399999999999</v>
      </c>
      <c r="FI25">
        <v>35.815600000000003</v>
      </c>
      <c r="FJ25">
        <v>35.834699999999998</v>
      </c>
      <c r="FK25">
        <v>23.078900000000001</v>
      </c>
      <c r="FL25">
        <v>36.777099999999997</v>
      </c>
      <c r="FM25">
        <v>87.217399999999998</v>
      </c>
      <c r="FN25">
        <v>23.087199999999999</v>
      </c>
      <c r="FO25">
        <v>521.62400000000002</v>
      </c>
      <c r="FP25">
        <v>19.627400000000002</v>
      </c>
      <c r="FQ25">
        <v>97.187899999999999</v>
      </c>
      <c r="FR25">
        <v>101.86199999999999</v>
      </c>
    </row>
    <row r="26" spans="1:174" x14ac:dyDescent="0.25">
      <c r="A26">
        <v>10</v>
      </c>
      <c r="B26">
        <v>1607702833.5</v>
      </c>
      <c r="C26">
        <v>868.40000009536698</v>
      </c>
      <c r="D26" t="s">
        <v>333</v>
      </c>
      <c r="E26" t="s">
        <v>334</v>
      </c>
      <c r="F26" t="s">
        <v>291</v>
      </c>
      <c r="G26" t="s">
        <v>292</v>
      </c>
      <c r="H26">
        <v>1607702825.75</v>
      </c>
      <c r="I26">
        <f t="shared" si="0"/>
        <v>1.7353283805492767E-3</v>
      </c>
      <c r="J26">
        <f t="shared" si="1"/>
        <v>1.7353283805492767</v>
      </c>
      <c r="K26">
        <f t="shared" si="2"/>
        <v>21.510431965730817</v>
      </c>
      <c r="L26">
        <f t="shared" si="3"/>
        <v>599.32346666666695</v>
      </c>
      <c r="M26">
        <f t="shared" si="4"/>
        <v>227.77138330555402</v>
      </c>
      <c r="N26">
        <f t="shared" si="5"/>
        <v>23.293822758874185</v>
      </c>
      <c r="O26">
        <f t="shared" si="6"/>
        <v>61.291872601218756</v>
      </c>
      <c r="P26">
        <f t="shared" si="7"/>
        <v>9.7209639035150577E-2</v>
      </c>
      <c r="Q26">
        <f t="shared" si="8"/>
        <v>2.9674585728252199</v>
      </c>
      <c r="R26">
        <f t="shared" si="9"/>
        <v>9.5474572221021056E-2</v>
      </c>
      <c r="S26">
        <f t="shared" si="10"/>
        <v>5.982491700203639E-2</v>
      </c>
      <c r="T26">
        <f t="shared" si="11"/>
        <v>231.28991589535275</v>
      </c>
      <c r="U26">
        <f t="shared" si="12"/>
        <v>28.87419313597719</v>
      </c>
      <c r="V26">
        <f t="shared" si="13"/>
        <v>28.910893333333298</v>
      </c>
      <c r="W26">
        <f t="shared" si="14"/>
        <v>4.0010822613464017</v>
      </c>
      <c r="X26">
        <f t="shared" si="15"/>
        <v>58.02816537495066</v>
      </c>
      <c r="Y26">
        <f t="shared" si="16"/>
        <v>2.1986121405188617</v>
      </c>
      <c r="Z26">
        <f t="shared" si="17"/>
        <v>3.7888706739433617</v>
      </c>
      <c r="AA26">
        <f t="shared" si="18"/>
        <v>1.80247012082754</v>
      </c>
      <c r="AB26">
        <f t="shared" si="19"/>
        <v>-76.527981582223106</v>
      </c>
      <c r="AC26">
        <f t="shared" si="20"/>
        <v>-150.04570102346733</v>
      </c>
      <c r="AD26">
        <f t="shared" si="21"/>
        <v>-11.070371833091707</v>
      </c>
      <c r="AE26">
        <f t="shared" si="22"/>
        <v>-6.3541385434294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53853.525596234016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15405.9</v>
      </c>
      <c r="AS26">
        <v>911.41638461538503</v>
      </c>
      <c r="AT26">
        <v>1369.95</v>
      </c>
      <c r="AU26">
        <f t="shared" si="27"/>
        <v>0.33470828525465524</v>
      </c>
      <c r="AV26">
        <v>0.5</v>
      </c>
      <c r="AW26">
        <f t="shared" si="28"/>
        <v>1180.1789015544623</v>
      </c>
      <c r="AX26">
        <f t="shared" si="29"/>
        <v>21.510431965730817</v>
      </c>
      <c r="AY26">
        <f t="shared" si="30"/>
        <v>197.50782821650833</v>
      </c>
      <c r="AZ26">
        <f t="shared" si="31"/>
        <v>1.8715958585985387E-2</v>
      </c>
      <c r="BA26">
        <f t="shared" si="32"/>
        <v>1.3811671958830614</v>
      </c>
      <c r="BB26" t="s">
        <v>336</v>
      </c>
      <c r="BC26">
        <v>911.41638461538503</v>
      </c>
      <c r="BD26">
        <v>634.59</v>
      </c>
      <c r="BE26">
        <f t="shared" si="33"/>
        <v>0.53677871455162596</v>
      </c>
      <c r="BF26">
        <f t="shared" si="34"/>
        <v>0.62354984685679804</v>
      </c>
      <c r="BG26">
        <f t="shared" si="35"/>
        <v>0.72012833540755627</v>
      </c>
      <c r="BH26">
        <f t="shared" si="36"/>
        <v>0.70061493979302125</v>
      </c>
      <c r="BI26">
        <f t="shared" si="37"/>
        <v>0.74300153688895976</v>
      </c>
      <c r="BJ26">
        <f t="shared" si="38"/>
        <v>0.43415776147566082</v>
      </c>
      <c r="BK26">
        <f t="shared" si="39"/>
        <v>0.56584223852433913</v>
      </c>
      <c r="BL26">
        <f t="shared" si="40"/>
        <v>1399.9926666666699</v>
      </c>
      <c r="BM26">
        <f t="shared" si="41"/>
        <v>1180.1789015544623</v>
      </c>
      <c r="BN26">
        <f t="shared" si="42"/>
        <v>0.8429893453402324</v>
      </c>
      <c r="BO26">
        <f t="shared" si="43"/>
        <v>0.19597869068046486</v>
      </c>
      <c r="BP26">
        <v>6</v>
      </c>
      <c r="BQ26">
        <v>0.5</v>
      </c>
      <c r="BR26" t="s">
        <v>296</v>
      </c>
      <c r="BS26">
        <v>2</v>
      </c>
      <c r="BT26">
        <v>1607702825.75</v>
      </c>
      <c r="BU26">
        <v>599.32346666666695</v>
      </c>
      <c r="BV26">
        <v>626.37326666666695</v>
      </c>
      <c r="BW26">
        <v>21.498443333333299</v>
      </c>
      <c r="BX26">
        <v>19.461626666666699</v>
      </c>
      <c r="BY26">
        <v>598.48813333333305</v>
      </c>
      <c r="BZ26">
        <v>21.033519999999999</v>
      </c>
      <c r="CA26">
        <v>500.19863333333302</v>
      </c>
      <c r="CB26">
        <v>102.168433333333</v>
      </c>
      <c r="CC26">
        <v>0.10000101</v>
      </c>
      <c r="CD26">
        <v>27.972999999999999</v>
      </c>
      <c r="CE26">
        <v>28.910893333333298</v>
      </c>
      <c r="CF26">
        <v>999.9</v>
      </c>
      <c r="CG26">
        <v>0</v>
      </c>
      <c r="CH26">
        <v>0</v>
      </c>
      <c r="CI26">
        <v>10000.8516666667</v>
      </c>
      <c r="CJ26">
        <v>0</v>
      </c>
      <c r="CK26">
        <v>299.628533333333</v>
      </c>
      <c r="CL26">
        <v>1399.9926666666699</v>
      </c>
      <c r="CM26">
        <v>0.89999949999999995</v>
      </c>
      <c r="CN26">
        <v>0.1000006</v>
      </c>
      <c r="CO26">
        <v>0</v>
      </c>
      <c r="CP26">
        <v>911.36676666666699</v>
      </c>
      <c r="CQ26">
        <v>4.9994800000000001</v>
      </c>
      <c r="CR26">
        <v>13071.993333333299</v>
      </c>
      <c r="CS26">
        <v>11417.5233333333</v>
      </c>
      <c r="CT26">
        <v>50.147733333333299</v>
      </c>
      <c r="CU26">
        <v>52.0041333333333</v>
      </c>
      <c r="CV26">
        <v>51.226833333333303</v>
      </c>
      <c r="CW26">
        <v>51.618533333333303</v>
      </c>
      <c r="CX26">
        <v>51.830966666666697</v>
      </c>
      <c r="CY26">
        <v>1255.49066666667</v>
      </c>
      <c r="CZ26">
        <v>139.50200000000001</v>
      </c>
      <c r="DA26">
        <v>0</v>
      </c>
      <c r="DB26">
        <v>99.200000047683702</v>
      </c>
      <c r="DC26">
        <v>0</v>
      </c>
      <c r="DD26">
        <v>911.41638461538503</v>
      </c>
      <c r="DE26">
        <v>38.686906004367899</v>
      </c>
      <c r="DF26">
        <v>396.89572676192898</v>
      </c>
      <c r="DG26">
        <v>13072.7384615385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21.5139790812783</v>
      </c>
      <c r="DW26">
        <v>-0.103857099705461</v>
      </c>
      <c r="DX26">
        <v>4.6644282063427002E-2</v>
      </c>
      <c r="DY26">
        <v>1</v>
      </c>
      <c r="DZ26">
        <v>-27.054048387096799</v>
      </c>
      <c r="EA26">
        <v>9.0048387096827998E-2</v>
      </c>
      <c r="EB26">
        <v>5.6362203481317701E-2</v>
      </c>
      <c r="EC26">
        <v>1</v>
      </c>
      <c r="ED26">
        <v>2.03565709677419</v>
      </c>
      <c r="EE26">
        <v>3.0185322580642202E-2</v>
      </c>
      <c r="EF26">
        <v>6.1161115591148096E-3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0.83499999999999996</v>
      </c>
      <c r="EN26">
        <v>0.4647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2567.8000000000002</v>
      </c>
      <c r="FB26">
        <v>2567.8000000000002</v>
      </c>
      <c r="FC26">
        <v>2</v>
      </c>
      <c r="FD26">
        <v>515.54499999999996</v>
      </c>
      <c r="FE26">
        <v>501.31200000000001</v>
      </c>
      <c r="FF26">
        <v>23.0899</v>
      </c>
      <c r="FG26">
        <v>35.942599999999999</v>
      </c>
      <c r="FH26">
        <v>30</v>
      </c>
      <c r="FI26">
        <v>35.870600000000003</v>
      </c>
      <c r="FJ26">
        <v>35.894300000000001</v>
      </c>
      <c r="FK26">
        <v>26.889800000000001</v>
      </c>
      <c r="FL26">
        <v>37.0503</v>
      </c>
      <c r="FM26">
        <v>83.799300000000002</v>
      </c>
      <c r="FN26">
        <v>23.100200000000001</v>
      </c>
      <c r="FO26">
        <v>626.76800000000003</v>
      </c>
      <c r="FP26">
        <v>19.5062</v>
      </c>
      <c r="FQ26">
        <v>97.191100000000006</v>
      </c>
      <c r="FR26">
        <v>101.85</v>
      </c>
    </row>
    <row r="27" spans="1:174" x14ac:dyDescent="0.25">
      <c r="A27">
        <v>11</v>
      </c>
      <c r="B27">
        <v>1607702929.5</v>
      </c>
      <c r="C27">
        <v>964.40000009536698</v>
      </c>
      <c r="D27" t="s">
        <v>337</v>
      </c>
      <c r="E27" t="s">
        <v>338</v>
      </c>
      <c r="F27" t="s">
        <v>291</v>
      </c>
      <c r="G27" t="s">
        <v>292</v>
      </c>
      <c r="H27">
        <v>1607702921.75</v>
      </c>
      <c r="I27">
        <f t="shared" si="0"/>
        <v>1.7325261307180688E-3</v>
      </c>
      <c r="J27">
        <f t="shared" si="1"/>
        <v>1.7325261307180688</v>
      </c>
      <c r="K27">
        <f t="shared" si="2"/>
        <v>25.138268502714915</v>
      </c>
      <c r="L27">
        <f t="shared" si="3"/>
        <v>699.23746666666705</v>
      </c>
      <c r="M27">
        <f t="shared" si="4"/>
        <v>264.18840962409467</v>
      </c>
      <c r="N27">
        <f t="shared" si="5"/>
        <v>27.01717705560301</v>
      </c>
      <c r="O27">
        <f t="shared" si="6"/>
        <v>71.507385459205651</v>
      </c>
      <c r="P27">
        <f t="shared" si="7"/>
        <v>9.7005179029300406E-2</v>
      </c>
      <c r="Q27">
        <f t="shared" si="8"/>
        <v>2.9673140811646954</v>
      </c>
      <c r="R27">
        <f t="shared" si="9"/>
        <v>9.5277250792921944E-2</v>
      </c>
      <c r="S27">
        <f t="shared" si="10"/>
        <v>5.970096552356198E-2</v>
      </c>
      <c r="T27">
        <f t="shared" si="11"/>
        <v>231.2959128045427</v>
      </c>
      <c r="U27">
        <f t="shared" si="12"/>
        <v>28.881814383629273</v>
      </c>
      <c r="V27">
        <f t="shared" si="13"/>
        <v>28.882773333333301</v>
      </c>
      <c r="W27">
        <f t="shared" si="14"/>
        <v>3.9945721132263969</v>
      </c>
      <c r="X27">
        <f t="shared" si="15"/>
        <v>57.810177711861897</v>
      </c>
      <c r="Y27">
        <f t="shared" si="16"/>
        <v>2.1912253195968865</v>
      </c>
      <c r="Z27">
        <f t="shared" si="17"/>
        <v>3.7903798367796324</v>
      </c>
      <c r="AA27">
        <f t="shared" si="18"/>
        <v>1.8033467936295104</v>
      </c>
      <c r="AB27">
        <f t="shared" si="19"/>
        <v>-76.404402364666836</v>
      </c>
      <c r="AC27">
        <f t="shared" si="20"/>
        <v>-144.44730939551991</v>
      </c>
      <c r="AD27">
        <f t="shared" si="21"/>
        <v>-10.656710505585394</v>
      </c>
      <c r="AE27">
        <f t="shared" si="22"/>
        <v>-0.21250946122947312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53847.999010440188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339</v>
      </c>
      <c r="AR27">
        <v>15410.4</v>
      </c>
      <c r="AS27">
        <v>977.01891999999998</v>
      </c>
      <c r="AT27">
        <v>1500.75</v>
      </c>
      <c r="AU27">
        <f t="shared" si="27"/>
        <v>0.34897956355155757</v>
      </c>
      <c r="AV27">
        <v>0.5</v>
      </c>
      <c r="AW27">
        <f t="shared" si="28"/>
        <v>1180.2072615545565</v>
      </c>
      <c r="AX27">
        <f t="shared" si="29"/>
        <v>25.138268502714915</v>
      </c>
      <c r="AY27">
        <f t="shared" si="30"/>
        <v>205.93410751884403</v>
      </c>
      <c r="AZ27">
        <f t="shared" si="31"/>
        <v>2.178940667477192E-2</v>
      </c>
      <c r="BA27">
        <f t="shared" si="32"/>
        <v>1.1736331834082958</v>
      </c>
      <c r="BB27" t="s">
        <v>340</v>
      </c>
      <c r="BC27">
        <v>977.01891999999998</v>
      </c>
      <c r="BD27">
        <v>644.45000000000005</v>
      </c>
      <c r="BE27">
        <f t="shared" si="33"/>
        <v>0.57058137597867731</v>
      </c>
      <c r="BF27">
        <f t="shared" si="34"/>
        <v>0.61162102067032587</v>
      </c>
      <c r="BG27">
        <f t="shared" si="35"/>
        <v>0.6728720254581434</v>
      </c>
      <c r="BH27">
        <f t="shared" si="36"/>
        <v>0.66694134230620405</v>
      </c>
      <c r="BI27">
        <f t="shared" si="37"/>
        <v>0.69163899783240657</v>
      </c>
      <c r="BJ27">
        <f t="shared" si="38"/>
        <v>0.40343043384563271</v>
      </c>
      <c r="BK27">
        <f t="shared" si="39"/>
        <v>0.59656956615436729</v>
      </c>
      <c r="BL27">
        <f t="shared" si="40"/>
        <v>1400.0260000000001</v>
      </c>
      <c r="BM27">
        <f t="shared" si="41"/>
        <v>1180.2072615545565</v>
      </c>
      <c r="BN27">
        <f t="shared" si="42"/>
        <v>0.84298953130481602</v>
      </c>
      <c r="BO27">
        <f t="shared" si="43"/>
        <v>0.19597906260963197</v>
      </c>
      <c r="BP27">
        <v>6</v>
      </c>
      <c r="BQ27">
        <v>0.5</v>
      </c>
      <c r="BR27" t="s">
        <v>296</v>
      </c>
      <c r="BS27">
        <v>2</v>
      </c>
      <c r="BT27">
        <v>1607702921.75</v>
      </c>
      <c r="BU27">
        <v>699.23746666666705</v>
      </c>
      <c r="BV27">
        <v>730.84473333333301</v>
      </c>
      <c r="BW27">
        <v>21.426973333333301</v>
      </c>
      <c r="BX27">
        <v>19.3932866666667</v>
      </c>
      <c r="BY27">
        <v>698.50710000000004</v>
      </c>
      <c r="BZ27">
        <v>20.965</v>
      </c>
      <c r="CA27">
        <v>500.19603333333299</v>
      </c>
      <c r="CB27">
        <v>102.1648</v>
      </c>
      <c r="CC27">
        <v>0.100008263333333</v>
      </c>
      <c r="CD27">
        <v>27.97983</v>
      </c>
      <c r="CE27">
        <v>28.882773333333301</v>
      </c>
      <c r="CF27">
        <v>999.9</v>
      </c>
      <c r="CG27">
        <v>0</v>
      </c>
      <c r="CH27">
        <v>0</v>
      </c>
      <c r="CI27">
        <v>10000.388999999999</v>
      </c>
      <c r="CJ27">
        <v>0</v>
      </c>
      <c r="CK27">
        <v>300.14206666666701</v>
      </c>
      <c r="CL27">
        <v>1400.0260000000001</v>
      </c>
      <c r="CM27">
        <v>0.89999193333333405</v>
      </c>
      <c r="CN27">
        <v>0.10000801333333301</v>
      </c>
      <c r="CO27">
        <v>0</v>
      </c>
      <c r="CP27">
        <v>976.87186666666696</v>
      </c>
      <c r="CQ27">
        <v>4.9994800000000001</v>
      </c>
      <c r="CR27">
        <v>13940.1933333333</v>
      </c>
      <c r="CS27">
        <v>11417.76</v>
      </c>
      <c r="CT27">
        <v>49.528866666666701</v>
      </c>
      <c r="CU27">
        <v>51.345599999999997</v>
      </c>
      <c r="CV27">
        <v>50.582999999999998</v>
      </c>
      <c r="CW27">
        <v>50.553933333333298</v>
      </c>
      <c r="CX27">
        <v>51.266399999999997</v>
      </c>
      <c r="CY27">
        <v>1255.5119999999999</v>
      </c>
      <c r="CZ27">
        <v>139.51400000000001</v>
      </c>
      <c r="DA27">
        <v>0</v>
      </c>
      <c r="DB27">
        <v>95</v>
      </c>
      <c r="DC27">
        <v>0</v>
      </c>
      <c r="DD27">
        <v>977.01891999999998</v>
      </c>
      <c r="DE27">
        <v>37.180461465645202</v>
      </c>
      <c r="DF27">
        <v>501.59230693971102</v>
      </c>
      <c r="DG27">
        <v>13942.436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25.138951373268601</v>
      </c>
      <c r="DW27">
        <v>-0.12622699537694701</v>
      </c>
      <c r="DX27">
        <v>5.4350833113304402E-2</v>
      </c>
      <c r="DY27">
        <v>1</v>
      </c>
      <c r="DZ27">
        <v>-31.608248387096801</v>
      </c>
      <c r="EA27">
        <v>-2.6196774193455698E-2</v>
      </c>
      <c r="EB27">
        <v>6.7748642985899499E-2</v>
      </c>
      <c r="EC27">
        <v>1</v>
      </c>
      <c r="ED27">
        <v>2.0310145161290301</v>
      </c>
      <c r="EE27">
        <v>0.161679677419345</v>
      </c>
      <c r="EF27">
        <v>1.37593245423837E-2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0.73099999999999998</v>
      </c>
      <c r="EN27">
        <v>0.46200000000000002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2569.4</v>
      </c>
      <c r="FB27">
        <v>2569.4</v>
      </c>
      <c r="FC27">
        <v>2</v>
      </c>
      <c r="FD27">
        <v>515.46299999999997</v>
      </c>
      <c r="FE27">
        <v>499.86900000000003</v>
      </c>
      <c r="FF27">
        <v>23.262</v>
      </c>
      <c r="FG27">
        <v>35.926200000000001</v>
      </c>
      <c r="FH27">
        <v>29.9999</v>
      </c>
      <c r="FI27">
        <v>35.8872</v>
      </c>
      <c r="FJ27">
        <v>35.917499999999997</v>
      </c>
      <c r="FK27">
        <v>30.524699999999999</v>
      </c>
      <c r="FL27">
        <v>36.190199999999997</v>
      </c>
      <c r="FM27">
        <v>80.372900000000001</v>
      </c>
      <c r="FN27">
        <v>23.262699999999999</v>
      </c>
      <c r="FO27">
        <v>731.26800000000003</v>
      </c>
      <c r="FP27">
        <v>19.4011</v>
      </c>
      <c r="FQ27">
        <v>97.204899999999995</v>
      </c>
      <c r="FR27">
        <v>101.85</v>
      </c>
    </row>
    <row r="28" spans="1:174" x14ac:dyDescent="0.25">
      <c r="A28">
        <v>12</v>
      </c>
      <c r="B28">
        <v>1607703028.5</v>
      </c>
      <c r="C28">
        <v>1063.4000000953699</v>
      </c>
      <c r="D28" t="s">
        <v>341</v>
      </c>
      <c r="E28" t="s">
        <v>342</v>
      </c>
      <c r="F28" t="s">
        <v>291</v>
      </c>
      <c r="G28" t="s">
        <v>292</v>
      </c>
      <c r="H28">
        <v>1607703020.75</v>
      </c>
      <c r="I28">
        <f t="shared" si="0"/>
        <v>1.7434302658036304E-3</v>
      </c>
      <c r="J28">
        <f t="shared" si="1"/>
        <v>1.7434302658036305</v>
      </c>
      <c r="K28">
        <f t="shared" si="2"/>
        <v>28.369936517115402</v>
      </c>
      <c r="L28">
        <f t="shared" si="3"/>
        <v>799.34230000000002</v>
      </c>
      <c r="M28">
        <f t="shared" si="4"/>
        <v>308.57168138390057</v>
      </c>
      <c r="N28">
        <f t="shared" si="5"/>
        <v>31.553636362720063</v>
      </c>
      <c r="O28">
        <f t="shared" si="6"/>
        <v>81.738402404337521</v>
      </c>
      <c r="P28">
        <f t="shared" si="7"/>
        <v>9.7127730181574681E-2</v>
      </c>
      <c r="Q28">
        <f t="shared" si="8"/>
        <v>2.9659448537486037</v>
      </c>
      <c r="R28">
        <f t="shared" si="9"/>
        <v>9.5394690949992242E-2</v>
      </c>
      <c r="S28">
        <f t="shared" si="10"/>
        <v>5.9774812891944612E-2</v>
      </c>
      <c r="T28">
        <f t="shared" si="11"/>
        <v>231.29191518467042</v>
      </c>
      <c r="U28">
        <f t="shared" si="12"/>
        <v>28.885540391990041</v>
      </c>
      <c r="V28">
        <f t="shared" si="13"/>
        <v>28.8775333333333</v>
      </c>
      <c r="W28">
        <f t="shared" si="14"/>
        <v>3.9933600061896999</v>
      </c>
      <c r="X28">
        <f t="shared" si="15"/>
        <v>57.517974423308146</v>
      </c>
      <c r="Y28">
        <f t="shared" si="16"/>
        <v>2.1809336995672446</v>
      </c>
      <c r="Z28">
        <f t="shared" si="17"/>
        <v>3.7917428793936447</v>
      </c>
      <c r="AA28">
        <f t="shared" si="18"/>
        <v>1.8124263066224553</v>
      </c>
      <c r="AB28">
        <f t="shared" si="19"/>
        <v>-76.885274721940107</v>
      </c>
      <c r="AC28">
        <f t="shared" si="20"/>
        <v>-142.55672989932955</v>
      </c>
      <c r="AD28">
        <f t="shared" si="21"/>
        <v>-10.522134764753062</v>
      </c>
      <c r="AE28">
        <f t="shared" si="22"/>
        <v>1.327775798647707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53806.688399768638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343</v>
      </c>
      <c r="AR28">
        <v>15414</v>
      </c>
      <c r="AS28">
        <v>1033.78884615385</v>
      </c>
      <c r="AT28">
        <v>1608.99</v>
      </c>
      <c r="AU28">
        <f t="shared" si="27"/>
        <v>0.35749206262695854</v>
      </c>
      <c r="AV28">
        <v>0.5</v>
      </c>
      <c r="AW28">
        <f t="shared" si="28"/>
        <v>1180.189781554433</v>
      </c>
      <c r="AX28">
        <f t="shared" si="29"/>
        <v>28.369936517115402</v>
      </c>
      <c r="AY28">
        <f t="shared" si="30"/>
        <v>210.95423964957695</v>
      </c>
      <c r="AZ28">
        <f t="shared" si="31"/>
        <v>2.4527990709091303E-2</v>
      </c>
      <c r="BA28">
        <f t="shared" si="32"/>
        <v>1.0274084984990584</v>
      </c>
      <c r="BB28" t="s">
        <v>344</v>
      </c>
      <c r="BC28">
        <v>1033.78884615385</v>
      </c>
      <c r="BD28">
        <v>651.13</v>
      </c>
      <c r="BE28">
        <f t="shared" si="33"/>
        <v>0.59531755946276865</v>
      </c>
      <c r="BF28">
        <f t="shared" si="34"/>
        <v>0.60050649765743425</v>
      </c>
      <c r="BG28">
        <f t="shared" si="35"/>
        <v>0.63313736379478736</v>
      </c>
      <c r="BH28">
        <f t="shared" si="36"/>
        <v>0.64375236211083375</v>
      </c>
      <c r="BI28">
        <f t="shared" si="37"/>
        <v>0.64913531872322217</v>
      </c>
      <c r="BJ28">
        <f t="shared" si="38"/>
        <v>0.37822791111976728</v>
      </c>
      <c r="BK28">
        <f t="shared" si="39"/>
        <v>0.62177208888023272</v>
      </c>
      <c r="BL28">
        <f t="shared" si="40"/>
        <v>1400.0056666666701</v>
      </c>
      <c r="BM28">
        <f t="shared" si="41"/>
        <v>1180.189781554433</v>
      </c>
      <c r="BN28">
        <f t="shared" si="42"/>
        <v>0.84298928901080417</v>
      </c>
      <c r="BO28">
        <f t="shared" si="43"/>
        <v>0.1959785780216084</v>
      </c>
      <c r="BP28">
        <v>6</v>
      </c>
      <c r="BQ28">
        <v>0.5</v>
      </c>
      <c r="BR28" t="s">
        <v>296</v>
      </c>
      <c r="BS28">
        <v>2</v>
      </c>
      <c r="BT28">
        <v>1607703020.75</v>
      </c>
      <c r="BU28">
        <v>799.34230000000002</v>
      </c>
      <c r="BV28">
        <v>835.04506666666703</v>
      </c>
      <c r="BW28">
        <v>21.327950000000001</v>
      </c>
      <c r="BX28">
        <v>19.281226666666701</v>
      </c>
      <c r="BY28">
        <v>798.72493333333296</v>
      </c>
      <c r="BZ28">
        <v>20.870063333333299</v>
      </c>
      <c r="CA28">
        <v>500.18869999999998</v>
      </c>
      <c r="CB28">
        <v>102.157</v>
      </c>
      <c r="CC28">
        <v>0.1000711</v>
      </c>
      <c r="CD28">
        <v>27.985996666666701</v>
      </c>
      <c r="CE28">
        <v>28.8775333333333</v>
      </c>
      <c r="CF28">
        <v>999.9</v>
      </c>
      <c r="CG28">
        <v>0</v>
      </c>
      <c r="CH28">
        <v>0</v>
      </c>
      <c r="CI28">
        <v>9993.3996666666699</v>
      </c>
      <c r="CJ28">
        <v>0</v>
      </c>
      <c r="CK28">
        <v>290.86180000000002</v>
      </c>
      <c r="CL28">
        <v>1400.0056666666701</v>
      </c>
      <c r="CM28">
        <v>0.89999973333333305</v>
      </c>
      <c r="CN28">
        <v>9.9999779999999996E-2</v>
      </c>
      <c r="CO28">
        <v>0</v>
      </c>
      <c r="CP28">
        <v>1033.788</v>
      </c>
      <c r="CQ28">
        <v>4.9994800000000001</v>
      </c>
      <c r="CR28">
        <v>14701.92</v>
      </c>
      <c r="CS28">
        <v>11417.6366666667</v>
      </c>
      <c r="CT28">
        <v>49.081033333333302</v>
      </c>
      <c r="CU28">
        <v>50.8853333333333</v>
      </c>
      <c r="CV28">
        <v>50.091433333333299</v>
      </c>
      <c r="CW28">
        <v>50.083033333333297</v>
      </c>
      <c r="CX28">
        <v>50.837299999999999</v>
      </c>
      <c r="CY28">
        <v>1255.5050000000001</v>
      </c>
      <c r="CZ28">
        <v>139.500666666667</v>
      </c>
      <c r="DA28">
        <v>0</v>
      </c>
      <c r="DB28">
        <v>98</v>
      </c>
      <c r="DC28">
        <v>0</v>
      </c>
      <c r="DD28">
        <v>1033.78884615385</v>
      </c>
      <c r="DE28">
        <v>27.808888856208501</v>
      </c>
      <c r="DF28">
        <v>348.10940129775798</v>
      </c>
      <c r="DG28">
        <v>14701.8384615385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28.381148129876799</v>
      </c>
      <c r="DW28">
        <v>-0.20385085280540699</v>
      </c>
      <c r="DX28">
        <v>4.92866689298634E-2</v>
      </c>
      <c r="DY28">
        <v>1</v>
      </c>
      <c r="DZ28">
        <v>-35.7135580645161</v>
      </c>
      <c r="EA28">
        <v>0.18722419354867201</v>
      </c>
      <c r="EB28">
        <v>5.6711839659318398E-2</v>
      </c>
      <c r="EC28">
        <v>1</v>
      </c>
      <c r="ED28">
        <v>2.0464612903225801</v>
      </c>
      <c r="EE28">
        <v>6.9839516129028695E-2</v>
      </c>
      <c r="EF28">
        <v>7.6155726457151299E-3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0.61699999999999999</v>
      </c>
      <c r="EN28">
        <v>0.4577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2571.1</v>
      </c>
      <c r="FB28">
        <v>2571.1</v>
      </c>
      <c r="FC28">
        <v>2</v>
      </c>
      <c r="FD28">
        <v>515.61800000000005</v>
      </c>
      <c r="FE28">
        <v>498.66300000000001</v>
      </c>
      <c r="FF28">
        <v>23.2758</v>
      </c>
      <c r="FG28">
        <v>35.8872</v>
      </c>
      <c r="FH28">
        <v>29.9999</v>
      </c>
      <c r="FI28">
        <v>35.880499999999998</v>
      </c>
      <c r="FJ28">
        <v>35.914200000000001</v>
      </c>
      <c r="FK28">
        <v>34.055199999999999</v>
      </c>
      <c r="FL28">
        <v>36.192999999999998</v>
      </c>
      <c r="FM28">
        <v>76.577399999999997</v>
      </c>
      <c r="FN28">
        <v>23.277100000000001</v>
      </c>
      <c r="FO28">
        <v>835.48800000000006</v>
      </c>
      <c r="FP28">
        <v>19.3431</v>
      </c>
      <c r="FQ28">
        <v>97.221299999999999</v>
      </c>
      <c r="FR28">
        <v>101.854</v>
      </c>
    </row>
    <row r="29" spans="1:174" x14ac:dyDescent="0.25">
      <c r="A29">
        <v>13</v>
      </c>
      <c r="B29">
        <v>1607703125.5</v>
      </c>
      <c r="C29">
        <v>1160.4000000953699</v>
      </c>
      <c r="D29" t="s">
        <v>345</v>
      </c>
      <c r="E29" t="s">
        <v>346</v>
      </c>
      <c r="F29" t="s">
        <v>291</v>
      </c>
      <c r="G29" t="s">
        <v>292</v>
      </c>
      <c r="H29">
        <v>1607703117.75</v>
      </c>
      <c r="I29">
        <f t="shared" si="0"/>
        <v>1.7078169422377186E-3</v>
      </c>
      <c r="J29">
        <f t="shared" si="1"/>
        <v>1.7078169422377187</v>
      </c>
      <c r="K29">
        <f t="shared" si="2"/>
        <v>30.929712265460214</v>
      </c>
      <c r="L29">
        <f t="shared" si="3"/>
        <v>899.28430000000003</v>
      </c>
      <c r="M29">
        <f t="shared" si="4"/>
        <v>353.83454973344749</v>
      </c>
      <c r="N29">
        <f t="shared" si="5"/>
        <v>36.18269446573261</v>
      </c>
      <c r="O29">
        <f t="shared" si="6"/>
        <v>91.959728322862546</v>
      </c>
      <c r="P29">
        <f t="shared" si="7"/>
        <v>9.5299381523811191E-2</v>
      </c>
      <c r="Q29">
        <f t="shared" si="8"/>
        <v>2.9667657437282657</v>
      </c>
      <c r="R29">
        <f t="shared" si="9"/>
        <v>9.363082303530032E-2</v>
      </c>
      <c r="S29">
        <f t="shared" si="10"/>
        <v>5.8666744371829962E-2</v>
      </c>
      <c r="T29">
        <f t="shared" si="11"/>
        <v>231.29576224784586</v>
      </c>
      <c r="U29">
        <f t="shared" si="12"/>
        <v>28.885643763441369</v>
      </c>
      <c r="V29">
        <f t="shared" si="13"/>
        <v>28.880949999999999</v>
      </c>
      <c r="W29">
        <f t="shared" si="14"/>
        <v>3.9941503067662754</v>
      </c>
      <c r="X29">
        <f t="shared" si="15"/>
        <v>57.66327388431155</v>
      </c>
      <c r="Y29">
        <f t="shared" si="16"/>
        <v>2.1853164523580784</v>
      </c>
      <c r="Z29">
        <f t="shared" si="17"/>
        <v>3.7897890722306657</v>
      </c>
      <c r="AA29">
        <f t="shared" si="18"/>
        <v>1.808833854408197</v>
      </c>
      <c r="AB29">
        <f t="shared" si="19"/>
        <v>-75.314727152683389</v>
      </c>
      <c r="AC29">
        <f t="shared" si="20"/>
        <v>-144.55656924726782</v>
      </c>
      <c r="AD29">
        <f t="shared" si="21"/>
        <v>-10.666503730763193</v>
      </c>
      <c r="AE29">
        <f t="shared" si="22"/>
        <v>0.75796211713145567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53832.310567627093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347</v>
      </c>
      <c r="AR29">
        <v>15416.7</v>
      </c>
      <c r="AS29">
        <v>1073.598</v>
      </c>
      <c r="AT29">
        <v>1682.26</v>
      </c>
      <c r="AU29">
        <f t="shared" si="27"/>
        <v>0.36181208612224036</v>
      </c>
      <c r="AV29">
        <v>0.5</v>
      </c>
      <c r="AW29">
        <f t="shared" si="28"/>
        <v>1180.2071815545266</v>
      </c>
      <c r="AX29">
        <f t="shared" si="29"/>
        <v>30.929712265460214</v>
      </c>
      <c r="AY29">
        <f t="shared" si="30"/>
        <v>213.50661120734648</v>
      </c>
      <c r="AZ29">
        <f t="shared" si="31"/>
        <v>2.6696549756438478E-2</v>
      </c>
      <c r="BA29">
        <f t="shared" si="32"/>
        <v>0.93910572681987325</v>
      </c>
      <c r="BB29" t="s">
        <v>348</v>
      </c>
      <c r="BC29">
        <v>1073.598</v>
      </c>
      <c r="BD29">
        <v>657.92</v>
      </c>
      <c r="BE29">
        <f t="shared" si="33"/>
        <v>0.60890706549522666</v>
      </c>
      <c r="BF29">
        <f t="shared" si="34"/>
        <v>0.59419919167463919</v>
      </c>
      <c r="BG29">
        <f t="shared" si="35"/>
        <v>0.60665243303022853</v>
      </c>
      <c r="BH29">
        <f t="shared" si="36"/>
        <v>0.6295745286907094</v>
      </c>
      <c r="BI29">
        <f t="shared" si="37"/>
        <v>0.6203636578923839</v>
      </c>
      <c r="BJ29">
        <f t="shared" si="38"/>
        <v>0.36413586108261997</v>
      </c>
      <c r="BK29">
        <f t="shared" si="39"/>
        <v>0.63586413891738003</v>
      </c>
      <c r="BL29">
        <f t="shared" si="40"/>
        <v>1400.0260000000001</v>
      </c>
      <c r="BM29">
        <f t="shared" si="41"/>
        <v>1180.2071815545266</v>
      </c>
      <c r="BN29">
        <f t="shared" si="42"/>
        <v>0.84298947416299885</v>
      </c>
      <c r="BO29">
        <f t="shared" si="43"/>
        <v>0.1959789483259976</v>
      </c>
      <c r="BP29">
        <v>6</v>
      </c>
      <c r="BQ29">
        <v>0.5</v>
      </c>
      <c r="BR29" t="s">
        <v>296</v>
      </c>
      <c r="BS29">
        <v>2</v>
      </c>
      <c r="BT29">
        <v>1607703117.75</v>
      </c>
      <c r="BU29">
        <v>899.28430000000003</v>
      </c>
      <c r="BV29">
        <v>938.22763333333296</v>
      </c>
      <c r="BW29">
        <v>21.370450000000002</v>
      </c>
      <c r="BX29">
        <v>19.365653333333299</v>
      </c>
      <c r="BY29">
        <v>898.78513333333296</v>
      </c>
      <c r="BZ29">
        <v>20.910820000000001</v>
      </c>
      <c r="CA29">
        <v>500.19639999999998</v>
      </c>
      <c r="CB29">
        <v>102.15876666666701</v>
      </c>
      <c r="CC29">
        <v>0.100027713333333</v>
      </c>
      <c r="CD29">
        <v>27.977156666666701</v>
      </c>
      <c r="CE29">
        <v>28.880949999999999</v>
      </c>
      <c r="CF29">
        <v>999.9</v>
      </c>
      <c r="CG29">
        <v>0</v>
      </c>
      <c r="CH29">
        <v>0</v>
      </c>
      <c r="CI29">
        <v>9997.8743333333296</v>
      </c>
      <c r="CJ29">
        <v>0</v>
      </c>
      <c r="CK29">
        <v>280.78576666666697</v>
      </c>
      <c r="CL29">
        <v>1400.0260000000001</v>
      </c>
      <c r="CM29">
        <v>0.89999206666666698</v>
      </c>
      <c r="CN29">
        <v>0.10000708</v>
      </c>
      <c r="CO29">
        <v>0</v>
      </c>
      <c r="CP29">
        <v>1073.49233333333</v>
      </c>
      <c r="CQ29">
        <v>4.9994800000000001</v>
      </c>
      <c r="CR29">
        <v>15213.1466666667</v>
      </c>
      <c r="CS29">
        <v>11417.76</v>
      </c>
      <c r="CT29">
        <v>48.6788666666667</v>
      </c>
      <c r="CU29">
        <v>50.530999999999999</v>
      </c>
      <c r="CV29">
        <v>49.680866666666702</v>
      </c>
      <c r="CW29">
        <v>49.741533333333301</v>
      </c>
      <c r="CX29">
        <v>50.474800000000002</v>
      </c>
      <c r="CY29">
        <v>1255.5146666666701</v>
      </c>
      <c r="CZ29">
        <v>139.511333333333</v>
      </c>
      <c r="DA29">
        <v>0</v>
      </c>
      <c r="DB29">
        <v>96.200000047683702</v>
      </c>
      <c r="DC29">
        <v>0</v>
      </c>
      <c r="DD29">
        <v>1073.598</v>
      </c>
      <c r="DE29">
        <v>15.173846162895201</v>
      </c>
      <c r="DF29">
        <v>169.03076910667701</v>
      </c>
      <c r="DG29">
        <v>15214.028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30.940696218921499</v>
      </c>
      <c r="DW29">
        <v>-0.16520648629325299</v>
      </c>
      <c r="DX29">
        <v>8.9178460979858501E-2</v>
      </c>
      <c r="DY29">
        <v>1</v>
      </c>
      <c r="DZ29">
        <v>-38.956158064516103</v>
      </c>
      <c r="EA29">
        <v>1.45112903227432E-2</v>
      </c>
      <c r="EB29">
        <v>0.10648456733313399</v>
      </c>
      <c r="EC29">
        <v>1</v>
      </c>
      <c r="ED29">
        <v>2.0038693548387099</v>
      </c>
      <c r="EE29">
        <v>0.14268290322580801</v>
      </c>
      <c r="EF29">
        <v>1.24230807398019E-2</v>
      </c>
      <c r="EG29">
        <v>1</v>
      </c>
      <c r="EH29">
        <v>3</v>
      </c>
      <c r="EI29">
        <v>3</v>
      </c>
      <c r="EJ29" t="s">
        <v>308</v>
      </c>
      <c r="EK29">
        <v>100</v>
      </c>
      <c r="EL29">
        <v>100</v>
      </c>
      <c r="EM29">
        <v>0.499</v>
      </c>
      <c r="EN29">
        <v>0.45950000000000002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2572.6999999999998</v>
      </c>
      <c r="FB29">
        <v>2572.6999999999998</v>
      </c>
      <c r="FC29">
        <v>2</v>
      </c>
      <c r="FD29">
        <v>515.92399999999998</v>
      </c>
      <c r="FE29">
        <v>497.22899999999998</v>
      </c>
      <c r="FF29">
        <v>23.3489</v>
      </c>
      <c r="FG29">
        <v>35.839700000000001</v>
      </c>
      <c r="FH29">
        <v>29.9998</v>
      </c>
      <c r="FI29">
        <v>35.8551</v>
      </c>
      <c r="FJ29">
        <v>35.891399999999997</v>
      </c>
      <c r="FK29">
        <v>37.469900000000003</v>
      </c>
      <c r="FL29">
        <v>35.040300000000002</v>
      </c>
      <c r="FM29">
        <v>73.160200000000003</v>
      </c>
      <c r="FN29">
        <v>23.363900000000001</v>
      </c>
      <c r="FO29">
        <v>938.41399999999999</v>
      </c>
      <c r="FP29">
        <v>19.4041</v>
      </c>
      <c r="FQ29">
        <v>97.239099999999993</v>
      </c>
      <c r="FR29">
        <v>101.858</v>
      </c>
    </row>
    <row r="30" spans="1:174" x14ac:dyDescent="0.25">
      <c r="A30">
        <v>14</v>
      </c>
      <c r="B30">
        <v>1607703246</v>
      </c>
      <c r="C30">
        <v>1280.9000000953699</v>
      </c>
      <c r="D30" t="s">
        <v>349</v>
      </c>
      <c r="E30" t="s">
        <v>350</v>
      </c>
      <c r="F30" t="s">
        <v>291</v>
      </c>
      <c r="G30" t="s">
        <v>292</v>
      </c>
      <c r="H30">
        <v>1607703238</v>
      </c>
      <c r="I30">
        <f t="shared" si="0"/>
        <v>1.6440038602111521E-3</v>
      </c>
      <c r="J30">
        <f t="shared" si="1"/>
        <v>1.6440038602111522</v>
      </c>
      <c r="K30">
        <f t="shared" si="2"/>
        <v>36.153902158157123</v>
      </c>
      <c r="L30">
        <f t="shared" si="3"/>
        <v>1199.59290322581</v>
      </c>
      <c r="M30">
        <f t="shared" si="4"/>
        <v>534.70026682281457</v>
      </c>
      <c r="N30">
        <f t="shared" si="5"/>
        <v>54.677803177646133</v>
      </c>
      <c r="O30">
        <f t="shared" si="6"/>
        <v>122.66892074998177</v>
      </c>
      <c r="P30">
        <f t="shared" si="7"/>
        <v>9.1760340096396178E-2</v>
      </c>
      <c r="Q30">
        <f t="shared" si="8"/>
        <v>2.9668871318939325</v>
      </c>
      <c r="R30">
        <f t="shared" si="9"/>
        <v>9.0212384960199232E-2</v>
      </c>
      <c r="S30">
        <f t="shared" si="10"/>
        <v>5.6519643072913892E-2</v>
      </c>
      <c r="T30">
        <f t="shared" si="11"/>
        <v>231.29288276801819</v>
      </c>
      <c r="U30">
        <f t="shared" si="12"/>
        <v>28.914301785919218</v>
      </c>
      <c r="V30">
        <f t="shared" si="13"/>
        <v>28.8817806451613</v>
      </c>
      <c r="W30">
        <f t="shared" si="14"/>
        <v>3.9943424618186221</v>
      </c>
      <c r="X30">
        <f t="shared" si="15"/>
        <v>57.669746717340097</v>
      </c>
      <c r="Y30">
        <f t="shared" si="16"/>
        <v>2.1871331368003841</v>
      </c>
      <c r="Z30">
        <f t="shared" si="17"/>
        <v>3.7925138591648406</v>
      </c>
      <c r="AA30">
        <f t="shared" si="18"/>
        <v>1.8072093250182379</v>
      </c>
      <c r="AB30">
        <f t="shared" si="19"/>
        <v>-72.500570235311812</v>
      </c>
      <c r="AC30">
        <f t="shared" si="20"/>
        <v>-142.72359987210237</v>
      </c>
      <c r="AD30">
        <f t="shared" si="21"/>
        <v>-10.531511114997009</v>
      </c>
      <c r="AE30">
        <f t="shared" si="22"/>
        <v>5.5372015456069903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53833.655795125029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351</v>
      </c>
      <c r="AR30">
        <v>15418.9</v>
      </c>
      <c r="AS30">
        <v>1072.2684615384601</v>
      </c>
      <c r="AT30">
        <v>1673.19</v>
      </c>
      <c r="AU30">
        <f t="shared" si="27"/>
        <v>0.35914722085449946</v>
      </c>
      <c r="AV30">
        <v>0.5</v>
      </c>
      <c r="AW30">
        <f t="shared" si="28"/>
        <v>1180.1974660704384</v>
      </c>
      <c r="AX30">
        <f t="shared" si="29"/>
        <v>36.153902158157123</v>
      </c>
      <c r="AY30">
        <f t="shared" si="30"/>
        <v>211.93231999936017</v>
      </c>
      <c r="AZ30">
        <f t="shared" si="31"/>
        <v>3.112330833947162E-2</v>
      </c>
      <c r="BA30">
        <f t="shared" si="32"/>
        <v>0.94961719828590885</v>
      </c>
      <c r="BB30" t="s">
        <v>352</v>
      </c>
      <c r="BC30">
        <v>1072.2684615384601</v>
      </c>
      <c r="BD30">
        <v>644.70000000000005</v>
      </c>
      <c r="BE30">
        <f t="shared" si="33"/>
        <v>0.61468811073458485</v>
      </c>
      <c r="BF30">
        <f t="shared" si="34"/>
        <v>0.58427552865029309</v>
      </c>
      <c r="BG30">
        <f t="shared" si="35"/>
        <v>0.60705361850400008</v>
      </c>
      <c r="BH30">
        <f t="shared" si="36"/>
        <v>0.62745466564179075</v>
      </c>
      <c r="BI30">
        <f t="shared" si="37"/>
        <v>0.6239252651495929</v>
      </c>
      <c r="BJ30">
        <f t="shared" si="38"/>
        <v>0.35129489193442359</v>
      </c>
      <c r="BK30">
        <f t="shared" si="39"/>
        <v>0.64870510806557635</v>
      </c>
      <c r="BL30">
        <f t="shared" si="40"/>
        <v>1400.0151612903201</v>
      </c>
      <c r="BM30">
        <f t="shared" si="41"/>
        <v>1180.1974660704384</v>
      </c>
      <c r="BN30">
        <f t="shared" si="42"/>
        <v>0.8429890609061067</v>
      </c>
      <c r="BO30">
        <f t="shared" si="43"/>
        <v>0.19597812181221358</v>
      </c>
      <c r="BP30">
        <v>6</v>
      </c>
      <c r="BQ30">
        <v>0.5</v>
      </c>
      <c r="BR30" t="s">
        <v>296</v>
      </c>
      <c r="BS30">
        <v>2</v>
      </c>
      <c r="BT30">
        <v>1607703238</v>
      </c>
      <c r="BU30">
        <v>1199.59290322581</v>
      </c>
      <c r="BV30">
        <v>1245.3270967741901</v>
      </c>
      <c r="BW30">
        <v>21.388216129032301</v>
      </c>
      <c r="BX30">
        <v>19.458325806451601</v>
      </c>
      <c r="BY30">
        <v>1199.46</v>
      </c>
      <c r="BZ30">
        <v>20.927851612903201</v>
      </c>
      <c r="CA30">
        <v>500.18641935483902</v>
      </c>
      <c r="CB30">
        <v>102.158774193548</v>
      </c>
      <c r="CC30">
        <v>0.100017451612903</v>
      </c>
      <c r="CD30">
        <v>27.9894838709677</v>
      </c>
      <c r="CE30">
        <v>28.8817806451613</v>
      </c>
      <c r="CF30">
        <v>999.9</v>
      </c>
      <c r="CG30">
        <v>0</v>
      </c>
      <c r="CH30">
        <v>0</v>
      </c>
      <c r="CI30">
        <v>9998.5609677419307</v>
      </c>
      <c r="CJ30">
        <v>0</v>
      </c>
      <c r="CK30">
        <v>295.26058064516099</v>
      </c>
      <c r="CL30">
        <v>1400.0151612903201</v>
      </c>
      <c r="CM30">
        <v>0.90000632258064495</v>
      </c>
      <c r="CN30">
        <v>9.9993306451612904E-2</v>
      </c>
      <c r="CO30">
        <v>0</v>
      </c>
      <c r="CP30">
        <v>1072.5925806451601</v>
      </c>
      <c r="CQ30">
        <v>4.9994800000000001</v>
      </c>
      <c r="CR30">
        <v>15229.864516129001</v>
      </c>
      <c r="CS30">
        <v>11417.7387096774</v>
      </c>
      <c r="CT30">
        <v>48.265935483870997</v>
      </c>
      <c r="CU30">
        <v>50.124935483870999</v>
      </c>
      <c r="CV30">
        <v>49.261935483871</v>
      </c>
      <c r="CW30">
        <v>49.3708064516129</v>
      </c>
      <c r="CX30">
        <v>50.098451612903197</v>
      </c>
      <c r="CY30">
        <v>1255.52419354839</v>
      </c>
      <c r="CZ30">
        <v>139.49096774193501</v>
      </c>
      <c r="DA30">
        <v>0</v>
      </c>
      <c r="DB30">
        <v>119.59999990463299</v>
      </c>
      <c r="DC30">
        <v>0</v>
      </c>
      <c r="DD30">
        <v>1072.2684615384601</v>
      </c>
      <c r="DE30">
        <v>-54.164786338933197</v>
      </c>
      <c r="DF30">
        <v>-764.97094024507396</v>
      </c>
      <c r="DG30">
        <v>15225.0307692308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36.155257603294302</v>
      </c>
      <c r="DW30">
        <v>-1.2236070412472</v>
      </c>
      <c r="DX30">
        <v>9.5681201043597106E-2</v>
      </c>
      <c r="DY30">
        <v>0</v>
      </c>
      <c r="DZ30">
        <v>-45.734625806451596</v>
      </c>
      <c r="EA30">
        <v>1.15885161290328</v>
      </c>
      <c r="EB30">
        <v>9.9008253053655196E-2</v>
      </c>
      <c r="EC30">
        <v>0</v>
      </c>
      <c r="ED30">
        <v>1.92989096774194</v>
      </c>
      <c r="EE30">
        <v>0.147641612903221</v>
      </c>
      <c r="EF30">
        <v>1.3783336211817199E-2</v>
      </c>
      <c r="EG30">
        <v>1</v>
      </c>
      <c r="EH30">
        <v>1</v>
      </c>
      <c r="EI30">
        <v>3</v>
      </c>
      <c r="EJ30" t="s">
        <v>303</v>
      </c>
      <c r="EK30">
        <v>100</v>
      </c>
      <c r="EL30">
        <v>100</v>
      </c>
      <c r="EM30">
        <v>0.14000000000000001</v>
      </c>
      <c r="EN30">
        <v>0.46010000000000001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2574.6999999999998</v>
      </c>
      <c r="FB30">
        <v>2574.6999999999998</v>
      </c>
      <c r="FC30">
        <v>2</v>
      </c>
      <c r="FD30">
        <v>515.93899999999996</v>
      </c>
      <c r="FE30">
        <v>496.94200000000001</v>
      </c>
      <c r="FF30">
        <v>23.5883</v>
      </c>
      <c r="FG30">
        <v>35.750999999999998</v>
      </c>
      <c r="FH30">
        <v>29.9999</v>
      </c>
      <c r="FI30">
        <v>35.795000000000002</v>
      </c>
      <c r="FJ30">
        <v>35.838000000000001</v>
      </c>
      <c r="FK30">
        <v>47.224499999999999</v>
      </c>
      <c r="FL30">
        <v>33.016300000000001</v>
      </c>
      <c r="FM30">
        <v>69.758600000000001</v>
      </c>
      <c r="FN30">
        <v>23.589700000000001</v>
      </c>
      <c r="FO30">
        <v>1245.32</v>
      </c>
      <c r="FP30">
        <v>19.5336</v>
      </c>
      <c r="FQ30">
        <v>97.265299999999996</v>
      </c>
      <c r="FR30">
        <v>101.869</v>
      </c>
    </row>
    <row r="31" spans="1:174" x14ac:dyDescent="0.25">
      <c r="A31">
        <v>15</v>
      </c>
      <c r="B31">
        <v>1607703360.5</v>
      </c>
      <c r="C31">
        <v>1395.4000000953699</v>
      </c>
      <c r="D31" t="s">
        <v>353</v>
      </c>
      <c r="E31" t="s">
        <v>354</v>
      </c>
      <c r="F31" t="s">
        <v>291</v>
      </c>
      <c r="G31" t="s">
        <v>292</v>
      </c>
      <c r="H31">
        <v>1607703352.5</v>
      </c>
      <c r="I31">
        <f t="shared" si="0"/>
        <v>1.532798661532931E-3</v>
      </c>
      <c r="J31">
        <f t="shared" si="1"/>
        <v>1.532798661532931</v>
      </c>
      <c r="K31">
        <f t="shared" si="2"/>
        <v>37.002940414276189</v>
      </c>
      <c r="L31">
        <f t="shared" si="3"/>
        <v>1399.66612903226</v>
      </c>
      <c r="M31">
        <f t="shared" si="4"/>
        <v>666.17725354258221</v>
      </c>
      <c r="N31">
        <f t="shared" si="5"/>
        <v>68.128289383273227</v>
      </c>
      <c r="O31">
        <f t="shared" si="6"/>
        <v>143.14037078208406</v>
      </c>
      <c r="P31">
        <f t="shared" si="7"/>
        <v>8.5320591033988341E-2</v>
      </c>
      <c r="Q31">
        <f t="shared" si="8"/>
        <v>2.9664234824487279</v>
      </c>
      <c r="R31">
        <f t="shared" si="9"/>
        <v>8.3980366812926366E-2</v>
      </c>
      <c r="S31">
        <f t="shared" si="10"/>
        <v>5.2606389393962782E-2</v>
      </c>
      <c r="T31">
        <f t="shared" si="11"/>
        <v>231.29345683337974</v>
      </c>
      <c r="U31">
        <f t="shared" si="12"/>
        <v>28.934427775847841</v>
      </c>
      <c r="V31">
        <f t="shared" si="13"/>
        <v>28.888880645161301</v>
      </c>
      <c r="W31">
        <f t="shared" si="14"/>
        <v>3.9959852500878297</v>
      </c>
      <c r="X31">
        <f t="shared" si="15"/>
        <v>57.664154459745156</v>
      </c>
      <c r="Y31">
        <f t="shared" si="16"/>
        <v>2.1858268453792276</v>
      </c>
      <c r="Z31">
        <f t="shared" si="17"/>
        <v>3.7906163124357168</v>
      </c>
      <c r="AA31">
        <f t="shared" si="18"/>
        <v>1.8101584047086021</v>
      </c>
      <c r="AB31">
        <f t="shared" si="19"/>
        <v>-67.596420973602264</v>
      </c>
      <c r="AC31">
        <f t="shared" si="20"/>
        <v>-145.20955175098086</v>
      </c>
      <c r="AD31">
        <f t="shared" si="21"/>
        <v>-10.716544839574755</v>
      </c>
      <c r="AE31">
        <f t="shared" si="22"/>
        <v>7.7709392692218273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53821.819639401365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355</v>
      </c>
      <c r="AR31">
        <v>15419.7</v>
      </c>
      <c r="AS31">
        <v>1020.9172</v>
      </c>
      <c r="AT31">
        <v>1586.84</v>
      </c>
      <c r="AU31">
        <f t="shared" si="27"/>
        <v>0.35663507347936774</v>
      </c>
      <c r="AV31">
        <v>0.5</v>
      </c>
      <c r="AW31">
        <f t="shared" si="28"/>
        <v>1180.1970402641364</v>
      </c>
      <c r="AX31">
        <f t="shared" si="29"/>
        <v>37.002940414276189</v>
      </c>
      <c r="AY31">
        <f t="shared" si="30"/>
        <v>210.44982908736631</v>
      </c>
      <c r="AZ31">
        <f t="shared" si="31"/>
        <v>3.1842723385987814E-2</v>
      </c>
      <c r="BA31">
        <f t="shared" si="32"/>
        <v>1.0557081999445439</v>
      </c>
      <c r="BB31" t="s">
        <v>356</v>
      </c>
      <c r="BC31">
        <v>1020.9172</v>
      </c>
      <c r="BD31">
        <v>635.33000000000004</v>
      </c>
      <c r="BE31">
        <f t="shared" si="33"/>
        <v>0.59962567114516896</v>
      </c>
      <c r="BF31">
        <f t="shared" si="34"/>
        <v>0.59476285062689827</v>
      </c>
      <c r="BG31">
        <f t="shared" si="35"/>
        <v>0.63776149233844104</v>
      </c>
      <c r="BH31">
        <f t="shared" si="36"/>
        <v>0.64946841906403041</v>
      </c>
      <c r="BI31">
        <f t="shared" si="37"/>
        <v>0.65783317988608658</v>
      </c>
      <c r="BJ31">
        <f t="shared" si="38"/>
        <v>0.37012862736447905</v>
      </c>
      <c r="BK31">
        <f t="shared" si="39"/>
        <v>0.62987137263552095</v>
      </c>
      <c r="BL31">
        <f t="shared" si="40"/>
        <v>1400.01419354839</v>
      </c>
      <c r="BM31">
        <f t="shared" si="41"/>
        <v>1180.1970402641364</v>
      </c>
      <c r="BN31">
        <f t="shared" si="42"/>
        <v>0.84298933946725318</v>
      </c>
      <c r="BO31">
        <f t="shared" si="43"/>
        <v>0.19597867893450627</v>
      </c>
      <c r="BP31">
        <v>6</v>
      </c>
      <c r="BQ31">
        <v>0.5</v>
      </c>
      <c r="BR31" t="s">
        <v>296</v>
      </c>
      <c r="BS31">
        <v>2</v>
      </c>
      <c r="BT31">
        <v>1607703352.5</v>
      </c>
      <c r="BU31">
        <v>1399.66612903226</v>
      </c>
      <c r="BV31">
        <v>1446.6277419354799</v>
      </c>
      <c r="BW31">
        <v>21.373619354838699</v>
      </c>
      <c r="BX31">
        <v>19.5742032258064</v>
      </c>
      <c r="BY31">
        <v>1399.7648387096799</v>
      </c>
      <c r="BZ31">
        <v>20.913851612903201</v>
      </c>
      <c r="CA31">
        <v>500.17464516129002</v>
      </c>
      <c r="CB31">
        <v>102.167483870968</v>
      </c>
      <c r="CC31">
        <v>0.100026796774194</v>
      </c>
      <c r="CD31">
        <v>27.980899999999998</v>
      </c>
      <c r="CE31">
        <v>28.888880645161301</v>
      </c>
      <c r="CF31">
        <v>999.9</v>
      </c>
      <c r="CG31">
        <v>0</v>
      </c>
      <c r="CH31">
        <v>0</v>
      </c>
      <c r="CI31">
        <v>9995.0835483870997</v>
      </c>
      <c r="CJ31">
        <v>0</v>
      </c>
      <c r="CK31">
        <v>311.029258064516</v>
      </c>
      <c r="CL31">
        <v>1400.01419354839</v>
      </c>
      <c r="CM31">
        <v>0.89999922580645098</v>
      </c>
      <c r="CN31">
        <v>0.100000564516129</v>
      </c>
      <c r="CO31">
        <v>0</v>
      </c>
      <c r="CP31">
        <v>1021.60290322581</v>
      </c>
      <c r="CQ31">
        <v>4.9994800000000001</v>
      </c>
      <c r="CR31">
        <v>14513.9580645161</v>
      </c>
      <c r="CS31">
        <v>11417.6903225806</v>
      </c>
      <c r="CT31">
        <v>47.975612903225802</v>
      </c>
      <c r="CU31">
        <v>49.8</v>
      </c>
      <c r="CV31">
        <v>48.912999999999997</v>
      </c>
      <c r="CW31">
        <v>49.116870967741903</v>
      </c>
      <c r="CX31">
        <v>49.862806451612897</v>
      </c>
      <c r="CY31">
        <v>1255.5103225806499</v>
      </c>
      <c r="CZ31">
        <v>139.50387096774199</v>
      </c>
      <c r="DA31">
        <v>0</v>
      </c>
      <c r="DB31">
        <v>114.09999990463299</v>
      </c>
      <c r="DC31">
        <v>0</v>
      </c>
      <c r="DD31">
        <v>1020.9172</v>
      </c>
      <c r="DE31">
        <v>-38.519230840753103</v>
      </c>
      <c r="DF31">
        <v>-547.09230863282903</v>
      </c>
      <c r="DG31">
        <v>14504.036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37.027810037679899</v>
      </c>
      <c r="DW31">
        <v>0.49804278168042398</v>
      </c>
      <c r="DX31">
        <v>0.14644771710061499</v>
      </c>
      <c r="DY31">
        <v>1</v>
      </c>
      <c r="DZ31">
        <v>-46.977164516129001</v>
      </c>
      <c r="EA31">
        <v>-0.17123225806447401</v>
      </c>
      <c r="EB31">
        <v>0.195763455926735</v>
      </c>
      <c r="EC31">
        <v>1</v>
      </c>
      <c r="ED31">
        <v>1.80066193548387</v>
      </c>
      <c r="EE31">
        <v>-6.4843548387159399E-3</v>
      </c>
      <c r="EF31">
        <v>1.5473056377886599E-2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-0.1</v>
      </c>
      <c r="EN31">
        <v>0.45960000000000001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2576.6</v>
      </c>
      <c r="FB31">
        <v>2576.6</v>
      </c>
      <c r="FC31">
        <v>2</v>
      </c>
      <c r="FD31">
        <v>515.577</v>
      </c>
      <c r="FE31">
        <v>496.40199999999999</v>
      </c>
      <c r="FF31">
        <v>23.603899999999999</v>
      </c>
      <c r="FG31">
        <v>35.6509</v>
      </c>
      <c r="FH31">
        <v>29.999600000000001</v>
      </c>
      <c r="FI31">
        <v>35.716200000000001</v>
      </c>
      <c r="FJ31">
        <v>35.762099999999997</v>
      </c>
      <c r="FK31">
        <v>53.371499999999997</v>
      </c>
      <c r="FL31">
        <v>31.345800000000001</v>
      </c>
      <c r="FM31">
        <v>66.751199999999997</v>
      </c>
      <c r="FN31">
        <v>23.613900000000001</v>
      </c>
      <c r="FO31">
        <v>1446.64</v>
      </c>
      <c r="FP31">
        <v>19.6633</v>
      </c>
      <c r="FQ31">
        <v>97.292699999999996</v>
      </c>
      <c r="FR31">
        <v>101.881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2020-12-11T10:49:24Z</dcterms:created>
  <dcterms:modified xsi:type="dcterms:W3CDTF">2021-05-04T23:14:23Z</dcterms:modified>
</cp:coreProperties>
</file>