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4E66B296-F74E-433B-BA0E-F160A4879B9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Z31" i="1"/>
  <c r="AX31" i="1"/>
  <c r="AS31" i="1"/>
  <c r="AN31" i="1"/>
  <c r="AM31" i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W29" i="1" s="1"/>
  <c r="X29" i="1"/>
  <c r="P29" i="1"/>
  <c r="BK28" i="1"/>
  <c r="BJ28" i="1"/>
  <c r="BI28" i="1"/>
  <c r="S28" i="1" s="1"/>
  <c r="BH28" i="1"/>
  <c r="BG28" i="1"/>
  <c r="BF28" i="1"/>
  <c r="BE28" i="1"/>
  <c r="BD28" i="1"/>
  <c r="BC28" i="1"/>
  <c r="AX28" i="1" s="1"/>
  <c r="AZ28" i="1"/>
  <c r="AU28" i="1"/>
  <c r="AS28" i="1"/>
  <c r="AW28" i="1" s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/>
  <c r="J26" i="1" s="1"/>
  <c r="AV26" i="1" s="1"/>
  <c r="AY26" i="1" s="1"/>
  <c r="Y26" i="1"/>
  <c r="X26" i="1"/>
  <c r="W26" i="1"/>
  <c r="P26" i="1"/>
  <c r="N26" i="1"/>
  <c r="K26" i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N25" i="1"/>
  <c r="AM25" i="1"/>
  <c r="AI25" i="1"/>
  <c r="AG25" i="1"/>
  <c r="K25" i="1" s="1"/>
  <c r="Y25" i="1"/>
  <c r="X25" i="1"/>
  <c r="W25" i="1"/>
  <c r="P25" i="1"/>
  <c r="N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I23" i="1"/>
  <c r="S23" i="1" s="1"/>
  <c r="BH23" i="1"/>
  <c r="BG23" i="1"/>
  <c r="BF23" i="1"/>
  <c r="BE23" i="1"/>
  <c r="BD23" i="1"/>
  <c r="BC23" i="1"/>
  <c r="AZ23" i="1"/>
  <c r="AX23" i="1"/>
  <c r="AU23" i="1"/>
  <c r="AS23" i="1"/>
  <c r="AW23" i="1" s="1"/>
  <c r="AN23" i="1"/>
  <c r="AM23" i="1"/>
  <c r="AI23" i="1"/>
  <c r="AG23" i="1" s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I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I21" i="1" s="1"/>
  <c r="Y21" i="1"/>
  <c r="X21" i="1"/>
  <c r="W21" i="1"/>
  <c r="P21" i="1"/>
  <c r="N21" i="1"/>
  <c r="K21" i="1"/>
  <c r="J21" i="1"/>
  <c r="AV21" i="1" s="1"/>
  <c r="BK20" i="1"/>
  <c r="BJ20" i="1"/>
  <c r="BI20" i="1"/>
  <c r="S20" i="1" s="1"/>
  <c r="BH20" i="1"/>
  <c r="BG20" i="1"/>
  <c r="BF20" i="1"/>
  <c r="BE20" i="1"/>
  <c r="BD20" i="1"/>
  <c r="BC20" i="1"/>
  <c r="AZ20" i="1"/>
  <c r="AX20" i="1"/>
  <c r="AU20" i="1"/>
  <c r="AS20" i="1"/>
  <c r="AW20" i="1" s="1"/>
  <c r="AM20" i="1"/>
  <c r="AN20" i="1" s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P18" i="1"/>
  <c r="K18" i="1"/>
  <c r="BK17" i="1"/>
  <c r="BJ17" i="1"/>
  <c r="BI17" i="1" s="1"/>
  <c r="BH17" i="1"/>
  <c r="BG17" i="1"/>
  <c r="BF17" i="1"/>
  <c r="BE17" i="1"/>
  <c r="BD17" i="1"/>
  <c r="BC17" i="1"/>
  <c r="AX17" i="1" s="1"/>
  <c r="AZ17" i="1"/>
  <c r="AS17" i="1"/>
  <c r="AN17" i="1"/>
  <c r="AM17" i="1"/>
  <c r="AI17" i="1"/>
  <c r="AG17" i="1"/>
  <c r="K17" i="1" s="1"/>
  <c r="Y17" i="1"/>
  <c r="X17" i="1"/>
  <c r="W17" i="1"/>
  <c r="P17" i="1"/>
  <c r="N17" i="1"/>
  <c r="K23" i="1" l="1"/>
  <c r="J23" i="1"/>
  <c r="AV23" i="1" s="1"/>
  <c r="AY23" i="1" s="1"/>
  <c r="I23" i="1"/>
  <c r="AH23" i="1"/>
  <c r="N23" i="1"/>
  <c r="AU19" i="1"/>
  <c r="AW19" i="1" s="1"/>
  <c r="S19" i="1"/>
  <c r="AU25" i="1"/>
  <c r="AW25" i="1" s="1"/>
  <c r="S25" i="1"/>
  <c r="AU22" i="1"/>
  <c r="AW22" i="1" s="1"/>
  <c r="S22" i="1"/>
  <c r="AU30" i="1"/>
  <c r="AW30" i="1" s="1"/>
  <c r="S30" i="1"/>
  <c r="T20" i="1"/>
  <c r="U20" i="1" s="1"/>
  <c r="AH24" i="1"/>
  <c r="N24" i="1"/>
  <c r="I24" i="1"/>
  <c r="K24" i="1"/>
  <c r="J24" i="1"/>
  <c r="AV24" i="1" s="1"/>
  <c r="AY24" i="1" s="1"/>
  <c r="N27" i="1"/>
  <c r="K27" i="1"/>
  <c r="J27" i="1"/>
  <c r="AV27" i="1" s="1"/>
  <c r="I27" i="1"/>
  <c r="AH27" i="1"/>
  <c r="K28" i="1"/>
  <c r="J28" i="1"/>
  <c r="AV28" i="1" s="1"/>
  <c r="AY28" i="1" s="1"/>
  <c r="I28" i="1"/>
  <c r="T28" i="1" s="1"/>
  <c r="U28" i="1" s="1"/>
  <c r="AH28" i="1"/>
  <c r="N28" i="1"/>
  <c r="S18" i="1"/>
  <c r="AU18" i="1"/>
  <c r="AW18" i="1" s="1"/>
  <c r="AU21" i="1"/>
  <c r="AW21" i="1" s="1"/>
  <c r="S21" i="1"/>
  <c r="AY18" i="1"/>
  <c r="AA21" i="1"/>
  <c r="T23" i="1"/>
  <c r="U23" i="1" s="1"/>
  <c r="S31" i="1"/>
  <c r="AU31" i="1"/>
  <c r="AW31" i="1" s="1"/>
  <c r="AU17" i="1"/>
  <c r="AW17" i="1" s="1"/>
  <c r="S17" i="1"/>
  <c r="N19" i="1"/>
  <c r="K19" i="1"/>
  <c r="AH19" i="1"/>
  <c r="J19" i="1"/>
  <c r="AV19" i="1" s="1"/>
  <c r="I19" i="1"/>
  <c r="AY21" i="1"/>
  <c r="AU27" i="1"/>
  <c r="AW27" i="1" s="1"/>
  <c r="S27" i="1"/>
  <c r="I29" i="1"/>
  <c r="AH29" i="1"/>
  <c r="N29" i="1"/>
  <c r="K29" i="1"/>
  <c r="J29" i="1"/>
  <c r="AV29" i="1" s="1"/>
  <c r="AY29" i="1" s="1"/>
  <c r="K20" i="1"/>
  <c r="J20" i="1"/>
  <c r="AV20" i="1" s="1"/>
  <c r="AY20" i="1" s="1"/>
  <c r="I20" i="1"/>
  <c r="AH20" i="1"/>
  <c r="N20" i="1"/>
  <c r="AU29" i="1"/>
  <c r="AW29" i="1" s="1"/>
  <c r="S29" i="1"/>
  <c r="AH17" i="1"/>
  <c r="I22" i="1"/>
  <c r="S24" i="1"/>
  <c r="AH25" i="1"/>
  <c r="I30" i="1"/>
  <c r="N31" i="1"/>
  <c r="AH22" i="1"/>
  <c r="I17" i="1"/>
  <c r="N18" i="1"/>
  <c r="J22" i="1"/>
  <c r="AV22" i="1" s="1"/>
  <c r="AY22" i="1" s="1"/>
  <c r="I25" i="1"/>
  <c r="J30" i="1"/>
  <c r="AV30" i="1" s="1"/>
  <c r="AY30" i="1" s="1"/>
  <c r="J17" i="1"/>
  <c r="AV17" i="1" s="1"/>
  <c r="AY17" i="1" s="1"/>
  <c r="K22" i="1"/>
  <c r="J25" i="1"/>
  <c r="AV25" i="1" s="1"/>
  <c r="AY25" i="1" s="1"/>
  <c r="K30" i="1"/>
  <c r="AH31" i="1"/>
  <c r="AH18" i="1"/>
  <c r="AH26" i="1"/>
  <c r="I31" i="1"/>
  <c r="I18" i="1"/>
  <c r="AH21" i="1"/>
  <c r="I26" i="1"/>
  <c r="J31" i="1"/>
  <c r="AV31" i="1" s="1"/>
  <c r="AY31" i="1" s="1"/>
  <c r="AH30" i="1"/>
  <c r="AC28" i="1" l="1"/>
  <c r="V28" i="1"/>
  <c r="Z28" i="1" s="1"/>
  <c r="AB28" i="1"/>
  <c r="AA17" i="1"/>
  <c r="AA26" i="1"/>
  <c r="T17" i="1"/>
  <c r="U17" i="1" s="1"/>
  <c r="AB23" i="1"/>
  <c r="V23" i="1"/>
  <c r="Z23" i="1" s="1"/>
  <c r="AC23" i="1"/>
  <c r="AA27" i="1"/>
  <c r="T18" i="1"/>
  <c r="U18" i="1" s="1"/>
  <c r="T22" i="1"/>
  <c r="U22" i="1" s="1"/>
  <c r="T26" i="1"/>
  <c r="U26" i="1" s="1"/>
  <c r="Q26" i="1" s="1"/>
  <c r="O26" i="1" s="1"/>
  <c r="R26" i="1" s="1"/>
  <c r="L26" i="1" s="1"/>
  <c r="M26" i="1" s="1"/>
  <c r="AY27" i="1"/>
  <c r="AA18" i="1"/>
  <c r="AA30" i="1"/>
  <c r="Q30" i="1"/>
  <c r="O30" i="1" s="1"/>
  <c r="R30" i="1" s="1"/>
  <c r="L30" i="1" s="1"/>
  <c r="M30" i="1" s="1"/>
  <c r="AA28" i="1"/>
  <c r="Q28" i="1"/>
  <c r="O28" i="1" s="1"/>
  <c r="R28" i="1" s="1"/>
  <c r="L28" i="1" s="1"/>
  <c r="M28" i="1" s="1"/>
  <c r="AC20" i="1"/>
  <c r="V20" i="1"/>
  <c r="Z20" i="1" s="1"/>
  <c r="AA31" i="1"/>
  <c r="AA19" i="1"/>
  <c r="Q19" i="1"/>
  <c r="O19" i="1" s="1"/>
  <c r="R19" i="1" s="1"/>
  <c r="L19" i="1" s="1"/>
  <c r="M19" i="1" s="1"/>
  <c r="T25" i="1"/>
  <c r="U25" i="1" s="1"/>
  <c r="AA25" i="1"/>
  <c r="Q25" i="1"/>
  <c r="O25" i="1" s="1"/>
  <c r="R25" i="1" s="1"/>
  <c r="L25" i="1" s="1"/>
  <c r="M25" i="1" s="1"/>
  <c r="T24" i="1"/>
  <c r="U24" i="1" s="1"/>
  <c r="AY19" i="1"/>
  <c r="T21" i="1"/>
  <c r="U21" i="1" s="1"/>
  <c r="T30" i="1"/>
  <c r="U30" i="1" s="1"/>
  <c r="AA23" i="1"/>
  <c r="Q23" i="1"/>
  <c r="O23" i="1" s="1"/>
  <c r="R23" i="1" s="1"/>
  <c r="L23" i="1" s="1"/>
  <c r="M23" i="1" s="1"/>
  <c r="T29" i="1"/>
  <c r="U29" i="1" s="1"/>
  <c r="AA22" i="1"/>
  <c r="Q22" i="1"/>
  <c r="O22" i="1" s="1"/>
  <c r="R22" i="1" s="1"/>
  <c r="L22" i="1" s="1"/>
  <c r="M22" i="1" s="1"/>
  <c r="AA20" i="1"/>
  <c r="Q20" i="1"/>
  <c r="O20" i="1" s="1"/>
  <c r="R20" i="1" s="1"/>
  <c r="L20" i="1" s="1"/>
  <c r="M20" i="1" s="1"/>
  <c r="T31" i="1"/>
  <c r="U31" i="1" s="1"/>
  <c r="Q31" i="1" s="1"/>
  <c r="O31" i="1" s="1"/>
  <c r="R31" i="1" s="1"/>
  <c r="L31" i="1" s="1"/>
  <c r="M31" i="1" s="1"/>
  <c r="AB20" i="1"/>
  <c r="T27" i="1"/>
  <c r="U27" i="1" s="1"/>
  <c r="Q27" i="1" s="1"/>
  <c r="O27" i="1" s="1"/>
  <c r="R27" i="1" s="1"/>
  <c r="L27" i="1" s="1"/>
  <c r="M27" i="1" s="1"/>
  <c r="Q29" i="1"/>
  <c r="O29" i="1" s="1"/>
  <c r="R29" i="1" s="1"/>
  <c r="L29" i="1" s="1"/>
  <c r="M29" i="1" s="1"/>
  <c r="AA29" i="1"/>
  <c r="Q24" i="1"/>
  <c r="O24" i="1" s="1"/>
  <c r="R24" i="1" s="1"/>
  <c r="L24" i="1" s="1"/>
  <c r="M24" i="1" s="1"/>
  <c r="AA24" i="1"/>
  <c r="T19" i="1"/>
  <c r="U19" i="1" s="1"/>
  <c r="V29" i="1" l="1"/>
  <c r="Z29" i="1" s="1"/>
  <c r="AC29" i="1"/>
  <c r="AB29" i="1"/>
  <c r="AB18" i="1"/>
  <c r="V18" i="1"/>
  <c r="Z18" i="1" s="1"/>
  <c r="AC18" i="1"/>
  <c r="AC17" i="1"/>
  <c r="AD17" i="1" s="1"/>
  <c r="V17" i="1"/>
  <c r="Z17" i="1" s="1"/>
  <c r="AB17" i="1"/>
  <c r="V19" i="1"/>
  <c r="Z19" i="1" s="1"/>
  <c r="AC19" i="1"/>
  <c r="AB19" i="1"/>
  <c r="V24" i="1"/>
  <c r="Z24" i="1" s="1"/>
  <c r="AC24" i="1"/>
  <c r="AB24" i="1"/>
  <c r="Q18" i="1"/>
  <c r="O18" i="1" s="1"/>
  <c r="R18" i="1" s="1"/>
  <c r="L18" i="1" s="1"/>
  <c r="M18" i="1" s="1"/>
  <c r="Q17" i="1"/>
  <c r="O17" i="1" s="1"/>
  <c r="R17" i="1" s="1"/>
  <c r="L17" i="1" s="1"/>
  <c r="M17" i="1" s="1"/>
  <c r="V27" i="1"/>
  <c r="Z27" i="1" s="1"/>
  <c r="AC27" i="1"/>
  <c r="AB27" i="1"/>
  <c r="AC31" i="1"/>
  <c r="AD31" i="1" s="1"/>
  <c r="AB31" i="1"/>
  <c r="V31" i="1"/>
  <c r="Z31" i="1" s="1"/>
  <c r="AD23" i="1"/>
  <c r="V30" i="1"/>
  <c r="Z30" i="1" s="1"/>
  <c r="AC30" i="1"/>
  <c r="AD30" i="1" s="1"/>
  <c r="AB30" i="1"/>
  <c r="AD20" i="1"/>
  <c r="V26" i="1"/>
  <c r="Z26" i="1" s="1"/>
  <c r="AC26" i="1"/>
  <c r="AB26" i="1"/>
  <c r="V22" i="1"/>
  <c r="Z22" i="1" s="1"/>
  <c r="AC22" i="1"/>
  <c r="AD22" i="1" s="1"/>
  <c r="AB22" i="1"/>
  <c r="V21" i="1"/>
  <c r="Z21" i="1" s="1"/>
  <c r="AC21" i="1"/>
  <c r="AB21" i="1"/>
  <c r="Q21" i="1"/>
  <c r="O21" i="1" s="1"/>
  <c r="R21" i="1" s="1"/>
  <c r="L21" i="1" s="1"/>
  <c r="M21" i="1" s="1"/>
  <c r="AC25" i="1"/>
  <c r="AB25" i="1"/>
  <c r="V25" i="1"/>
  <c r="Z25" i="1" s="1"/>
  <c r="AD28" i="1"/>
  <c r="AD25" i="1" l="1"/>
  <c r="AD26" i="1"/>
  <c r="AD24" i="1"/>
  <c r="AD18" i="1"/>
  <c r="AD21" i="1"/>
  <c r="AD27" i="1"/>
  <c r="AD19" i="1"/>
  <c r="AD29" i="1"/>
</calcChain>
</file>

<file path=xl/sharedStrings.xml><?xml version="1.0" encoding="utf-8"?>
<sst xmlns="http://schemas.openxmlformats.org/spreadsheetml/2006/main" count="693" uniqueCount="351">
  <si>
    <t>File opened</t>
  </si>
  <si>
    <t>2020-12-11 09:58:36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</si>
  <si>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</si>
  <si>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</si>
  <si>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</si>
  <si>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</si>
  <si>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</si>
  <si>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</si>
  <si>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</si>
  <si>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</si>
  <si>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</si>
  <si>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</si>
  <si>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</si>
  <si>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{"h2obspan2": "0", "h2obspan2a": "0.0708892", "co2aspanconc1": "2500", "co2bspan2b": "0.308367", "chamberpressurezero": "2.68126", "flowazero": "0.29042", "h2oaspan2a": "0.0696095", "co2aspan2b": "0.306383", "co2bspan2a": "0.310949", "h2oaspan2b": "0.070146", "h2oazero": "1.13424", "co2azero": "0.965182", "h2obspanconc2": "0", "ssb_ref": "37377.7", "co2bzero": "0.964262", "h2obspanconc1": "12.28", "flowmeterzero": "1.00299", "h2oaspanconc1": "12.28", "co2bspan2": "-0.0301809", "co2bspan1": "1.00108", "flowbzero": "0.29097", "co2aspan2a": "0.308883", "h2obzero": "1.1444", "co2aspanconc2": "299.2", "tazero": "0.0863571", "co2aspan1": "1.00054", "co2aspan2": "-0.0279682", "tbzero": "0.134552", "oxygen": "21", "h2oaspanconc2": "0", "co2bspanconc1": "2500", "h2obspan2b": "0.0705964", "h2oaspan1": "1.00771", "h2oaspan2": "0", "h2obspan1": "0.99587", "co2bspanconc2": "299.2", "ssa_ref": "35809.5"}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</si>
  <si>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</si>
  <si>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</si>
  <si>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</si>
  <si>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</si>
  <si>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</si>
  <si>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</si>
  <si>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</si>
  <si>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</si>
  <si>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</si>
  <si>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09:58:37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</si>
  <si>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</si>
  <si>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</si>
  <si>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</si>
  <si>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</si>
  <si>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</si>
  <si>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</si>
  <si>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</si>
  <si>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</si>
  <si>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</si>
  <si>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</si>
  <si>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</si>
  <si>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</si>
  <si>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</si>
  <si>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</si>
  <si>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</si>
  <si>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</si>
  <si>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</si>
  <si>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</si>
  <si>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</si>
  <si>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</si>
  <si>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</si>
  <si>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</si>
  <si>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</si>
  <si>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</si>
  <si>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</si>
  <si>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</si>
  <si>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</si>
  <si>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</si>
  <si>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</si>
  <si>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</si>
  <si>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</si>
  <si>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</si>
  <si>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</si>
  <si>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</si>
  <si>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</si>
  <si>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</si>
  <si>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</si>
  <si>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</si>
  <si>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</si>
  <si>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</si>
  <si>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</si>
  <si>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</si>
  <si>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</si>
  <si>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</si>
  <si>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</si>
  <si>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</si>
  <si>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</si>
  <si>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</si>
  <si>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</si>
  <si>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</si>
  <si>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</si>
  <si>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</si>
  <si>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</si>
  <si>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2.25262 68.4854 374.481 629.869 889.938 1108.09 1304.73 1492.32</t>
  </si>
  <si>
    <t>Fs_true</t>
  </si>
  <si>
    <t>0.227454 101.032 405.098 601.205 801.317 1000.93 1201.56 1400.68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</si>
  <si>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</si>
  <si>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</si>
  <si>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</si>
  <si>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</si>
  <si>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</si>
  <si>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</si>
  <si>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</si>
  <si>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</si>
  <si>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</si>
  <si>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</si>
  <si>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</si>
  <si>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</si>
  <si>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</si>
  <si>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</si>
  <si>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</si>
  <si>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</si>
  <si>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</si>
  <si>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</si>
  <si>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</si>
  <si>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</si>
  <si>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</si>
  <si>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</si>
  <si>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</si>
  <si>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</si>
  <si>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</si>
  <si>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</si>
  <si>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</si>
  <si>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</si>
  <si>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</si>
  <si>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</si>
  <si>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</si>
  <si>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</si>
  <si>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</si>
  <si>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</si>
  <si>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</si>
  <si>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</si>
  <si>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</si>
  <si>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</si>
  <si>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</si>
  <si>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</si>
  <si>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</si>
  <si>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</si>
  <si>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</si>
  <si>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</si>
  <si>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</si>
  <si>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</si>
  <si>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</si>
  <si>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</si>
  <si>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</si>
  <si>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</si>
  <si>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</si>
  <si>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</si>
  <si>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</si>
  <si>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</si>
  <si>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</si>
  <si>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</si>
  <si>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</si>
  <si>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</si>
  <si>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</si>
  <si>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</si>
  <si>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</si>
  <si>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</si>
  <si>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</si>
  <si>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</si>
  <si>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</si>
  <si>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</si>
  <si>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</si>
  <si>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</si>
  <si>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</si>
  <si>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</si>
  <si>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</si>
  <si>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</si>
  <si>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</si>
  <si>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</si>
  <si>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</si>
  <si>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</si>
  <si>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</si>
  <si>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</si>
  <si>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</si>
  <si>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</si>
  <si>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</si>
  <si>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</si>
  <si>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</si>
  <si>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</si>
  <si>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</si>
  <si>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</si>
  <si>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</si>
  <si>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</si>
  <si>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</si>
  <si>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</si>
  <si>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</si>
  <si>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</si>
  <si>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</si>
  <si>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</si>
  <si>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</si>
  <si>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</si>
  <si>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</si>
  <si>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</si>
  <si>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</si>
  <si>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</si>
  <si>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</si>
  <si>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</si>
  <si>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</si>
  <si>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</si>
  <si>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</si>
  <si>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</si>
  <si>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</si>
  <si>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</si>
  <si>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</si>
  <si>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</si>
  <si>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</si>
  <si>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</si>
  <si>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</si>
  <si>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</si>
  <si>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</si>
  <si>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</si>
  <si>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</si>
  <si>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</si>
  <si>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</si>
  <si>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</si>
  <si>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</si>
  <si>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</si>
  <si>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</si>
  <si>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</si>
  <si>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</si>
  <si>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</si>
  <si>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</si>
  <si>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</si>
  <si>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</si>
  <si>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</si>
  <si>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</si>
  <si>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</si>
  <si>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</si>
  <si>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</si>
  <si>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</si>
  <si>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</si>
  <si>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</si>
  <si>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</si>
  <si>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</si>
  <si>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</si>
  <si>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</si>
  <si>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</si>
  <si>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</si>
  <si>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</si>
  <si>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</si>
  <si>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</si>
  <si>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</si>
  <si>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</si>
  <si>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</si>
  <si>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</si>
  <si>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</si>
  <si>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</si>
  <si>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</si>
  <si>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</si>
  <si>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</si>
  <si>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</si>
  <si>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</si>
  <si>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</si>
  <si>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</si>
  <si>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</si>
  <si>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</si>
  <si>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</si>
  <si>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</si>
  <si>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</si>
  <si>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</si>
  <si>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</si>
  <si>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</si>
  <si>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</si>
  <si>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</si>
  <si>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</si>
  <si>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</si>
  <si>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</si>
  <si>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</si>
  <si>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</si>
  <si>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</si>
  <si>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</si>
  <si>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</si>
  <si>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</si>
  <si>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</si>
  <si>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</si>
  <si>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</si>
  <si>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</si>
  <si>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</si>
  <si>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</si>
  <si>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</si>
  <si>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</si>
  <si>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</si>
  <si>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</si>
  <si>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</si>
  <si>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</si>
  <si>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</si>
  <si>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</si>
  <si>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</si>
  <si>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</si>
  <si>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</si>
  <si>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</si>
  <si>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</si>
  <si>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</si>
  <si>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</si>
  <si>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</si>
  <si>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</si>
  <si>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</si>
  <si>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</si>
  <si>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20201211 10:01:38</t>
  </si>
  <si>
    <t>10:01:38</t>
  </si>
  <si>
    <t>1149</t>
  </si>
  <si>
    <t>_1</t>
  </si>
  <si>
    <t>RECT-4143-20200907-06_33_50</t>
  </si>
  <si>
    <t>RECT-6791-20201211-10_01_40</t>
  </si>
  <si>
    <t>DARK-6792-20201211-10_01_42</t>
  </si>
  <si>
    <t>0: Broadleaf</t>
  </si>
  <si>
    <t>--:--:--</t>
  </si>
  <si>
    <t>0/3</t>
  </si>
  <si>
    <t>20201211 10:03:39</t>
  </si>
  <si>
    <t>10:03:39</t>
  </si>
  <si>
    <t>RECT-6793-20201211-10_03_40</t>
  </si>
  <si>
    <t>DARK-6794-20201211-10_03_42</t>
  </si>
  <si>
    <t>1/3</t>
  </si>
  <si>
    <t>20201211 10:05:16</t>
  </si>
  <si>
    <t>10:05:16</t>
  </si>
  <si>
    <t>RECT-6795-20201211-10_05_17</t>
  </si>
  <si>
    <t>DARK-6796-20201211-10_05_20</t>
  </si>
  <si>
    <t>3/3</t>
  </si>
  <si>
    <t>20201211 10:06:46</t>
  </si>
  <si>
    <t>10:06:46</t>
  </si>
  <si>
    <t>RECT-6797-20201211-10_06_47</t>
  </si>
  <si>
    <t>DARK-6798-20201211-10_06_50</t>
  </si>
  <si>
    <t>20201211 10:07:58</t>
  </si>
  <si>
    <t>10:07:58</t>
  </si>
  <si>
    <t>RECT-6799-20201211-10_07_59</t>
  </si>
  <si>
    <t>DARK-6800-20201211-10_08_02</t>
  </si>
  <si>
    <t>20201211 10:09:10</t>
  </si>
  <si>
    <t>10:09:10</t>
  </si>
  <si>
    <t>RECT-6801-20201211-10_09_11</t>
  </si>
  <si>
    <t>DARK-6802-20201211-10_09_14</t>
  </si>
  <si>
    <t>20201211 10:11:11</t>
  </si>
  <si>
    <t>10:11:11</t>
  </si>
  <si>
    <t>RECT-6803-20201211-10_11_12</t>
  </si>
  <si>
    <t>DARK-6804-20201211-10_11_14</t>
  </si>
  <si>
    <t>20201211 10:12:53</t>
  </si>
  <si>
    <t>10:12:53</t>
  </si>
  <si>
    <t>RECT-6805-20201211-10_12_54</t>
  </si>
  <si>
    <t>DARK-6806-20201211-10_12_57</t>
  </si>
  <si>
    <t>20201211 10:14:01</t>
  </si>
  <si>
    <t>10:14:01</t>
  </si>
  <si>
    <t>RECT-6807-20201211-10_14_02</t>
  </si>
  <si>
    <t>DARK-6808-20201211-10_14_04</t>
  </si>
  <si>
    <t>20201211 10:15:52</t>
  </si>
  <si>
    <t>10:15:52</t>
  </si>
  <si>
    <t>RECT-6809-20201211-10_15_53</t>
  </si>
  <si>
    <t>DARK-6810-20201211-10_15_55</t>
  </si>
  <si>
    <t>20201211 10:17:33</t>
  </si>
  <si>
    <t>10:17:33</t>
  </si>
  <si>
    <t>RECT-6811-20201211-10_17_34</t>
  </si>
  <si>
    <t>DARK-6812-20201211-10_17_37</t>
  </si>
  <si>
    <t>20201211 10:19:15</t>
  </si>
  <si>
    <t>10:19:15</t>
  </si>
  <si>
    <t>RECT-6813-20201211-10_19_16</t>
  </si>
  <si>
    <t>DARK-6814-20201211-10_19_18</t>
  </si>
  <si>
    <t>20201211 10:21:09</t>
  </si>
  <si>
    <t>10:21:09</t>
  </si>
  <si>
    <t>RECT-6815-20201211-10_21_10</t>
  </si>
  <si>
    <t>DARK-6816-20201211-10_21_13</t>
  </si>
  <si>
    <t>20201211 10:22:59</t>
  </si>
  <si>
    <t>10:22:59</t>
  </si>
  <si>
    <t>RECT-6817-20201211-10_23_00</t>
  </si>
  <si>
    <t>DARK-6818-20201211-10_23_02</t>
  </si>
  <si>
    <t>20201211 10:25:00</t>
  </si>
  <si>
    <t>10:25:00</t>
  </si>
  <si>
    <t>RECT-6819-20201211-10_25_01</t>
  </si>
  <si>
    <t>DARK-6820-20201211-10_25_03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</si>
</sst>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1607709698.5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1607709690.5</v>
      </c>
      <c r="I17">
        <f t="shared" ref="I17:I31" si="0">BW17*AG17*(BS17-BT17)/(100*BL17*(1000-AG17*BS17))</f>
        <v>2.083858502550212E-3</v>
      </c>
      <c r="J17">
        <f t="shared" ref="J17:J31" si="1">BW17*AG17*(BR17-BQ17*(1000-AG17*BT17)/(1000-AG17*BS17))/(100*BL17)</f>
        <v>8.1584716634104648</v>
      </c>
      <c r="K17">
        <f t="shared" ref="K17:K31" si="2">BQ17 - IF(AG17&gt;1, J17*BL17*100/(AI17*CE17), 0)</f>
        <v>400.91725806451598</v>
      </c>
      <c r="L17">
        <f t="shared" ref="L17:L31" si="3">((R17-I17/2)*K17-J17)/(R17+I17/2)</f>
        <v>279.21112814124882</v>
      </c>
      <c r="M17">
        <f t="shared" ref="M17:M31" si="4">L17*(BX17+BY17)/1000</f>
        <v>28.55467332671212</v>
      </c>
      <c r="N17">
        <f t="shared" ref="N17:N31" si="5">(BQ17 - IF(AG17&gt;1, J17*BL17*100/(AI17*CE17), 0))*(BX17+BY17)/1000</f>
        <v>41.001450806366101</v>
      </c>
      <c r="O17">
        <f t="shared" ref="O17:O31" si="6">2/((1/Q17-1/P17)+SIGN(Q17)*SQRT((1/Q17-1/P17)*(1/Q17-1/P17) + 4*BM17/((BM17+1)*(BM17+1))*(2*1/Q17*1/P17-1/P17*1/P17)))</f>
        <v>0.11878747904304245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2.9671850402366351</v>
      </c>
      <c r="Q17">
        <f t="shared" ref="Q17:Q31" si="8">I17*(1000-(1000*0.61365*EXP(17.502*U17/(240.97+U17))/(BX17+BY17)+BS17)/2)/(1000*0.61365*EXP(17.502*U17/(240.97+U17))/(BX17+BY17)-BS17)</f>
        <v>0.11620743244549137</v>
      </c>
      <c r="R17">
        <f t="shared" ref="R17:R31" si="9">1/((BM17+1)/(O17/1.6)+1/(P17/1.37)) + BM17/((BM17+1)/(O17/1.6) + BM17/(P17/1.37))</f>
        <v>7.2856784857190757E-2</v>
      </c>
      <c r="S17">
        <f t="shared" ref="S17:S31" si="10">(BI17*BK17)</f>
        <v>231.28666322105124</v>
      </c>
      <c r="T17">
        <f t="shared" ref="T17:T31" si="11">(BZ17+(S17+2*0.95*0.0000000567*(((BZ17+$B$7)+273)^4-(BZ17+273)^4)-44100*I17)/(1.84*29.3*P17+8*0.95*0.0000000567*(BZ17+273)^3))</f>
        <v>28.821889087145891</v>
      </c>
      <c r="U17">
        <f t="shared" ref="U17:U31" si="12">($C$7*CA17+$D$7*CB17+$E$7*T17)</f>
        <v>28.983454838709701</v>
      </c>
      <c r="V17">
        <f t="shared" ref="V17:V31" si="13">0.61365*EXP(17.502*U17/(240.97+U17))</f>
        <v>4.0179239575212069</v>
      </c>
      <c r="W17">
        <f t="shared" ref="W17:W31" si="14">(X17/Y17*100)</f>
        <v>58.995737728347386</v>
      </c>
      <c r="X17">
        <f t="shared" ref="X17:X31" si="15">BS17*(BX17+BY17)/1000</f>
        <v>2.2401210402167666</v>
      </c>
      <c r="Y17">
        <f t="shared" ref="Y17:Y31" si="16">0.61365*EXP(17.502*BZ17/(240.97+BZ17))</f>
        <v>3.7970896313419451</v>
      </c>
      <c r="Z17">
        <f t="shared" ref="Z17:Z31" si="17">(V17-BS17*(BX17+BY17)/1000)</f>
        <v>1.7778029173044403</v>
      </c>
      <c r="AA17">
        <f t="shared" ref="AA17:AA31" si="18">(-I17*44100)</f>
        <v>-91.898159962464348</v>
      </c>
      <c r="AB17">
        <f t="shared" ref="AB17:AB31" si="19">2*29.3*P17*0.92*(BZ17-U17)</f>
        <v>-155.69370010742313</v>
      </c>
      <c r="AC17">
        <f t="shared" ref="AC17:AC31" si="20">2*0.95*0.0000000567*(((BZ17+$B$7)+273)^4-(U17+273)^4)</f>
        <v>-11.494416197599042</v>
      </c>
      <c r="AD17">
        <f t="shared" ref="AD17:AD31" si="21">S17+AC17+AA17+AB17</f>
        <v>-27.799613046435269</v>
      </c>
      <c r="AE17">
        <v>1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53838.891300873423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1343.5355999999999</v>
      </c>
      <c r="AR17">
        <v>1498.1</v>
      </c>
      <c r="AS17">
        <f t="shared" ref="AS17:AS31" si="27">1-AQ17/AR17</f>
        <v>0.10317361991856355</v>
      </c>
      <c r="AT17">
        <v>0.5</v>
      </c>
      <c r="AU17">
        <f t="shared" ref="AU17:AU31" si="28">BI17</f>
        <v>1180.1637094604614</v>
      </c>
      <c r="AV17">
        <f t="shared" ref="AV17:AV31" si="29">J17</f>
        <v>8.1584716634104648</v>
      </c>
      <c r="AW17">
        <f t="shared" ref="AW17:AW31" si="30">AS17*AT17*AU17</f>
        <v>60.880881000777855</v>
      </c>
      <c r="AX17">
        <f t="shared" ref="AX17:AX31" si="31">BC17/AR17</f>
        <v>0.49879847807222477</v>
      </c>
      <c r="AY17">
        <f t="shared" ref="AY17:AY31" si="32">(AV17-AO17)/AU17</f>
        <v>7.4025485389824846E-3</v>
      </c>
      <c r="AZ17">
        <f t="shared" ref="AZ17:AZ31" si="33">(AL17-AR17)/AR17</f>
        <v>1.1774781389760365</v>
      </c>
      <c r="BA17" t="s">
        <v>289</v>
      </c>
      <c r="BB17">
        <v>750.85</v>
      </c>
      <c r="BC17">
        <f t="shared" ref="BC17:BC31" si="34">AR17-BB17</f>
        <v>747.24999999999989</v>
      </c>
      <c r="BD17">
        <f t="shared" ref="BD17:BD31" si="35">(AR17-AQ17)/(AR17-BB17)</f>
        <v>0.20684429575108731</v>
      </c>
      <c r="BE17">
        <f t="shared" ref="BE17:BE31" si="36">(AL17-AR17)/(AL17-BB17)</f>
        <v>0.70243665454777138</v>
      </c>
      <c r="BF17">
        <f t="shared" ref="BF17:BF31" si="37">(AR17-AQ17)/(AR17-AK17)</f>
        <v>0.19749532636793424</v>
      </c>
      <c r="BG17">
        <f t="shared" ref="BG17:BG31" si="38">(AL17-AR17)/(AL17-AK17)</f>
        <v>0.69267959973225268</v>
      </c>
      <c r="BH17">
        <f t="shared" ref="BH17:BH31" si="39">$B$11*CF17+$C$11*CG17+$F$11*CH17*(1-CK17)</f>
        <v>1399.9748387096799</v>
      </c>
      <c r="BI17">
        <f t="shared" ref="BI17:BI31" si="40">BH17*BJ17</f>
        <v>1180.1637094604614</v>
      </c>
      <c r="BJ17">
        <f t="shared" ref="BJ17:BJ31" si="41">($B$11*$D$9+$C$11*$D$9+$F$11*((CU17+CM17)/MAX(CU17+CM17+CV17, 0.1)*$I$9+CV17/MAX(CU17+CM17+CV17, 0.1)*$J$9))/($B$11+$C$11+$F$11)</f>
        <v>0.84298922868370063</v>
      </c>
      <c r="BK17">
        <f t="shared" ref="BK17:BK31" si="42">($B$11*$K$9+$C$11*$K$9+$F$11*((CU17+CM17)/MAX(CU17+CM17+CV17, 0.1)*$P$9+CV17/MAX(CU17+CM17+CV17, 0.1)*$Q$9))/($B$11+$C$11+$F$11)</f>
        <v>0.19597845736740133</v>
      </c>
      <c r="BL17">
        <v>6</v>
      </c>
      <c r="BM17">
        <v>0.5</v>
      </c>
      <c r="BN17" t="s">
        <v>290</v>
      </c>
      <c r="BO17">
        <v>2</v>
      </c>
      <c r="BP17">
        <v>1607709690.5</v>
      </c>
      <c r="BQ17">
        <v>400.91725806451598</v>
      </c>
      <c r="BR17">
        <v>411.709580645161</v>
      </c>
      <c r="BS17">
        <v>21.904180645161301</v>
      </c>
      <c r="BT17">
        <v>19.458412903225799</v>
      </c>
      <c r="BU17">
        <v>398.33025806451599</v>
      </c>
      <c r="BV17">
        <v>21.942180645161301</v>
      </c>
      <c r="BW17">
        <v>500.01803225806401</v>
      </c>
      <c r="BX17">
        <v>102.169129032258</v>
      </c>
      <c r="BY17">
        <v>9.9980070967741905E-2</v>
      </c>
      <c r="BZ17">
        <v>28.010167741935501</v>
      </c>
      <c r="CA17">
        <v>28.983454838709701</v>
      </c>
      <c r="CB17">
        <v>999.9</v>
      </c>
      <c r="CC17">
        <v>0</v>
      </c>
      <c r="CD17">
        <v>0</v>
      </c>
      <c r="CE17">
        <v>9999.2345161290305</v>
      </c>
      <c r="CF17">
        <v>0</v>
      </c>
      <c r="CG17">
        <v>410.65300000000002</v>
      </c>
      <c r="CH17">
        <v>1399.9748387096799</v>
      </c>
      <c r="CI17">
        <v>0.90000209677419296</v>
      </c>
      <c r="CJ17">
        <v>9.9997806451612894E-2</v>
      </c>
      <c r="CK17">
        <v>0</v>
      </c>
      <c r="CL17">
        <v>1347.8709677419399</v>
      </c>
      <c r="CM17">
        <v>4.9997499999999997</v>
      </c>
      <c r="CN17">
        <v>18688.229032258099</v>
      </c>
      <c r="CO17">
        <v>12177.8290322581</v>
      </c>
      <c r="CP17">
        <v>46.110774193548401</v>
      </c>
      <c r="CQ17">
        <v>48.209419354838701</v>
      </c>
      <c r="CR17">
        <v>47.062129032257999</v>
      </c>
      <c r="CS17">
        <v>47.792000000000002</v>
      </c>
      <c r="CT17">
        <v>47.362806451612897</v>
      </c>
      <c r="CU17">
        <v>1255.4803225806399</v>
      </c>
      <c r="CV17">
        <v>139.494838709677</v>
      </c>
      <c r="CW17">
        <v>0</v>
      </c>
      <c r="CX17">
        <v>1607709699.3</v>
      </c>
      <c r="CY17">
        <v>0</v>
      </c>
      <c r="CZ17">
        <v>1343.5355999999999</v>
      </c>
      <c r="DA17">
        <v>-301.50384661100702</v>
      </c>
      <c r="DB17">
        <v>-4165.8692370642102</v>
      </c>
      <c r="DC17">
        <v>18627.968000000001</v>
      </c>
      <c r="DD17">
        <v>15</v>
      </c>
      <c r="DE17">
        <v>0</v>
      </c>
      <c r="DF17" t="s">
        <v>291</v>
      </c>
      <c r="DG17">
        <v>1607556896.0999999</v>
      </c>
      <c r="DH17">
        <v>1607556911.0999999</v>
      </c>
      <c r="DI17">
        <v>0</v>
      </c>
      <c r="DJ17">
        <v>2.4E-2</v>
      </c>
      <c r="DK17">
        <v>0</v>
      </c>
      <c r="DL17">
        <v>2.5870000000000002</v>
      </c>
      <c r="DM17">
        <v>-3.7999999999999999E-2</v>
      </c>
      <c r="DN17">
        <v>394</v>
      </c>
      <c r="DO17">
        <v>9</v>
      </c>
      <c r="DP17">
        <v>0.04</v>
      </c>
      <c r="DQ17">
        <v>0.02</v>
      </c>
      <c r="DR17">
        <v>8.1251669844047996</v>
      </c>
      <c r="DS17">
        <v>3.3220073539835799</v>
      </c>
      <c r="DT17">
        <v>0.31034337161249798</v>
      </c>
      <c r="DU17">
        <v>0</v>
      </c>
      <c r="DV17">
        <v>-10.764611612903201</v>
      </c>
      <c r="DW17">
        <v>-3.0820645161289901</v>
      </c>
      <c r="DX17">
        <v>0.33358063093667201</v>
      </c>
      <c r="DY17">
        <v>0</v>
      </c>
      <c r="DZ17">
        <v>2.4602006451612901</v>
      </c>
      <c r="EA17">
        <v>-1.6112143548387201</v>
      </c>
      <c r="EB17">
        <v>0.120835746658642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2.5870000000000002</v>
      </c>
      <c r="EJ17">
        <v>-3.7999999999999999E-2</v>
      </c>
      <c r="EK17">
        <v>2.5870000000000002</v>
      </c>
      <c r="EL17">
        <v>0</v>
      </c>
      <c r="EM17">
        <v>0</v>
      </c>
      <c r="EN17">
        <v>0</v>
      </c>
      <c r="EO17">
        <v>-3.7999999999999999E-2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2546.6999999999998</v>
      </c>
      <c r="EX17">
        <v>2546.5</v>
      </c>
      <c r="EY17">
        <v>2</v>
      </c>
      <c r="EZ17">
        <v>497.06400000000002</v>
      </c>
      <c r="FA17">
        <v>513.55799999999999</v>
      </c>
      <c r="FB17">
        <v>25.064800000000002</v>
      </c>
      <c r="FC17">
        <v>34.5428</v>
      </c>
      <c r="FD17">
        <v>30.003799999999998</v>
      </c>
      <c r="FE17">
        <v>34.077300000000001</v>
      </c>
      <c r="FF17">
        <v>33.956200000000003</v>
      </c>
      <c r="FG17">
        <v>20.6401</v>
      </c>
      <c r="FH17">
        <v>31.5152</v>
      </c>
      <c r="FI17">
        <v>62.2746</v>
      </c>
      <c r="FJ17">
        <v>24.782</v>
      </c>
      <c r="FK17">
        <v>412.142</v>
      </c>
      <c r="FL17">
        <v>19.450800000000001</v>
      </c>
      <c r="FM17">
        <v>100.996</v>
      </c>
      <c r="FN17">
        <v>100.349</v>
      </c>
    </row>
    <row r="18" spans="1:170" x14ac:dyDescent="0.25">
      <c r="A18">
        <v>2</v>
      </c>
      <c r="B18">
        <v>1607709819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1607709811.25</v>
      </c>
      <c r="I18">
        <f t="shared" si="0"/>
        <v>1.027013222151352E-3</v>
      </c>
      <c r="J18">
        <f t="shared" si="1"/>
        <v>-2.8959814621797655</v>
      </c>
      <c r="K18">
        <f t="shared" si="2"/>
        <v>50.720059999999997</v>
      </c>
      <c r="L18">
        <f t="shared" si="3"/>
        <v>128.70339033548629</v>
      </c>
      <c r="M18">
        <f t="shared" si="4"/>
        <v>13.163116803693622</v>
      </c>
      <c r="N18">
        <f t="shared" si="5"/>
        <v>5.1873852921049863</v>
      </c>
      <c r="O18">
        <f t="shared" si="6"/>
        <v>5.8062119868305728E-2</v>
      </c>
      <c r="P18">
        <f t="shared" si="7"/>
        <v>2.9675292213577773</v>
      </c>
      <c r="Q18">
        <f t="shared" si="8"/>
        <v>5.7438309677902831E-2</v>
      </c>
      <c r="R18">
        <f t="shared" si="9"/>
        <v>3.5954431827779944E-2</v>
      </c>
      <c r="S18">
        <f t="shared" si="10"/>
        <v>231.28767369722911</v>
      </c>
      <c r="T18">
        <f t="shared" si="11"/>
        <v>29.043269704098787</v>
      </c>
      <c r="U18">
        <f t="shared" si="12"/>
        <v>28.9333833333333</v>
      </c>
      <c r="V18">
        <f t="shared" si="13"/>
        <v>4.0062956477318563</v>
      </c>
      <c r="W18">
        <f t="shared" si="14"/>
        <v>58.989679292930056</v>
      </c>
      <c r="X18">
        <f t="shared" si="15"/>
        <v>2.2333763898849788</v>
      </c>
      <c r="Y18">
        <f t="shared" si="16"/>
        <v>3.786045994239962</v>
      </c>
      <c r="Z18">
        <f t="shared" si="17"/>
        <v>1.7729192578468775</v>
      </c>
      <c r="AA18">
        <f t="shared" si="18"/>
        <v>-45.291283096874622</v>
      </c>
      <c r="AB18">
        <f t="shared" si="19"/>
        <v>-155.69355943532497</v>
      </c>
      <c r="AC18">
        <f t="shared" si="20"/>
        <v>-11.487353935835975</v>
      </c>
      <c r="AD18">
        <f t="shared" si="21"/>
        <v>18.815477229193533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53858.018775909426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947.95611538461503</v>
      </c>
      <c r="AR18">
        <v>1014.92</v>
      </c>
      <c r="AS18">
        <f t="shared" si="27"/>
        <v>6.5979470909416471E-2</v>
      </c>
      <c r="AT18">
        <v>0.5</v>
      </c>
      <c r="AU18">
        <f t="shared" si="28"/>
        <v>1180.1676407473296</v>
      </c>
      <c r="AV18">
        <f t="shared" si="29"/>
        <v>-2.8959814621797655</v>
      </c>
      <c r="AW18">
        <f t="shared" si="30"/>
        <v>38.933418260461551</v>
      </c>
      <c r="AX18">
        <f t="shared" si="31"/>
        <v>0.34478579592480191</v>
      </c>
      <c r="AY18">
        <f t="shared" si="32"/>
        <v>-1.9643260010887469E-3</v>
      </c>
      <c r="AZ18">
        <f t="shared" si="33"/>
        <v>2.2141252512513301</v>
      </c>
      <c r="BA18" t="s">
        <v>296</v>
      </c>
      <c r="BB18">
        <v>664.99</v>
      </c>
      <c r="BC18">
        <f t="shared" si="34"/>
        <v>349.92999999999995</v>
      </c>
      <c r="BD18">
        <f t="shared" si="35"/>
        <v>0.1913636573468549</v>
      </c>
      <c r="BE18">
        <f t="shared" si="36"/>
        <v>0.86526073412935234</v>
      </c>
      <c r="BF18">
        <f t="shared" si="37"/>
        <v>0.22362809420565455</v>
      </c>
      <c r="BG18">
        <f t="shared" si="38"/>
        <v>0.88241470387097853</v>
      </c>
      <c r="BH18">
        <f t="shared" si="39"/>
        <v>1399.97933333333</v>
      </c>
      <c r="BI18">
        <f t="shared" si="40"/>
        <v>1180.1676407473296</v>
      </c>
      <c r="BJ18">
        <f t="shared" si="41"/>
        <v>0.84298933037630497</v>
      </c>
      <c r="BK18">
        <f t="shared" si="42"/>
        <v>0.19597866075261006</v>
      </c>
      <c r="BL18">
        <v>6</v>
      </c>
      <c r="BM18">
        <v>0.5</v>
      </c>
      <c r="BN18" t="s">
        <v>290</v>
      </c>
      <c r="BO18">
        <v>2</v>
      </c>
      <c r="BP18">
        <v>1607709811.25</v>
      </c>
      <c r="BQ18">
        <v>50.720059999999997</v>
      </c>
      <c r="BR18">
        <v>47.307466666666699</v>
      </c>
      <c r="BS18">
        <v>21.837009999999999</v>
      </c>
      <c r="BT18">
        <v>20.631533333333302</v>
      </c>
      <c r="BU18">
        <v>48.13306</v>
      </c>
      <c r="BV18">
        <v>21.87501</v>
      </c>
      <c r="BW18">
        <v>500.01116666666701</v>
      </c>
      <c r="BX18">
        <v>102.174833333333</v>
      </c>
      <c r="BY18">
        <v>9.9992289999999998E-2</v>
      </c>
      <c r="BZ18">
        <v>27.96021</v>
      </c>
      <c r="CA18">
        <v>28.9333833333333</v>
      </c>
      <c r="CB18">
        <v>999.9</v>
      </c>
      <c r="CC18">
        <v>0</v>
      </c>
      <c r="CD18">
        <v>0</v>
      </c>
      <c r="CE18">
        <v>10000.625333333301</v>
      </c>
      <c r="CF18">
        <v>0</v>
      </c>
      <c r="CG18">
        <v>484.495133333333</v>
      </c>
      <c r="CH18">
        <v>1399.97933333333</v>
      </c>
      <c r="CI18">
        <v>0.89999646666666699</v>
      </c>
      <c r="CJ18">
        <v>0.10000352</v>
      </c>
      <c r="CK18">
        <v>0</v>
      </c>
      <c r="CL18">
        <v>948.09413333333305</v>
      </c>
      <c r="CM18">
        <v>4.9997499999999997</v>
      </c>
      <c r="CN18">
        <v>13123.32</v>
      </c>
      <c r="CO18">
        <v>12177.846666666699</v>
      </c>
      <c r="CP18">
        <v>46.745766666666697</v>
      </c>
      <c r="CQ18">
        <v>48.843499999999999</v>
      </c>
      <c r="CR18">
        <v>47.701833333333298</v>
      </c>
      <c r="CS18">
        <v>48.360300000000002</v>
      </c>
      <c r="CT18">
        <v>47.932966666666701</v>
      </c>
      <c r="CU18">
        <v>1255.47933333333</v>
      </c>
      <c r="CV18">
        <v>139.5</v>
      </c>
      <c r="CW18">
        <v>0</v>
      </c>
      <c r="CX18">
        <v>119.700000047684</v>
      </c>
      <c r="CY18">
        <v>0</v>
      </c>
      <c r="CZ18">
        <v>947.95611538461503</v>
      </c>
      <c r="DA18">
        <v>-38.773230784274602</v>
      </c>
      <c r="DB18">
        <v>-530.984615734307</v>
      </c>
      <c r="DC18">
        <v>13121.7038461538</v>
      </c>
      <c r="DD18">
        <v>15</v>
      </c>
      <c r="DE18">
        <v>0</v>
      </c>
      <c r="DF18" t="s">
        <v>291</v>
      </c>
      <c r="DG18">
        <v>1607556896.0999999</v>
      </c>
      <c r="DH18">
        <v>1607556911.0999999</v>
      </c>
      <c r="DI18">
        <v>0</v>
      </c>
      <c r="DJ18">
        <v>2.4E-2</v>
      </c>
      <c r="DK18">
        <v>0</v>
      </c>
      <c r="DL18">
        <v>2.5870000000000002</v>
      </c>
      <c r="DM18">
        <v>-3.7999999999999999E-2</v>
      </c>
      <c r="DN18">
        <v>394</v>
      </c>
      <c r="DO18">
        <v>9</v>
      </c>
      <c r="DP18">
        <v>0.04</v>
      </c>
      <c r="DQ18">
        <v>0.02</v>
      </c>
      <c r="DR18">
        <v>-3.1300767442115802</v>
      </c>
      <c r="DS18">
        <v>19.019552160070099</v>
      </c>
      <c r="DT18">
        <v>1.4536280853722101</v>
      </c>
      <c r="DU18">
        <v>0</v>
      </c>
      <c r="DV18">
        <v>3.5179764516129</v>
      </c>
      <c r="DW18">
        <v>-21.969436935483898</v>
      </c>
      <c r="DX18">
        <v>1.6860641034202299</v>
      </c>
      <c r="DY18">
        <v>0</v>
      </c>
      <c r="DZ18">
        <v>1.2050622580645201</v>
      </c>
      <c r="EA18">
        <v>0.100505806451611</v>
      </c>
      <c r="EB18">
        <v>1.24411543157215E-2</v>
      </c>
      <c r="EC18">
        <v>1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2.5870000000000002</v>
      </c>
      <c r="EJ18">
        <v>-3.7999999999999999E-2</v>
      </c>
      <c r="EK18">
        <v>2.5870000000000002</v>
      </c>
      <c r="EL18">
        <v>0</v>
      </c>
      <c r="EM18">
        <v>0</v>
      </c>
      <c r="EN18">
        <v>0</v>
      </c>
      <c r="EO18">
        <v>-3.7999999999999999E-2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2548.6999999999998</v>
      </c>
      <c r="EX18">
        <v>2548.5</v>
      </c>
      <c r="EY18">
        <v>2</v>
      </c>
      <c r="EZ18">
        <v>498.53800000000001</v>
      </c>
      <c r="FA18">
        <v>511.31799999999998</v>
      </c>
      <c r="FB18">
        <v>24.248999999999999</v>
      </c>
      <c r="FC18">
        <v>34.597000000000001</v>
      </c>
      <c r="FD18">
        <v>30.0002</v>
      </c>
      <c r="FE18">
        <v>34.289700000000003</v>
      </c>
      <c r="FF18">
        <v>34.201900000000002</v>
      </c>
      <c r="FG18">
        <v>5.4326100000000004</v>
      </c>
      <c r="FH18">
        <v>32.721200000000003</v>
      </c>
      <c r="FI18">
        <v>65.033600000000007</v>
      </c>
      <c r="FJ18">
        <v>24.261299999999999</v>
      </c>
      <c r="FK18">
        <v>47.963900000000002</v>
      </c>
      <c r="FL18">
        <v>20.4788</v>
      </c>
      <c r="FM18">
        <v>100.999</v>
      </c>
      <c r="FN18">
        <v>100.343</v>
      </c>
    </row>
    <row r="19" spans="1:170" x14ac:dyDescent="0.25">
      <c r="A19">
        <v>3</v>
      </c>
      <c r="B19">
        <v>1607709916.5</v>
      </c>
      <c r="C19">
        <v>218</v>
      </c>
      <c r="D19" t="s">
        <v>298</v>
      </c>
      <c r="E19" t="s">
        <v>299</v>
      </c>
      <c r="F19" t="s">
        <v>285</v>
      </c>
      <c r="G19" t="s">
        <v>286</v>
      </c>
      <c r="H19">
        <v>1607709908.5</v>
      </c>
      <c r="I19">
        <f t="shared" si="0"/>
        <v>8.9596758594472699E-4</v>
      </c>
      <c r="J19">
        <f t="shared" si="1"/>
        <v>-0.78408012985249331</v>
      </c>
      <c r="K19">
        <f t="shared" si="2"/>
        <v>80.278035483870994</v>
      </c>
      <c r="L19">
        <f t="shared" si="3"/>
        <v>103.00480096937696</v>
      </c>
      <c r="M19">
        <f t="shared" si="4"/>
        <v>10.536078551646685</v>
      </c>
      <c r="N19">
        <f t="shared" si="5"/>
        <v>8.2114200490655129</v>
      </c>
      <c r="O19">
        <f t="shared" si="6"/>
        <v>4.9814278853825562E-2</v>
      </c>
      <c r="P19">
        <f t="shared" si="7"/>
        <v>2.967974601533363</v>
      </c>
      <c r="Q19">
        <f t="shared" si="8"/>
        <v>4.935441897303413E-2</v>
      </c>
      <c r="R19">
        <f t="shared" si="9"/>
        <v>3.0887474508377276E-2</v>
      </c>
      <c r="S19">
        <f t="shared" si="10"/>
        <v>231.29051084057366</v>
      </c>
      <c r="T19">
        <f t="shared" si="11"/>
        <v>29.124667738632319</v>
      </c>
      <c r="U19">
        <f t="shared" si="12"/>
        <v>28.924548387096799</v>
      </c>
      <c r="V19">
        <f t="shared" si="13"/>
        <v>4.004246920902844</v>
      </c>
      <c r="W19">
        <f t="shared" si="14"/>
        <v>58.043409005303594</v>
      </c>
      <c r="X19">
        <f t="shared" si="15"/>
        <v>2.2036987726098491</v>
      </c>
      <c r="Y19">
        <f t="shared" si="16"/>
        <v>3.7966391195398099</v>
      </c>
      <c r="Z19">
        <f t="shared" si="17"/>
        <v>1.8005481482929948</v>
      </c>
      <c r="AA19">
        <f t="shared" si="18"/>
        <v>-39.512170540162458</v>
      </c>
      <c r="AB19">
        <f t="shared" si="19"/>
        <v>-146.63523776978732</v>
      </c>
      <c r="AC19">
        <f t="shared" si="20"/>
        <v>-10.81949187617754</v>
      </c>
      <c r="AD19">
        <f t="shared" si="21"/>
        <v>34.323610654446327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53862.739397496509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915.52112</v>
      </c>
      <c r="AR19">
        <v>982.08</v>
      </c>
      <c r="AS19">
        <f t="shared" si="27"/>
        <v>6.777337895079838E-2</v>
      </c>
      <c r="AT19">
        <v>0.5</v>
      </c>
      <c r="AU19">
        <f t="shared" si="28"/>
        <v>1180.1837813924597</v>
      </c>
      <c r="AV19">
        <f t="shared" si="29"/>
        <v>-0.78408012985249331</v>
      </c>
      <c r="AW19">
        <f t="shared" si="30"/>
        <v>39.992521323948679</v>
      </c>
      <c r="AX19">
        <f t="shared" si="31"/>
        <v>0.33801726946888239</v>
      </c>
      <c r="AY19">
        <f t="shared" si="32"/>
        <v>-1.7483094861109284E-4</v>
      </c>
      <c r="AZ19">
        <f t="shared" si="33"/>
        <v>2.3216031280547407</v>
      </c>
      <c r="BA19" t="s">
        <v>301</v>
      </c>
      <c r="BB19">
        <v>650.12</v>
      </c>
      <c r="BC19">
        <f t="shared" si="34"/>
        <v>331.96000000000004</v>
      </c>
      <c r="BD19">
        <f t="shared" si="35"/>
        <v>0.20050271117002061</v>
      </c>
      <c r="BE19">
        <f t="shared" si="36"/>
        <v>0.87290770149619445</v>
      </c>
      <c r="BF19">
        <f t="shared" si="37"/>
        <v>0.24965533319483879</v>
      </c>
      <c r="BG19">
        <f t="shared" si="38"/>
        <v>0.89531031382982573</v>
      </c>
      <c r="BH19">
        <f t="shared" si="39"/>
        <v>1399.99870967742</v>
      </c>
      <c r="BI19">
        <f t="shared" si="40"/>
        <v>1180.1837813924597</v>
      </c>
      <c r="BJ19">
        <f t="shared" si="41"/>
        <v>0.84298919222889224</v>
      </c>
      <c r="BK19">
        <f t="shared" si="42"/>
        <v>0.19597838445778476</v>
      </c>
      <c r="BL19">
        <v>6</v>
      </c>
      <c r="BM19">
        <v>0.5</v>
      </c>
      <c r="BN19" t="s">
        <v>290</v>
      </c>
      <c r="BO19">
        <v>2</v>
      </c>
      <c r="BP19">
        <v>1607709908.5</v>
      </c>
      <c r="BQ19">
        <v>80.278035483870994</v>
      </c>
      <c r="BR19">
        <v>79.423480645161305</v>
      </c>
      <c r="BS19">
        <v>21.5442161290323</v>
      </c>
      <c r="BT19">
        <v>20.492254838709702</v>
      </c>
      <c r="BU19">
        <v>77.6910387096774</v>
      </c>
      <c r="BV19">
        <v>21.5822161290323</v>
      </c>
      <c r="BW19">
        <v>500.017258064516</v>
      </c>
      <c r="BX19">
        <v>102.187258064516</v>
      </c>
      <c r="BY19">
        <v>9.9998961290322597E-2</v>
      </c>
      <c r="BZ19">
        <v>28.008132258064499</v>
      </c>
      <c r="CA19">
        <v>28.924548387096799</v>
      </c>
      <c r="CB19">
        <v>999.9</v>
      </c>
      <c r="CC19">
        <v>0</v>
      </c>
      <c r="CD19">
        <v>0</v>
      </c>
      <c r="CE19">
        <v>10001.931612903199</v>
      </c>
      <c r="CF19">
        <v>0</v>
      </c>
      <c r="CG19">
        <v>436.93896774193598</v>
      </c>
      <c r="CH19">
        <v>1399.99870967742</v>
      </c>
      <c r="CI19">
        <v>0.90000251612903204</v>
      </c>
      <c r="CJ19">
        <v>9.9997425806451601E-2</v>
      </c>
      <c r="CK19">
        <v>0</v>
      </c>
      <c r="CL19">
        <v>915.63796774193497</v>
      </c>
      <c r="CM19">
        <v>4.9997499999999997</v>
      </c>
      <c r="CN19">
        <v>12688.625806451601</v>
      </c>
      <c r="CO19">
        <v>12178.038709677399</v>
      </c>
      <c r="CP19">
        <v>47.189225806451603</v>
      </c>
      <c r="CQ19">
        <v>49.300064516128998</v>
      </c>
      <c r="CR19">
        <v>48.177225806451602</v>
      </c>
      <c r="CS19">
        <v>48.771999999999998</v>
      </c>
      <c r="CT19">
        <v>48.338419354838699</v>
      </c>
      <c r="CU19">
        <v>1255.50322580645</v>
      </c>
      <c r="CV19">
        <v>139.495483870968</v>
      </c>
      <c r="CW19">
        <v>0</v>
      </c>
      <c r="CX19">
        <v>96.599999904632597</v>
      </c>
      <c r="CY19">
        <v>0</v>
      </c>
      <c r="CZ19">
        <v>915.52112</v>
      </c>
      <c r="DA19">
        <v>-12.7650769113949</v>
      </c>
      <c r="DB19">
        <v>-162.93076902683299</v>
      </c>
      <c r="DC19">
        <v>12687.191999999999</v>
      </c>
      <c r="DD19">
        <v>15</v>
      </c>
      <c r="DE19">
        <v>0</v>
      </c>
      <c r="DF19" t="s">
        <v>291</v>
      </c>
      <c r="DG19">
        <v>1607556896.0999999</v>
      </c>
      <c r="DH19">
        <v>1607556911.0999999</v>
      </c>
      <c r="DI19">
        <v>0</v>
      </c>
      <c r="DJ19">
        <v>2.4E-2</v>
      </c>
      <c r="DK19">
        <v>0</v>
      </c>
      <c r="DL19">
        <v>2.5870000000000002</v>
      </c>
      <c r="DM19">
        <v>-3.7999999999999999E-2</v>
      </c>
      <c r="DN19">
        <v>394</v>
      </c>
      <c r="DO19">
        <v>9</v>
      </c>
      <c r="DP19">
        <v>0.04</v>
      </c>
      <c r="DQ19">
        <v>0.02</v>
      </c>
      <c r="DR19">
        <v>-0.78901337870631205</v>
      </c>
      <c r="DS19">
        <v>-0.31384620729032298</v>
      </c>
      <c r="DT19">
        <v>0.10385152945961799</v>
      </c>
      <c r="DU19">
        <v>1</v>
      </c>
      <c r="DV19">
        <v>0.85975248387096803</v>
      </c>
      <c r="DW19">
        <v>-4.2571403225806E-2</v>
      </c>
      <c r="DX19">
        <v>0.12611671165154201</v>
      </c>
      <c r="DY19">
        <v>1</v>
      </c>
      <c r="DZ19">
        <v>1.0526864516129</v>
      </c>
      <c r="EA19">
        <v>-8.9667096774200997E-2</v>
      </c>
      <c r="EB19">
        <v>6.77921612577124E-3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2.5870000000000002</v>
      </c>
      <c r="EJ19">
        <v>-3.7999999999999999E-2</v>
      </c>
      <c r="EK19">
        <v>2.5870000000000002</v>
      </c>
      <c r="EL19">
        <v>0</v>
      </c>
      <c r="EM19">
        <v>0</v>
      </c>
      <c r="EN19">
        <v>0</v>
      </c>
      <c r="EO19">
        <v>-3.7999999999999999E-2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2550.3000000000002</v>
      </c>
      <c r="EX19">
        <v>2550.1</v>
      </c>
      <c r="EY19">
        <v>2</v>
      </c>
      <c r="EZ19">
        <v>499.27199999999999</v>
      </c>
      <c r="FA19">
        <v>509.21199999999999</v>
      </c>
      <c r="FB19">
        <v>23.999099999999999</v>
      </c>
      <c r="FC19">
        <v>34.6096</v>
      </c>
      <c r="FD19">
        <v>30.000299999999999</v>
      </c>
      <c r="FE19">
        <v>34.396599999999999</v>
      </c>
      <c r="FF19">
        <v>34.3307</v>
      </c>
      <c r="FG19">
        <v>7.1464800000000004</v>
      </c>
      <c r="FH19">
        <v>33.299500000000002</v>
      </c>
      <c r="FI19">
        <v>64.278800000000004</v>
      </c>
      <c r="FJ19">
        <v>23.994</v>
      </c>
      <c r="FK19">
        <v>78.897199999999998</v>
      </c>
      <c r="FL19">
        <v>20.504300000000001</v>
      </c>
      <c r="FM19">
        <v>101.001</v>
      </c>
      <c r="FN19">
        <v>100.34399999999999</v>
      </c>
    </row>
    <row r="20" spans="1:170" x14ac:dyDescent="0.25">
      <c r="A20">
        <v>4</v>
      </c>
      <c r="B20">
        <v>1607710006.5</v>
      </c>
      <c r="C20">
        <v>308</v>
      </c>
      <c r="D20" t="s">
        <v>303</v>
      </c>
      <c r="E20" t="s">
        <v>304</v>
      </c>
      <c r="F20" t="s">
        <v>285</v>
      </c>
      <c r="G20" t="s">
        <v>286</v>
      </c>
      <c r="H20">
        <v>1607709998.75</v>
      </c>
      <c r="I20">
        <f t="shared" si="0"/>
        <v>1.1527025191940669E-3</v>
      </c>
      <c r="J20">
        <f t="shared" si="1"/>
        <v>-2.8181745823030367E-2</v>
      </c>
      <c r="K20">
        <f t="shared" si="2"/>
        <v>100.013613333333</v>
      </c>
      <c r="L20">
        <f t="shared" si="3"/>
        <v>97.854603289650854</v>
      </c>
      <c r="M20">
        <f t="shared" si="4"/>
        <v>10.00927348981582</v>
      </c>
      <c r="N20">
        <f t="shared" si="5"/>
        <v>10.230112584431609</v>
      </c>
      <c r="O20">
        <f t="shared" si="6"/>
        <v>6.4284274054971932E-2</v>
      </c>
      <c r="P20">
        <f t="shared" si="7"/>
        <v>2.9671793009637302</v>
      </c>
      <c r="Q20">
        <f t="shared" si="8"/>
        <v>6.3520459916431515E-2</v>
      </c>
      <c r="R20">
        <f t="shared" si="9"/>
        <v>3.9768156851838043E-2</v>
      </c>
      <c r="S20">
        <f t="shared" si="10"/>
        <v>231.2911149866093</v>
      </c>
      <c r="T20">
        <f t="shared" si="11"/>
        <v>29.027417128989821</v>
      </c>
      <c r="U20">
        <f t="shared" si="12"/>
        <v>28.85164</v>
      </c>
      <c r="V20">
        <f t="shared" si="13"/>
        <v>3.9873751156884154</v>
      </c>
      <c r="W20">
        <f t="shared" si="14"/>
        <v>57.715134224889077</v>
      </c>
      <c r="X20">
        <f t="shared" si="15"/>
        <v>2.1871993801004224</v>
      </c>
      <c r="Y20">
        <f t="shared" si="16"/>
        <v>3.7896461811522819</v>
      </c>
      <c r="Z20">
        <f t="shared" si="17"/>
        <v>1.800175735587993</v>
      </c>
      <c r="AA20">
        <f t="shared" si="18"/>
        <v>-50.834181096458352</v>
      </c>
      <c r="AB20">
        <f t="shared" si="19"/>
        <v>-139.99154481852338</v>
      </c>
      <c r="AC20">
        <f t="shared" si="20"/>
        <v>-10.326680106861565</v>
      </c>
      <c r="AD20">
        <f t="shared" si="21"/>
        <v>30.13870896476601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53845.132282996223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900.21515999999997</v>
      </c>
      <c r="AR20">
        <v>967.72</v>
      </c>
      <c r="AS20">
        <f t="shared" si="27"/>
        <v>6.9756582482536356E-2</v>
      </c>
      <c r="AT20">
        <v>0.5</v>
      </c>
      <c r="AU20">
        <f t="shared" si="28"/>
        <v>1180.187090747296</v>
      </c>
      <c r="AV20">
        <f t="shared" si="29"/>
        <v>-2.8181745823030367E-2</v>
      </c>
      <c r="AW20">
        <f t="shared" si="30"/>
        <v>41.162909070269187</v>
      </c>
      <c r="AX20">
        <f t="shared" si="31"/>
        <v>0.33314388459471744</v>
      </c>
      <c r="AY20">
        <f t="shared" si="32"/>
        <v>4.6565984181813657E-4</v>
      </c>
      <c r="AZ20">
        <f t="shared" si="33"/>
        <v>2.3708924068945558</v>
      </c>
      <c r="BA20" t="s">
        <v>306</v>
      </c>
      <c r="BB20">
        <v>645.33000000000004</v>
      </c>
      <c r="BC20">
        <f t="shared" si="34"/>
        <v>322.39</v>
      </c>
      <c r="BD20">
        <f t="shared" si="35"/>
        <v>0.20938875275287713</v>
      </c>
      <c r="BE20">
        <f t="shared" si="36"/>
        <v>0.87679755421801842</v>
      </c>
      <c r="BF20">
        <f t="shared" si="37"/>
        <v>0.26761820710181883</v>
      </c>
      <c r="BG20">
        <f t="shared" si="38"/>
        <v>0.90094919808710472</v>
      </c>
      <c r="BH20">
        <f t="shared" si="39"/>
        <v>1400.0026666666699</v>
      </c>
      <c r="BI20">
        <f t="shared" si="40"/>
        <v>1180.187090747296</v>
      </c>
      <c r="BJ20">
        <f t="shared" si="41"/>
        <v>0.84298917341154589</v>
      </c>
      <c r="BK20">
        <f t="shared" si="42"/>
        <v>0.19597834682309181</v>
      </c>
      <c r="BL20">
        <v>6</v>
      </c>
      <c r="BM20">
        <v>0.5</v>
      </c>
      <c r="BN20" t="s">
        <v>290</v>
      </c>
      <c r="BO20">
        <v>2</v>
      </c>
      <c r="BP20">
        <v>1607709998.75</v>
      </c>
      <c r="BQ20">
        <v>100.013613333333</v>
      </c>
      <c r="BR20">
        <v>100.11813333333301</v>
      </c>
      <c r="BS20">
        <v>21.382923333333299</v>
      </c>
      <c r="BT20">
        <v>20.029323333333299</v>
      </c>
      <c r="BU20">
        <v>97.426586666666694</v>
      </c>
      <c r="BV20">
        <v>21.420923333333299</v>
      </c>
      <c r="BW20">
        <v>500.02409999999998</v>
      </c>
      <c r="BX20">
        <v>102.187166666667</v>
      </c>
      <c r="BY20">
        <v>0.10003448</v>
      </c>
      <c r="BZ20">
        <v>27.976510000000001</v>
      </c>
      <c r="CA20">
        <v>28.85164</v>
      </c>
      <c r="CB20">
        <v>999.9</v>
      </c>
      <c r="CC20">
        <v>0</v>
      </c>
      <c r="CD20">
        <v>0</v>
      </c>
      <c r="CE20">
        <v>9997.4369999999999</v>
      </c>
      <c r="CF20">
        <v>0</v>
      </c>
      <c r="CG20">
        <v>389.05779999999999</v>
      </c>
      <c r="CH20">
        <v>1400.0026666666699</v>
      </c>
      <c r="CI20">
        <v>0.90000186666666704</v>
      </c>
      <c r="CJ20">
        <v>9.9998080000000003E-2</v>
      </c>
      <c r="CK20">
        <v>0</v>
      </c>
      <c r="CL20">
        <v>900.25026666666702</v>
      </c>
      <c r="CM20">
        <v>4.9997499999999997</v>
      </c>
      <c r="CN20">
        <v>12490.05</v>
      </c>
      <c r="CO20">
        <v>12178.09</v>
      </c>
      <c r="CP20">
        <v>47.610233333333298</v>
      </c>
      <c r="CQ20">
        <v>49.680799999999998</v>
      </c>
      <c r="CR20">
        <v>48.587299999999999</v>
      </c>
      <c r="CS20">
        <v>49.135199999999998</v>
      </c>
      <c r="CT20">
        <v>48.722633333333299</v>
      </c>
      <c r="CU20">
        <v>1255.50766666667</v>
      </c>
      <c r="CV20">
        <v>139.495</v>
      </c>
      <c r="CW20">
        <v>0</v>
      </c>
      <c r="CX20">
        <v>89.099999904632597</v>
      </c>
      <c r="CY20">
        <v>0</v>
      </c>
      <c r="CZ20">
        <v>900.21515999999997</v>
      </c>
      <c r="DA20">
        <v>-8.6545384443857891</v>
      </c>
      <c r="DB20">
        <v>-105.553845993884</v>
      </c>
      <c r="DC20">
        <v>12489.46</v>
      </c>
      <c r="DD20">
        <v>15</v>
      </c>
      <c r="DE20">
        <v>0</v>
      </c>
      <c r="DF20" t="s">
        <v>291</v>
      </c>
      <c r="DG20">
        <v>1607556896.0999999</v>
      </c>
      <c r="DH20">
        <v>1607556911.0999999</v>
      </c>
      <c r="DI20">
        <v>0</v>
      </c>
      <c r="DJ20">
        <v>2.4E-2</v>
      </c>
      <c r="DK20">
        <v>0</v>
      </c>
      <c r="DL20">
        <v>2.5870000000000002</v>
      </c>
      <c r="DM20">
        <v>-3.7999999999999999E-2</v>
      </c>
      <c r="DN20">
        <v>394</v>
      </c>
      <c r="DO20">
        <v>9</v>
      </c>
      <c r="DP20">
        <v>0.04</v>
      </c>
      <c r="DQ20">
        <v>0.02</v>
      </c>
      <c r="DR20">
        <v>-3.3098416308055802E-2</v>
      </c>
      <c r="DS20">
        <v>2.3784247898071199E-2</v>
      </c>
      <c r="DT20">
        <v>2.90124694427779E-2</v>
      </c>
      <c r="DU20">
        <v>1</v>
      </c>
      <c r="DV20">
        <v>-9.8507048387096799E-2</v>
      </c>
      <c r="DW20">
        <v>-4.3655859677419397E-2</v>
      </c>
      <c r="DX20">
        <v>3.3970881670230803E-2</v>
      </c>
      <c r="DY20">
        <v>1</v>
      </c>
      <c r="DZ20">
        <v>1.35240806451613</v>
      </c>
      <c r="EA20">
        <v>0.16878919354838701</v>
      </c>
      <c r="EB20">
        <v>1.4863013504920501E-2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2.5870000000000002</v>
      </c>
      <c r="EJ20">
        <v>-3.7999999999999999E-2</v>
      </c>
      <c r="EK20">
        <v>2.5870000000000002</v>
      </c>
      <c r="EL20">
        <v>0</v>
      </c>
      <c r="EM20">
        <v>0</v>
      </c>
      <c r="EN20">
        <v>0</v>
      </c>
      <c r="EO20">
        <v>-3.7999999999999999E-2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2551.8000000000002</v>
      </c>
      <c r="EX20">
        <v>2551.6</v>
      </c>
      <c r="EY20">
        <v>2</v>
      </c>
      <c r="EZ20">
        <v>500.33800000000002</v>
      </c>
      <c r="FA20">
        <v>506.96100000000001</v>
      </c>
      <c r="FB20">
        <v>24.084800000000001</v>
      </c>
      <c r="FC20">
        <v>34.622100000000003</v>
      </c>
      <c r="FD20">
        <v>30.0001</v>
      </c>
      <c r="FE20">
        <v>34.465000000000003</v>
      </c>
      <c r="FF20">
        <v>34.411999999999999</v>
      </c>
      <c r="FG20">
        <v>8.1905900000000003</v>
      </c>
      <c r="FH20">
        <v>34.8506</v>
      </c>
      <c r="FI20">
        <v>62.406300000000002</v>
      </c>
      <c r="FJ20">
        <v>24.0992</v>
      </c>
      <c r="FK20">
        <v>100.26900000000001</v>
      </c>
      <c r="FL20">
        <v>20.081499999999998</v>
      </c>
      <c r="FM20">
        <v>101.01</v>
      </c>
      <c r="FN20">
        <v>100.345</v>
      </c>
    </row>
    <row r="21" spans="1:170" x14ac:dyDescent="0.25">
      <c r="A21">
        <v>5</v>
      </c>
      <c r="B21">
        <v>1607710078.5</v>
      </c>
      <c r="C21">
        <v>380</v>
      </c>
      <c r="D21" t="s">
        <v>307</v>
      </c>
      <c r="E21" t="s">
        <v>308</v>
      </c>
      <c r="F21" t="s">
        <v>285</v>
      </c>
      <c r="G21" t="s">
        <v>286</v>
      </c>
      <c r="H21">
        <v>1607710070.75</v>
      </c>
      <c r="I21">
        <f t="shared" si="0"/>
        <v>1.2749327761654573E-3</v>
      </c>
      <c r="J21">
        <f t="shared" si="1"/>
        <v>1.735334492799113</v>
      </c>
      <c r="K21">
        <f t="shared" si="2"/>
        <v>148.993666666667</v>
      </c>
      <c r="L21">
        <f t="shared" si="3"/>
        <v>105.60991164460208</v>
      </c>
      <c r="M21">
        <f t="shared" si="4"/>
        <v>10.802566359813424</v>
      </c>
      <c r="N21">
        <f t="shared" si="5"/>
        <v>15.240179129918406</v>
      </c>
      <c r="O21">
        <f t="shared" si="6"/>
        <v>7.0778450337278739E-2</v>
      </c>
      <c r="P21">
        <f t="shared" si="7"/>
        <v>2.9674811460916519</v>
      </c>
      <c r="Q21">
        <f t="shared" si="8"/>
        <v>6.9853805690316045E-2</v>
      </c>
      <c r="R21">
        <f t="shared" si="9"/>
        <v>4.3740697763321824E-2</v>
      </c>
      <c r="S21">
        <f t="shared" si="10"/>
        <v>231.2924546316917</v>
      </c>
      <c r="T21">
        <f t="shared" si="11"/>
        <v>29.014843956956863</v>
      </c>
      <c r="U21">
        <f t="shared" si="12"/>
        <v>28.814083333333301</v>
      </c>
      <c r="V21">
        <f t="shared" si="13"/>
        <v>3.9787083056339432</v>
      </c>
      <c r="W21">
        <f t="shared" si="14"/>
        <v>57.142994845472032</v>
      </c>
      <c r="X21">
        <f t="shared" si="15"/>
        <v>2.1679073920000298</v>
      </c>
      <c r="Y21">
        <f t="shared" si="16"/>
        <v>3.7938287936475095</v>
      </c>
      <c r="Z21">
        <f t="shared" si="17"/>
        <v>1.8108009136339134</v>
      </c>
      <c r="AA21">
        <f t="shared" si="18"/>
        <v>-56.224535428896665</v>
      </c>
      <c r="AB21">
        <f t="shared" si="19"/>
        <v>-130.97048814678658</v>
      </c>
      <c r="AC21">
        <f t="shared" si="20"/>
        <v>-9.6593475465262557</v>
      </c>
      <c r="AD21">
        <f t="shared" si="21"/>
        <v>34.438083509482198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53850.581977326285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888.08708000000001</v>
      </c>
      <c r="AR21">
        <v>965.55</v>
      </c>
      <c r="AS21">
        <f t="shared" si="27"/>
        <v>8.0226730878773744E-2</v>
      </c>
      <c r="AT21">
        <v>0.5</v>
      </c>
      <c r="AU21">
        <f t="shared" si="28"/>
        <v>1180.1933407473055</v>
      </c>
      <c r="AV21">
        <f t="shared" si="29"/>
        <v>1.735334492799113</v>
      </c>
      <c r="AW21">
        <f t="shared" si="30"/>
        <v>47.341526766527494</v>
      </c>
      <c r="AX21">
        <f t="shared" si="31"/>
        <v>0.33888457355911134</v>
      </c>
      <c r="AY21">
        <f t="shared" si="32"/>
        <v>1.959917831048495E-3</v>
      </c>
      <c r="AZ21">
        <f t="shared" si="33"/>
        <v>2.378468230542178</v>
      </c>
      <c r="BA21" t="s">
        <v>310</v>
      </c>
      <c r="BB21">
        <v>638.34</v>
      </c>
      <c r="BC21">
        <f t="shared" si="34"/>
        <v>327.20999999999992</v>
      </c>
      <c r="BD21">
        <f t="shared" si="35"/>
        <v>0.23673763026802347</v>
      </c>
      <c r="BE21">
        <f t="shared" si="36"/>
        <v>0.87528871000937591</v>
      </c>
      <c r="BF21">
        <f t="shared" si="37"/>
        <v>0.3097611344376256</v>
      </c>
      <c r="BG21">
        <f t="shared" si="38"/>
        <v>0.90180131360509197</v>
      </c>
      <c r="BH21">
        <f t="shared" si="39"/>
        <v>1400.01</v>
      </c>
      <c r="BI21">
        <f t="shared" si="40"/>
        <v>1180.1933407473055</v>
      </c>
      <c r="BJ21">
        <f t="shared" si="41"/>
        <v>0.84298922203934645</v>
      </c>
      <c r="BK21">
        <f t="shared" si="42"/>
        <v>0.19597844407869303</v>
      </c>
      <c r="BL21">
        <v>6</v>
      </c>
      <c r="BM21">
        <v>0.5</v>
      </c>
      <c r="BN21" t="s">
        <v>290</v>
      </c>
      <c r="BO21">
        <v>2</v>
      </c>
      <c r="BP21">
        <v>1607710070.75</v>
      </c>
      <c r="BQ21">
        <v>148.993666666667</v>
      </c>
      <c r="BR21">
        <v>151.30393333333299</v>
      </c>
      <c r="BS21">
        <v>21.194269999999999</v>
      </c>
      <c r="BT21">
        <v>19.696829999999999</v>
      </c>
      <c r="BU21">
        <v>146.40666666666701</v>
      </c>
      <c r="BV21">
        <v>21.23227</v>
      </c>
      <c r="BW21">
        <v>500.01796666666701</v>
      </c>
      <c r="BX21">
        <v>102.187433333333</v>
      </c>
      <c r="BY21">
        <v>9.9995863333333296E-2</v>
      </c>
      <c r="BZ21">
        <v>27.995429999999999</v>
      </c>
      <c r="CA21">
        <v>28.814083333333301</v>
      </c>
      <c r="CB21">
        <v>999.9</v>
      </c>
      <c r="CC21">
        <v>0</v>
      </c>
      <c r="CD21">
        <v>0</v>
      </c>
      <c r="CE21">
        <v>9999.1200000000008</v>
      </c>
      <c r="CF21">
        <v>0</v>
      </c>
      <c r="CG21">
        <v>385.09649999999999</v>
      </c>
      <c r="CH21">
        <v>1400.01</v>
      </c>
      <c r="CI21">
        <v>0.90000089999999999</v>
      </c>
      <c r="CJ21">
        <v>9.9999073333333396E-2</v>
      </c>
      <c r="CK21">
        <v>0</v>
      </c>
      <c r="CL21">
        <v>888.11553333333302</v>
      </c>
      <c r="CM21">
        <v>4.9997499999999997</v>
      </c>
      <c r="CN21">
        <v>12340.696666666699</v>
      </c>
      <c r="CO21">
        <v>12178.1333333333</v>
      </c>
      <c r="CP21">
        <v>47.928733333333298</v>
      </c>
      <c r="CQ21">
        <v>49.962200000000003</v>
      </c>
      <c r="CR21">
        <v>48.891399999999997</v>
      </c>
      <c r="CS21">
        <v>49.3874</v>
      </c>
      <c r="CT21">
        <v>48.987400000000001</v>
      </c>
      <c r="CU21">
        <v>1255.5119999999999</v>
      </c>
      <c r="CV21">
        <v>139.49799999999999</v>
      </c>
      <c r="CW21">
        <v>0</v>
      </c>
      <c r="CX21">
        <v>71.099999904632597</v>
      </c>
      <c r="CY21">
        <v>0</v>
      </c>
      <c r="CZ21">
        <v>888.08708000000001</v>
      </c>
      <c r="DA21">
        <v>-9.1876153839459995</v>
      </c>
      <c r="DB21">
        <v>-110.82307684054</v>
      </c>
      <c r="DC21">
        <v>12340.132</v>
      </c>
      <c r="DD21">
        <v>15</v>
      </c>
      <c r="DE21">
        <v>0</v>
      </c>
      <c r="DF21" t="s">
        <v>291</v>
      </c>
      <c r="DG21">
        <v>1607556896.0999999</v>
      </c>
      <c r="DH21">
        <v>1607556911.0999999</v>
      </c>
      <c r="DI21">
        <v>0</v>
      </c>
      <c r="DJ21">
        <v>2.4E-2</v>
      </c>
      <c r="DK21">
        <v>0</v>
      </c>
      <c r="DL21">
        <v>2.5870000000000002</v>
      </c>
      <c r="DM21">
        <v>-3.7999999999999999E-2</v>
      </c>
      <c r="DN21">
        <v>394</v>
      </c>
      <c r="DO21">
        <v>9</v>
      </c>
      <c r="DP21">
        <v>0.04</v>
      </c>
      <c r="DQ21">
        <v>0.02</v>
      </c>
      <c r="DR21">
        <v>1.7369456867437501</v>
      </c>
      <c r="DS21">
        <v>-0.1954553084216</v>
      </c>
      <c r="DT21">
        <v>3.5291192542179203E-2</v>
      </c>
      <c r="DU21">
        <v>1</v>
      </c>
      <c r="DV21">
        <v>-2.3140532258064499</v>
      </c>
      <c r="DW21">
        <v>0.13364080645162099</v>
      </c>
      <c r="DX21">
        <v>4.3987119330703199E-2</v>
      </c>
      <c r="DY21">
        <v>1</v>
      </c>
      <c r="DZ21">
        <v>1.4956070967741899</v>
      </c>
      <c r="EA21">
        <v>0.164400967741933</v>
      </c>
      <c r="EB21">
        <v>1.5889997298675799E-2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2.5870000000000002</v>
      </c>
      <c r="EJ21">
        <v>-3.7999999999999999E-2</v>
      </c>
      <c r="EK21">
        <v>2.5870000000000002</v>
      </c>
      <c r="EL21">
        <v>0</v>
      </c>
      <c r="EM21">
        <v>0</v>
      </c>
      <c r="EN21">
        <v>0</v>
      </c>
      <c r="EO21">
        <v>-3.7999999999999999E-2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2553</v>
      </c>
      <c r="EX21">
        <v>2552.8000000000002</v>
      </c>
      <c r="EY21">
        <v>2</v>
      </c>
      <c r="EZ21">
        <v>500.654</v>
      </c>
      <c r="FA21">
        <v>505.28899999999999</v>
      </c>
      <c r="FB21">
        <v>24.0349</v>
      </c>
      <c r="FC21">
        <v>34.625300000000003</v>
      </c>
      <c r="FD21">
        <v>30</v>
      </c>
      <c r="FE21">
        <v>34.5047</v>
      </c>
      <c r="FF21">
        <v>34.456299999999999</v>
      </c>
      <c r="FG21">
        <v>10.574199999999999</v>
      </c>
      <c r="FH21">
        <v>35.421799999999998</v>
      </c>
      <c r="FI21">
        <v>60.518099999999997</v>
      </c>
      <c r="FJ21">
        <v>24.036999999999999</v>
      </c>
      <c r="FK21">
        <v>151.935</v>
      </c>
      <c r="FL21">
        <v>19.733899999999998</v>
      </c>
      <c r="FM21">
        <v>101.015</v>
      </c>
      <c r="FN21">
        <v>100.34699999999999</v>
      </c>
    </row>
    <row r="22" spans="1:170" x14ac:dyDescent="0.25">
      <c r="A22">
        <v>6</v>
      </c>
      <c r="B22">
        <v>1607710150.5</v>
      </c>
      <c r="C22">
        <v>452</v>
      </c>
      <c r="D22" t="s">
        <v>311</v>
      </c>
      <c r="E22" t="s">
        <v>312</v>
      </c>
      <c r="F22" t="s">
        <v>285</v>
      </c>
      <c r="G22" t="s">
        <v>286</v>
      </c>
      <c r="H22">
        <v>1607710142.75</v>
      </c>
      <c r="I22">
        <f t="shared" si="0"/>
        <v>1.3302688720331871E-3</v>
      </c>
      <c r="J22">
        <f t="shared" si="1"/>
        <v>3.6319753167587403</v>
      </c>
      <c r="K22">
        <f t="shared" si="2"/>
        <v>198.899233333333</v>
      </c>
      <c r="L22">
        <f t="shared" si="3"/>
        <v>114.81581367843478</v>
      </c>
      <c r="M22">
        <f t="shared" si="4"/>
        <v>11.744413180661734</v>
      </c>
      <c r="N22">
        <f t="shared" si="5"/>
        <v>20.345235579881269</v>
      </c>
      <c r="O22">
        <f t="shared" si="6"/>
        <v>7.3947854978424904E-2</v>
      </c>
      <c r="P22">
        <f t="shared" si="7"/>
        <v>2.9677688780742173</v>
      </c>
      <c r="Q22">
        <f t="shared" si="8"/>
        <v>7.2939279216891487E-2</v>
      </c>
      <c r="R22">
        <f t="shared" si="9"/>
        <v>4.5676519977254498E-2</v>
      </c>
      <c r="S22">
        <f t="shared" si="10"/>
        <v>231.29080978466098</v>
      </c>
      <c r="T22">
        <f t="shared" si="11"/>
        <v>28.99051056271141</v>
      </c>
      <c r="U22">
        <f t="shared" si="12"/>
        <v>28.755880000000001</v>
      </c>
      <c r="V22">
        <f t="shared" si="13"/>
        <v>3.9653093987713359</v>
      </c>
      <c r="W22">
        <f t="shared" si="14"/>
        <v>56.851109049983862</v>
      </c>
      <c r="X22">
        <f t="shared" si="15"/>
        <v>2.1555728913575267</v>
      </c>
      <c r="Y22">
        <f t="shared" si="16"/>
        <v>3.7916109771268194</v>
      </c>
      <c r="Z22">
        <f t="shared" si="17"/>
        <v>1.8097365074138092</v>
      </c>
      <c r="AA22">
        <f t="shared" si="18"/>
        <v>-58.664857256663552</v>
      </c>
      <c r="AB22">
        <f t="shared" si="19"/>
        <v>-123.27553314191037</v>
      </c>
      <c r="AC22">
        <f t="shared" si="20"/>
        <v>-9.0878584056526357</v>
      </c>
      <c r="AD22">
        <f t="shared" si="21"/>
        <v>40.262560980434401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53860.829759862892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879.88531999999998</v>
      </c>
      <c r="AR22">
        <v>971.73</v>
      </c>
      <c r="AS22">
        <f t="shared" si="27"/>
        <v>9.451666615212051E-2</v>
      </c>
      <c r="AT22">
        <v>0.5</v>
      </c>
      <c r="AU22">
        <f t="shared" si="28"/>
        <v>1180.1839077580214</v>
      </c>
      <c r="AV22">
        <f t="shared" si="29"/>
        <v>3.6319753167587403</v>
      </c>
      <c r="AW22">
        <f t="shared" si="30"/>
        <v>55.773524203834945</v>
      </c>
      <c r="AX22">
        <f t="shared" si="31"/>
        <v>0.33744970310683003</v>
      </c>
      <c r="AY22">
        <f t="shared" si="32"/>
        <v>3.5670057597820613E-3</v>
      </c>
      <c r="AZ22">
        <f t="shared" si="33"/>
        <v>2.3569818776820721</v>
      </c>
      <c r="BA22" t="s">
        <v>314</v>
      </c>
      <c r="BB22">
        <v>643.82000000000005</v>
      </c>
      <c r="BC22">
        <f t="shared" si="34"/>
        <v>327.90999999999997</v>
      </c>
      <c r="BD22">
        <f t="shared" si="35"/>
        <v>0.28009112256411833</v>
      </c>
      <c r="BE22">
        <f t="shared" si="36"/>
        <v>0.87476033701771405</v>
      </c>
      <c r="BF22">
        <f t="shared" si="37"/>
        <v>0.3584139597573312</v>
      </c>
      <c r="BG22">
        <f t="shared" si="38"/>
        <v>0.89937455143865852</v>
      </c>
      <c r="BH22">
        <f t="shared" si="39"/>
        <v>1399.99866666667</v>
      </c>
      <c r="BI22">
        <f t="shared" si="40"/>
        <v>1180.1839077580214</v>
      </c>
      <c r="BJ22">
        <f t="shared" si="41"/>
        <v>0.84298930838840225</v>
      </c>
      <c r="BK22">
        <f t="shared" si="42"/>
        <v>0.19597861677680459</v>
      </c>
      <c r="BL22">
        <v>6</v>
      </c>
      <c r="BM22">
        <v>0.5</v>
      </c>
      <c r="BN22" t="s">
        <v>290</v>
      </c>
      <c r="BO22">
        <v>2</v>
      </c>
      <c r="BP22">
        <v>1607710142.75</v>
      </c>
      <c r="BQ22">
        <v>198.899233333333</v>
      </c>
      <c r="BR22">
        <v>203.574833333333</v>
      </c>
      <c r="BS22">
        <v>21.073326666666699</v>
      </c>
      <c r="BT22">
        <v>19.510736666666698</v>
      </c>
      <c r="BU22">
        <v>196.31223333333301</v>
      </c>
      <c r="BV22">
        <v>21.111326666666699</v>
      </c>
      <c r="BW22">
        <v>500.02969999999999</v>
      </c>
      <c r="BX22">
        <v>102.189133333333</v>
      </c>
      <c r="BY22">
        <v>0.100027056666667</v>
      </c>
      <c r="BZ22">
        <v>27.985399999999998</v>
      </c>
      <c r="CA22">
        <v>28.755880000000001</v>
      </c>
      <c r="CB22">
        <v>999.9</v>
      </c>
      <c r="CC22">
        <v>0</v>
      </c>
      <c r="CD22">
        <v>0</v>
      </c>
      <c r="CE22">
        <v>10000.583000000001</v>
      </c>
      <c r="CF22">
        <v>0</v>
      </c>
      <c r="CG22">
        <v>370.397066666667</v>
      </c>
      <c r="CH22">
        <v>1399.99866666667</v>
      </c>
      <c r="CI22">
        <v>0.89999700000000005</v>
      </c>
      <c r="CJ22">
        <v>0.10000299999999999</v>
      </c>
      <c r="CK22">
        <v>0</v>
      </c>
      <c r="CL22">
        <v>879.90419999999995</v>
      </c>
      <c r="CM22">
        <v>4.9997499999999997</v>
      </c>
      <c r="CN22">
        <v>12244.0233333333</v>
      </c>
      <c r="CO22">
        <v>12178.006666666701</v>
      </c>
      <c r="CP22">
        <v>48.191200000000002</v>
      </c>
      <c r="CQ22">
        <v>50.185000000000002</v>
      </c>
      <c r="CR22">
        <v>49.153833333333303</v>
      </c>
      <c r="CS22">
        <v>49.587200000000003</v>
      </c>
      <c r="CT22">
        <v>49.235300000000002</v>
      </c>
      <c r="CU22">
        <v>1255.49866666667</v>
      </c>
      <c r="CV22">
        <v>139.501</v>
      </c>
      <c r="CW22">
        <v>0</v>
      </c>
      <c r="CX22">
        <v>71.099999904632597</v>
      </c>
      <c r="CY22">
        <v>0</v>
      </c>
      <c r="CZ22">
        <v>879.88531999999998</v>
      </c>
      <c r="DA22">
        <v>-3.5799999911259599</v>
      </c>
      <c r="DB22">
        <v>-37.246153786754903</v>
      </c>
      <c r="DC22">
        <v>12243.832</v>
      </c>
      <c r="DD22">
        <v>15</v>
      </c>
      <c r="DE22">
        <v>0</v>
      </c>
      <c r="DF22" t="s">
        <v>291</v>
      </c>
      <c r="DG22">
        <v>1607556896.0999999</v>
      </c>
      <c r="DH22">
        <v>1607556911.0999999</v>
      </c>
      <c r="DI22">
        <v>0</v>
      </c>
      <c r="DJ22">
        <v>2.4E-2</v>
      </c>
      <c r="DK22">
        <v>0</v>
      </c>
      <c r="DL22">
        <v>2.5870000000000002</v>
      </c>
      <c r="DM22">
        <v>-3.7999999999999999E-2</v>
      </c>
      <c r="DN22">
        <v>394</v>
      </c>
      <c r="DO22">
        <v>9</v>
      </c>
      <c r="DP22">
        <v>0.04</v>
      </c>
      <c r="DQ22">
        <v>0.02</v>
      </c>
      <c r="DR22">
        <v>3.63676117178106</v>
      </c>
      <c r="DS22">
        <v>-0.155511338807547</v>
      </c>
      <c r="DT22">
        <v>2.1335393249758399E-2</v>
      </c>
      <c r="DU22">
        <v>1</v>
      </c>
      <c r="DV22">
        <v>-4.6805990322580602</v>
      </c>
      <c r="DW22">
        <v>0.136759838709679</v>
      </c>
      <c r="DX22">
        <v>2.4123628940460499E-2</v>
      </c>
      <c r="DY22">
        <v>1</v>
      </c>
      <c r="DZ22">
        <v>1.5611648387096799</v>
      </c>
      <c r="EA22">
        <v>0.18542322580644599</v>
      </c>
      <c r="EB22">
        <v>2.13874958752233E-2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2.5870000000000002</v>
      </c>
      <c r="EJ22">
        <v>-3.7999999999999999E-2</v>
      </c>
      <c r="EK22">
        <v>2.5870000000000002</v>
      </c>
      <c r="EL22">
        <v>0</v>
      </c>
      <c r="EM22">
        <v>0</v>
      </c>
      <c r="EN22">
        <v>0</v>
      </c>
      <c r="EO22">
        <v>-3.7999999999999999E-2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2554.1999999999998</v>
      </c>
      <c r="EX22">
        <v>2554</v>
      </c>
      <c r="EY22">
        <v>2</v>
      </c>
      <c r="EZ22">
        <v>500.98200000000003</v>
      </c>
      <c r="FA22">
        <v>504.26799999999997</v>
      </c>
      <c r="FB22">
        <v>23.975300000000001</v>
      </c>
      <c r="FC22">
        <v>34.610999999999997</v>
      </c>
      <c r="FD22">
        <v>29.999600000000001</v>
      </c>
      <c r="FE22">
        <v>34.517200000000003</v>
      </c>
      <c r="FF22">
        <v>34.475000000000001</v>
      </c>
      <c r="FG22">
        <v>12.9595</v>
      </c>
      <c r="FH22">
        <v>35.1691</v>
      </c>
      <c r="FI22">
        <v>58.263300000000001</v>
      </c>
      <c r="FJ22">
        <v>23.9924</v>
      </c>
      <c r="FK22">
        <v>204.256</v>
      </c>
      <c r="FL22">
        <v>19.5947</v>
      </c>
      <c r="FM22">
        <v>101.024</v>
      </c>
      <c r="FN22">
        <v>100.35299999999999</v>
      </c>
    </row>
    <row r="23" spans="1:170" x14ac:dyDescent="0.25">
      <c r="A23">
        <v>7</v>
      </c>
      <c r="B23">
        <v>1607710271</v>
      </c>
      <c r="C23">
        <v>572.5</v>
      </c>
      <c r="D23" t="s">
        <v>315</v>
      </c>
      <c r="E23" t="s">
        <v>316</v>
      </c>
      <c r="F23" t="s">
        <v>285</v>
      </c>
      <c r="G23" t="s">
        <v>286</v>
      </c>
      <c r="H23">
        <v>1607710263</v>
      </c>
      <c r="I23">
        <f t="shared" si="0"/>
        <v>1.5240455678169652E-3</v>
      </c>
      <c r="J23">
        <f t="shared" si="1"/>
        <v>5.537198236457507</v>
      </c>
      <c r="K23">
        <f t="shared" si="2"/>
        <v>249.981741935484</v>
      </c>
      <c r="L23">
        <f t="shared" si="3"/>
        <v>138.43572861268373</v>
      </c>
      <c r="M23">
        <f t="shared" si="4"/>
        <v>14.159553178135532</v>
      </c>
      <c r="N23">
        <f t="shared" si="5"/>
        <v>25.568758903285975</v>
      </c>
      <c r="O23">
        <f t="shared" si="6"/>
        <v>8.4806474701322743E-2</v>
      </c>
      <c r="P23">
        <f t="shared" si="7"/>
        <v>2.9677076502870117</v>
      </c>
      <c r="Q23">
        <f t="shared" si="8"/>
        <v>8.3482781632867417E-2</v>
      </c>
      <c r="R23">
        <f t="shared" si="9"/>
        <v>5.2293946013138207E-2</v>
      </c>
      <c r="S23">
        <f t="shared" si="10"/>
        <v>231.2948872232534</v>
      </c>
      <c r="T23">
        <f t="shared" si="11"/>
        <v>28.959848482981634</v>
      </c>
      <c r="U23">
        <f t="shared" si="12"/>
        <v>28.717235483871001</v>
      </c>
      <c r="V23">
        <f t="shared" si="13"/>
        <v>3.956434852443738</v>
      </c>
      <c r="W23">
        <f t="shared" si="14"/>
        <v>56.506186380793032</v>
      </c>
      <c r="X23">
        <f t="shared" si="15"/>
        <v>2.1448773388217446</v>
      </c>
      <c r="Y23">
        <f t="shared" si="16"/>
        <v>3.7958274592581738</v>
      </c>
      <c r="Z23">
        <f t="shared" si="17"/>
        <v>1.8115575136219935</v>
      </c>
      <c r="AA23">
        <f t="shared" si="18"/>
        <v>-67.210409540728165</v>
      </c>
      <c r="AB23">
        <f t="shared" si="19"/>
        <v>-114.03983007386147</v>
      </c>
      <c r="AC23">
        <f t="shared" si="20"/>
        <v>-8.4063555918597466</v>
      </c>
      <c r="AD23">
        <f t="shared" si="21"/>
        <v>41.638292016804016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53855.484865601044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888.90026923076903</v>
      </c>
      <c r="AR23">
        <v>1006.69</v>
      </c>
      <c r="AS23">
        <f t="shared" si="27"/>
        <v>0.11700695424532981</v>
      </c>
      <c r="AT23">
        <v>0.5</v>
      </c>
      <c r="AU23">
        <f t="shared" si="28"/>
        <v>1180.2053523602194</v>
      </c>
      <c r="AV23">
        <f t="shared" si="29"/>
        <v>5.537198236457507</v>
      </c>
      <c r="AW23">
        <f t="shared" si="30"/>
        <v>69.046116831852771</v>
      </c>
      <c r="AX23">
        <f t="shared" si="31"/>
        <v>0.34002523120325029</v>
      </c>
      <c r="AY23">
        <f t="shared" si="32"/>
        <v>5.1812557060894777E-3</v>
      </c>
      <c r="AZ23">
        <f t="shared" si="33"/>
        <v>2.2404017125430866</v>
      </c>
      <c r="BA23" t="s">
        <v>318</v>
      </c>
      <c r="BB23">
        <v>664.39</v>
      </c>
      <c r="BC23">
        <f t="shared" si="34"/>
        <v>342.30000000000007</v>
      </c>
      <c r="BD23">
        <f t="shared" si="35"/>
        <v>0.34411256432728893</v>
      </c>
      <c r="BE23">
        <f t="shared" si="36"/>
        <v>0.86822908045224789</v>
      </c>
      <c r="BF23">
        <f t="shared" si="37"/>
        <v>0.40447953784831153</v>
      </c>
      <c r="BG23">
        <f t="shared" si="38"/>
        <v>0.88564645995993452</v>
      </c>
      <c r="BH23">
        <f t="shared" si="39"/>
        <v>1400.02419354839</v>
      </c>
      <c r="BI23">
        <f t="shared" si="40"/>
        <v>1180.2053523602194</v>
      </c>
      <c r="BJ23">
        <f t="shared" si="41"/>
        <v>0.84298925532777025</v>
      </c>
      <c r="BK23">
        <f t="shared" si="42"/>
        <v>0.19597851065554067</v>
      </c>
      <c r="BL23">
        <v>6</v>
      </c>
      <c r="BM23">
        <v>0.5</v>
      </c>
      <c r="BN23" t="s">
        <v>290</v>
      </c>
      <c r="BO23">
        <v>2</v>
      </c>
      <c r="BP23">
        <v>1607710263</v>
      </c>
      <c r="BQ23">
        <v>249.981741935484</v>
      </c>
      <c r="BR23">
        <v>257.08335483871002</v>
      </c>
      <c r="BS23">
        <v>20.9701290322581</v>
      </c>
      <c r="BT23">
        <v>19.1796774193548</v>
      </c>
      <c r="BU23">
        <v>247.39474193548401</v>
      </c>
      <c r="BV23">
        <v>21.0081290322581</v>
      </c>
      <c r="BW23">
        <v>500.01445161290297</v>
      </c>
      <c r="BX23">
        <v>102.182516129032</v>
      </c>
      <c r="BY23">
        <v>9.9989406451612903E-2</v>
      </c>
      <c r="BZ23">
        <v>28.004464516129001</v>
      </c>
      <c r="CA23">
        <v>28.717235483871001</v>
      </c>
      <c r="CB23">
        <v>999.9</v>
      </c>
      <c r="CC23">
        <v>0</v>
      </c>
      <c r="CD23">
        <v>0</v>
      </c>
      <c r="CE23">
        <v>10000.8838709677</v>
      </c>
      <c r="CF23">
        <v>0</v>
      </c>
      <c r="CG23">
        <v>392.07558064516098</v>
      </c>
      <c r="CH23">
        <v>1400.02419354839</v>
      </c>
      <c r="CI23">
        <v>0.89999935483870996</v>
      </c>
      <c r="CJ23">
        <v>0.100000619354839</v>
      </c>
      <c r="CK23">
        <v>0</v>
      </c>
      <c r="CL23">
        <v>888.83799999999997</v>
      </c>
      <c r="CM23">
        <v>4.9997499999999997</v>
      </c>
      <c r="CN23">
        <v>12389.296774193501</v>
      </c>
      <c r="CO23">
        <v>12178.264516129</v>
      </c>
      <c r="CP23">
        <v>48.455290322580602</v>
      </c>
      <c r="CQ23">
        <v>50.503999999999998</v>
      </c>
      <c r="CR23">
        <v>49.493903225806498</v>
      </c>
      <c r="CS23">
        <v>49.8929677419355</v>
      </c>
      <c r="CT23">
        <v>49.503999999999998</v>
      </c>
      <c r="CU23">
        <v>1255.52322580645</v>
      </c>
      <c r="CV23">
        <v>139.500967741935</v>
      </c>
      <c r="CW23">
        <v>0</v>
      </c>
      <c r="CX23">
        <v>119.69999980926499</v>
      </c>
      <c r="CY23">
        <v>0</v>
      </c>
      <c r="CZ23">
        <v>888.90026923076903</v>
      </c>
      <c r="DA23">
        <v>10.7224957242329</v>
      </c>
      <c r="DB23">
        <v>148.00000001798099</v>
      </c>
      <c r="DC23">
        <v>12389.9538461538</v>
      </c>
      <c r="DD23">
        <v>15</v>
      </c>
      <c r="DE23">
        <v>0</v>
      </c>
      <c r="DF23" t="s">
        <v>291</v>
      </c>
      <c r="DG23">
        <v>1607556896.0999999</v>
      </c>
      <c r="DH23">
        <v>1607556911.0999999</v>
      </c>
      <c r="DI23">
        <v>0</v>
      </c>
      <c r="DJ23">
        <v>2.4E-2</v>
      </c>
      <c r="DK23">
        <v>0</v>
      </c>
      <c r="DL23">
        <v>2.5870000000000002</v>
      </c>
      <c r="DM23">
        <v>-3.7999999999999999E-2</v>
      </c>
      <c r="DN23">
        <v>394</v>
      </c>
      <c r="DO23">
        <v>9</v>
      </c>
      <c r="DP23">
        <v>0.04</v>
      </c>
      <c r="DQ23">
        <v>0.02</v>
      </c>
      <c r="DR23">
        <v>5.5335568302994398</v>
      </c>
      <c r="DS23">
        <v>1.0052261388225801</v>
      </c>
      <c r="DT23">
        <v>8.1457811732645102E-2</v>
      </c>
      <c r="DU23">
        <v>0</v>
      </c>
      <c r="DV23">
        <v>-7.1015490322580703</v>
      </c>
      <c r="DW23">
        <v>-1.2134177419354599</v>
      </c>
      <c r="DX23">
        <v>9.9963106237955998E-2</v>
      </c>
      <c r="DY23">
        <v>0</v>
      </c>
      <c r="DZ23">
        <v>1.7904548387096799</v>
      </c>
      <c r="EA23">
        <v>9.14830645161228E-2</v>
      </c>
      <c r="EB23">
        <v>1.83686376952794E-2</v>
      </c>
      <c r="EC23">
        <v>1</v>
      </c>
      <c r="ED23">
        <v>1</v>
      </c>
      <c r="EE23">
        <v>3</v>
      </c>
      <c r="EF23" t="s">
        <v>297</v>
      </c>
      <c r="EG23">
        <v>100</v>
      </c>
      <c r="EH23">
        <v>100</v>
      </c>
      <c r="EI23">
        <v>2.5870000000000002</v>
      </c>
      <c r="EJ23">
        <v>-3.7999999999999999E-2</v>
      </c>
      <c r="EK23">
        <v>2.5870000000000002</v>
      </c>
      <c r="EL23">
        <v>0</v>
      </c>
      <c r="EM23">
        <v>0</v>
      </c>
      <c r="EN23">
        <v>0</v>
      </c>
      <c r="EO23">
        <v>-3.7999999999999999E-2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2556.1999999999998</v>
      </c>
      <c r="EX23">
        <v>2556</v>
      </c>
      <c r="EY23">
        <v>2</v>
      </c>
      <c r="EZ23">
        <v>501.27600000000001</v>
      </c>
      <c r="FA23">
        <v>502.48599999999999</v>
      </c>
      <c r="FB23">
        <v>24.0139</v>
      </c>
      <c r="FC23">
        <v>34.540399999999998</v>
      </c>
      <c r="FD23">
        <v>30</v>
      </c>
      <c r="FE23">
        <v>34.492199999999997</v>
      </c>
      <c r="FF23">
        <v>34.459099999999999</v>
      </c>
      <c r="FG23">
        <v>15.2865</v>
      </c>
      <c r="FH23">
        <v>33.720700000000001</v>
      </c>
      <c r="FI23">
        <v>54.5</v>
      </c>
      <c r="FJ23">
        <v>24.009499999999999</v>
      </c>
      <c r="FK23">
        <v>257.315</v>
      </c>
      <c r="FL23">
        <v>19.284199999999998</v>
      </c>
      <c r="FM23">
        <v>101.041</v>
      </c>
      <c r="FN23">
        <v>100.37</v>
      </c>
    </row>
    <row r="24" spans="1:170" x14ac:dyDescent="0.25">
      <c r="A24">
        <v>8</v>
      </c>
      <c r="B24">
        <v>1607710373.5</v>
      </c>
      <c r="C24">
        <v>675</v>
      </c>
      <c r="D24" t="s">
        <v>319</v>
      </c>
      <c r="E24" t="s">
        <v>320</v>
      </c>
      <c r="F24" t="s">
        <v>285</v>
      </c>
      <c r="G24" t="s">
        <v>286</v>
      </c>
      <c r="H24">
        <v>1607710365.5</v>
      </c>
      <c r="I24">
        <f t="shared" si="0"/>
        <v>1.5637502458996958E-3</v>
      </c>
      <c r="J24">
        <f t="shared" si="1"/>
        <v>11.31358836603326</v>
      </c>
      <c r="K24">
        <f t="shared" si="2"/>
        <v>399.29935483870997</v>
      </c>
      <c r="L24">
        <f t="shared" si="3"/>
        <v>181.17910104191827</v>
      </c>
      <c r="M24">
        <f t="shared" si="4"/>
        <v>18.531635670232536</v>
      </c>
      <c r="N24">
        <f t="shared" si="5"/>
        <v>40.84174236805525</v>
      </c>
      <c r="O24">
        <f t="shared" si="6"/>
        <v>8.7528498027403132E-2</v>
      </c>
      <c r="P24">
        <f t="shared" si="7"/>
        <v>2.9681988423092038</v>
      </c>
      <c r="Q24">
        <f t="shared" si="8"/>
        <v>8.611945881291927E-2</v>
      </c>
      <c r="R24">
        <f t="shared" si="9"/>
        <v>5.3949368869970343E-2</v>
      </c>
      <c r="S24">
        <f t="shared" si="10"/>
        <v>231.29113731227054</v>
      </c>
      <c r="T24">
        <f t="shared" si="11"/>
        <v>28.919850126450811</v>
      </c>
      <c r="U24">
        <f t="shared" si="12"/>
        <v>28.649154838709698</v>
      </c>
      <c r="V24">
        <f t="shared" si="13"/>
        <v>3.9408425582894022</v>
      </c>
      <c r="W24">
        <f t="shared" si="14"/>
        <v>56.443141787711561</v>
      </c>
      <c r="X24">
        <f t="shared" si="15"/>
        <v>2.1387833158456755</v>
      </c>
      <c r="Y24">
        <f t="shared" si="16"/>
        <v>3.7892704908062327</v>
      </c>
      <c r="Z24">
        <f t="shared" si="17"/>
        <v>1.8020592424437267</v>
      </c>
      <c r="AA24">
        <f t="shared" si="18"/>
        <v>-68.96138584417659</v>
      </c>
      <c r="AB24">
        <f t="shared" si="19"/>
        <v>-107.90974849478724</v>
      </c>
      <c r="AC24">
        <f t="shared" si="20"/>
        <v>-7.9492956279718952</v>
      </c>
      <c r="AD24">
        <f t="shared" si="21"/>
        <v>46.470707345334802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53875.183089186256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935.88657692307697</v>
      </c>
      <c r="AR24">
        <v>1100.4000000000001</v>
      </c>
      <c r="AS24">
        <f t="shared" si="27"/>
        <v>0.14950329250901773</v>
      </c>
      <c r="AT24">
        <v>0.5</v>
      </c>
      <c r="AU24">
        <f t="shared" si="28"/>
        <v>1180.1877684892197</v>
      </c>
      <c r="AV24">
        <f t="shared" si="29"/>
        <v>11.31358836603326</v>
      </c>
      <c r="AW24">
        <f t="shared" si="30"/>
        <v>88.220978584004357</v>
      </c>
      <c r="AX24">
        <f t="shared" si="31"/>
        <v>0.39983642311886597</v>
      </c>
      <c r="AY24">
        <f t="shared" si="32"/>
        <v>1.0075799939082407E-2</v>
      </c>
      <c r="AZ24">
        <f t="shared" si="33"/>
        <v>1.9644492911668481</v>
      </c>
      <c r="BA24" t="s">
        <v>322</v>
      </c>
      <c r="BB24">
        <v>660.42</v>
      </c>
      <c r="BC24">
        <f t="shared" si="34"/>
        <v>439.98000000000013</v>
      </c>
      <c r="BD24">
        <f t="shared" si="35"/>
        <v>0.3739111393175214</v>
      </c>
      <c r="BE24">
        <f t="shared" si="36"/>
        <v>0.83088489656603859</v>
      </c>
      <c r="BF24">
        <f t="shared" si="37"/>
        <v>0.42739298561151068</v>
      </c>
      <c r="BG24">
        <f t="shared" si="38"/>
        <v>0.84884842070160427</v>
      </c>
      <c r="BH24">
        <f t="shared" si="39"/>
        <v>1400.0035483871</v>
      </c>
      <c r="BI24">
        <f t="shared" si="40"/>
        <v>1180.1877684892197</v>
      </c>
      <c r="BJ24">
        <f t="shared" si="41"/>
        <v>0.84298912659819814</v>
      </c>
      <c r="BK24">
        <f t="shared" si="42"/>
        <v>0.19597825319639656</v>
      </c>
      <c r="BL24">
        <v>6</v>
      </c>
      <c r="BM24">
        <v>0.5</v>
      </c>
      <c r="BN24" t="s">
        <v>290</v>
      </c>
      <c r="BO24">
        <v>2</v>
      </c>
      <c r="BP24">
        <v>1607710365.5</v>
      </c>
      <c r="BQ24">
        <v>399.29935483870997</v>
      </c>
      <c r="BR24">
        <v>413.624387096774</v>
      </c>
      <c r="BS24">
        <v>20.910341935483899</v>
      </c>
      <c r="BT24">
        <v>19.073151612903199</v>
      </c>
      <c r="BU24">
        <v>396.71235483870998</v>
      </c>
      <c r="BV24">
        <v>20.948341935483899</v>
      </c>
      <c r="BW24">
        <v>500.01951612903201</v>
      </c>
      <c r="BX24">
        <v>102.18354838709701</v>
      </c>
      <c r="BY24">
        <v>9.99686612903226E-2</v>
      </c>
      <c r="BZ24">
        <v>27.974809677419401</v>
      </c>
      <c r="CA24">
        <v>28.649154838709698</v>
      </c>
      <c r="CB24">
        <v>999.9</v>
      </c>
      <c r="CC24">
        <v>0</v>
      </c>
      <c r="CD24">
        <v>0</v>
      </c>
      <c r="CE24">
        <v>10003.564838709701</v>
      </c>
      <c r="CF24">
        <v>0</v>
      </c>
      <c r="CG24">
        <v>368.17338709677398</v>
      </c>
      <c r="CH24">
        <v>1400.0035483871</v>
      </c>
      <c r="CI24">
        <v>0.90000622580645195</v>
      </c>
      <c r="CJ24">
        <v>9.9993690322580597E-2</v>
      </c>
      <c r="CK24">
        <v>0</v>
      </c>
      <c r="CL24">
        <v>935.70958064516105</v>
      </c>
      <c r="CM24">
        <v>4.9997499999999997</v>
      </c>
      <c r="CN24">
        <v>13039.461290322601</v>
      </c>
      <c r="CO24">
        <v>12178.106451612901</v>
      </c>
      <c r="CP24">
        <v>48.691064516129003</v>
      </c>
      <c r="CQ24">
        <v>50.75</v>
      </c>
      <c r="CR24">
        <v>49.75</v>
      </c>
      <c r="CS24">
        <v>50.102645161290297</v>
      </c>
      <c r="CT24">
        <v>49.7398387096774</v>
      </c>
      <c r="CU24">
        <v>1255.5106451612901</v>
      </c>
      <c r="CV24">
        <v>139.492903225806</v>
      </c>
      <c r="CW24">
        <v>0</v>
      </c>
      <c r="CX24">
        <v>101.69999980926499</v>
      </c>
      <c r="CY24">
        <v>0</v>
      </c>
      <c r="CZ24">
        <v>935.88657692307697</v>
      </c>
      <c r="DA24">
        <v>26.4429059754919</v>
      </c>
      <c r="DB24">
        <v>370.41367534623402</v>
      </c>
      <c r="DC24">
        <v>13041.6</v>
      </c>
      <c r="DD24">
        <v>15</v>
      </c>
      <c r="DE24">
        <v>0</v>
      </c>
      <c r="DF24" t="s">
        <v>291</v>
      </c>
      <c r="DG24">
        <v>1607556896.0999999</v>
      </c>
      <c r="DH24">
        <v>1607556911.0999999</v>
      </c>
      <c r="DI24">
        <v>0</v>
      </c>
      <c r="DJ24">
        <v>2.4E-2</v>
      </c>
      <c r="DK24">
        <v>0</v>
      </c>
      <c r="DL24">
        <v>2.5870000000000002</v>
      </c>
      <c r="DM24">
        <v>-3.7999999999999999E-2</v>
      </c>
      <c r="DN24">
        <v>394</v>
      </c>
      <c r="DO24">
        <v>9</v>
      </c>
      <c r="DP24">
        <v>0.04</v>
      </c>
      <c r="DQ24">
        <v>0.02</v>
      </c>
      <c r="DR24">
        <v>11.3138735698658</v>
      </c>
      <c r="DS24">
        <v>-0.11901199679503401</v>
      </c>
      <c r="DT24">
        <v>2.9001418039932898E-2</v>
      </c>
      <c r="DU24">
        <v>1</v>
      </c>
      <c r="DV24">
        <v>-14.325058064516099</v>
      </c>
      <c r="DW24">
        <v>5.6995161290333399E-2</v>
      </c>
      <c r="DX24">
        <v>4.1902573438513599E-2</v>
      </c>
      <c r="DY24">
        <v>1</v>
      </c>
      <c r="DZ24">
        <v>1.83719709677419</v>
      </c>
      <c r="EA24">
        <v>-1.3806774193547901E-2</v>
      </c>
      <c r="EB24">
        <v>2.4501377603606399E-2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2.5870000000000002</v>
      </c>
      <c r="EJ24">
        <v>-3.7999999999999999E-2</v>
      </c>
      <c r="EK24">
        <v>2.5870000000000002</v>
      </c>
      <c r="EL24">
        <v>0</v>
      </c>
      <c r="EM24">
        <v>0</v>
      </c>
      <c r="EN24">
        <v>0</v>
      </c>
      <c r="EO24">
        <v>-3.7999999999999999E-2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2558</v>
      </c>
      <c r="EX24">
        <v>2557.6999999999998</v>
      </c>
      <c r="EY24">
        <v>2</v>
      </c>
      <c r="EZ24">
        <v>501.60199999999998</v>
      </c>
      <c r="FA24">
        <v>501.29599999999999</v>
      </c>
      <c r="FB24">
        <v>24.1037</v>
      </c>
      <c r="FC24">
        <v>34.476100000000002</v>
      </c>
      <c r="FD24">
        <v>29.999700000000001</v>
      </c>
      <c r="FE24">
        <v>34.450800000000001</v>
      </c>
      <c r="FF24">
        <v>34.4221</v>
      </c>
      <c r="FG24">
        <v>21.773900000000001</v>
      </c>
      <c r="FH24">
        <v>32.894799999999996</v>
      </c>
      <c r="FI24">
        <v>51.49</v>
      </c>
      <c r="FJ24">
        <v>24.1111</v>
      </c>
      <c r="FK24">
        <v>413.94600000000003</v>
      </c>
      <c r="FL24">
        <v>19.1372</v>
      </c>
      <c r="FM24">
        <v>101.06</v>
      </c>
      <c r="FN24">
        <v>100.396</v>
      </c>
    </row>
    <row r="25" spans="1:170" x14ac:dyDescent="0.25">
      <c r="A25">
        <v>9</v>
      </c>
      <c r="B25">
        <v>1607710441.5</v>
      </c>
      <c r="C25">
        <v>743</v>
      </c>
      <c r="D25" t="s">
        <v>323</v>
      </c>
      <c r="E25" t="s">
        <v>324</v>
      </c>
      <c r="F25" t="s">
        <v>285</v>
      </c>
      <c r="G25" t="s">
        <v>286</v>
      </c>
      <c r="H25">
        <v>1607710433.75</v>
      </c>
      <c r="I25">
        <f t="shared" si="0"/>
        <v>1.5344824230295359E-3</v>
      </c>
      <c r="J25">
        <f t="shared" si="1"/>
        <v>15.211628777963648</v>
      </c>
      <c r="K25">
        <f t="shared" si="2"/>
        <v>497.25253333333302</v>
      </c>
      <c r="L25">
        <f t="shared" si="3"/>
        <v>197.93490158781694</v>
      </c>
      <c r="M25">
        <f t="shared" si="4"/>
        <v>20.246736806042399</v>
      </c>
      <c r="N25">
        <f t="shared" si="5"/>
        <v>50.863900644986074</v>
      </c>
      <c r="O25">
        <f t="shared" si="6"/>
        <v>8.5314491362732739E-2</v>
      </c>
      <c r="P25">
        <f t="shared" si="7"/>
        <v>2.9677654227810226</v>
      </c>
      <c r="Q25">
        <f t="shared" si="8"/>
        <v>8.3975052809812559E-2</v>
      </c>
      <c r="R25">
        <f t="shared" si="9"/>
        <v>5.2602999482332574E-2</v>
      </c>
      <c r="S25">
        <f t="shared" si="10"/>
        <v>231.28915611525676</v>
      </c>
      <c r="T25">
        <f t="shared" si="11"/>
        <v>28.94939510759545</v>
      </c>
      <c r="U25">
        <f t="shared" si="12"/>
        <v>28.636336666666701</v>
      </c>
      <c r="V25">
        <f t="shared" si="13"/>
        <v>3.9379128558142988</v>
      </c>
      <c r="W25">
        <f t="shared" si="14"/>
        <v>55.985307613803158</v>
      </c>
      <c r="X25">
        <f t="shared" si="15"/>
        <v>2.1241485242845664</v>
      </c>
      <c r="Y25">
        <f t="shared" si="16"/>
        <v>3.7941178048664654</v>
      </c>
      <c r="Z25">
        <f t="shared" si="17"/>
        <v>1.8137643315297325</v>
      </c>
      <c r="AA25">
        <f t="shared" si="18"/>
        <v>-67.670674855602527</v>
      </c>
      <c r="AB25">
        <f t="shared" si="19"/>
        <v>-102.33482919491219</v>
      </c>
      <c r="AC25">
        <f t="shared" si="20"/>
        <v>-7.5400546994628961</v>
      </c>
      <c r="AD25">
        <f t="shared" si="21"/>
        <v>53.743597365279143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53858.715888079802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969.75483999999994</v>
      </c>
      <c r="AR25">
        <v>1154.42</v>
      </c>
      <c r="AS25">
        <f t="shared" si="27"/>
        <v>0.15996358344450035</v>
      </c>
      <c r="AT25">
        <v>0.5</v>
      </c>
      <c r="AU25">
        <f t="shared" si="28"/>
        <v>1180.1757287544638</v>
      </c>
      <c r="AV25">
        <f t="shared" si="29"/>
        <v>15.211628777963648</v>
      </c>
      <c r="AW25">
        <f t="shared" si="30"/>
        <v>94.39256933289434</v>
      </c>
      <c r="AX25">
        <f t="shared" si="31"/>
        <v>0.43116889866772934</v>
      </c>
      <c r="AY25">
        <f t="shared" si="32"/>
        <v>1.3378834925239223E-2</v>
      </c>
      <c r="AZ25">
        <f t="shared" si="33"/>
        <v>1.8257306699468128</v>
      </c>
      <c r="BA25" t="s">
        <v>326</v>
      </c>
      <c r="BB25">
        <v>656.67</v>
      </c>
      <c r="BC25">
        <f t="shared" si="34"/>
        <v>497.75000000000011</v>
      </c>
      <c r="BD25">
        <f t="shared" si="35"/>
        <v>0.37099981918633868</v>
      </c>
      <c r="BE25">
        <f t="shared" si="36"/>
        <v>0.80895521242338053</v>
      </c>
      <c r="BF25">
        <f t="shared" si="37"/>
        <v>0.42070411793363788</v>
      </c>
      <c r="BG25">
        <f t="shared" si="38"/>
        <v>0.82763584914323263</v>
      </c>
      <c r="BH25">
        <f t="shared" si="39"/>
        <v>1399.989</v>
      </c>
      <c r="BI25">
        <f t="shared" si="40"/>
        <v>1180.1757287544638</v>
      </c>
      <c r="BJ25">
        <f t="shared" si="41"/>
        <v>0.84298928688329955</v>
      </c>
      <c r="BK25">
        <f t="shared" si="42"/>
        <v>0.1959785737665993</v>
      </c>
      <c r="BL25">
        <v>6</v>
      </c>
      <c r="BM25">
        <v>0.5</v>
      </c>
      <c r="BN25" t="s">
        <v>290</v>
      </c>
      <c r="BO25">
        <v>2</v>
      </c>
      <c r="BP25">
        <v>1607710433.75</v>
      </c>
      <c r="BQ25">
        <v>497.25253333333302</v>
      </c>
      <c r="BR25">
        <v>516.42139999999995</v>
      </c>
      <c r="BS25">
        <v>20.765969999999999</v>
      </c>
      <c r="BT25">
        <v>18.962896666666701</v>
      </c>
      <c r="BU25">
        <v>494.66553333333297</v>
      </c>
      <c r="BV25">
        <v>20.80397</v>
      </c>
      <c r="BW25">
        <v>500.01873333333299</v>
      </c>
      <c r="BX25">
        <v>102.189866666667</v>
      </c>
      <c r="BY25">
        <v>0.10001068</v>
      </c>
      <c r="BZ25">
        <v>27.996736666666699</v>
      </c>
      <c r="CA25">
        <v>28.636336666666701</v>
      </c>
      <c r="CB25">
        <v>999.9</v>
      </c>
      <c r="CC25">
        <v>0</v>
      </c>
      <c r="CD25">
        <v>0</v>
      </c>
      <c r="CE25">
        <v>10000.4916666667</v>
      </c>
      <c r="CF25">
        <v>0</v>
      </c>
      <c r="CG25">
        <v>345.00233333333301</v>
      </c>
      <c r="CH25">
        <v>1399.989</v>
      </c>
      <c r="CI25">
        <v>0.90000013333333395</v>
      </c>
      <c r="CJ25">
        <v>9.9999826666666694E-2</v>
      </c>
      <c r="CK25">
        <v>0</v>
      </c>
      <c r="CL25">
        <v>969.59923333333404</v>
      </c>
      <c r="CM25">
        <v>4.9997499999999997</v>
      </c>
      <c r="CN25">
        <v>13507.336666666701</v>
      </c>
      <c r="CO25">
        <v>12177.95</v>
      </c>
      <c r="CP25">
        <v>48.870733333333298</v>
      </c>
      <c r="CQ25">
        <v>50.866599999999998</v>
      </c>
      <c r="CR25">
        <v>49.887333333333302</v>
      </c>
      <c r="CS25">
        <v>50.233199999999997</v>
      </c>
      <c r="CT25">
        <v>49.875</v>
      </c>
      <c r="CU25">
        <v>1255.49066666667</v>
      </c>
      <c r="CV25">
        <v>139.499</v>
      </c>
      <c r="CW25">
        <v>0</v>
      </c>
      <c r="CX25">
        <v>67.5</v>
      </c>
      <c r="CY25">
        <v>0</v>
      </c>
      <c r="CZ25">
        <v>969.75483999999994</v>
      </c>
      <c r="DA25">
        <v>15.921538456561199</v>
      </c>
      <c r="DB25">
        <v>211.82307659351</v>
      </c>
      <c r="DC25">
        <v>13509.776</v>
      </c>
      <c r="DD25">
        <v>15</v>
      </c>
      <c r="DE25">
        <v>0</v>
      </c>
      <c r="DF25" t="s">
        <v>291</v>
      </c>
      <c r="DG25">
        <v>1607556896.0999999</v>
      </c>
      <c r="DH25">
        <v>1607556911.0999999</v>
      </c>
      <c r="DI25">
        <v>0</v>
      </c>
      <c r="DJ25">
        <v>2.4E-2</v>
      </c>
      <c r="DK25">
        <v>0</v>
      </c>
      <c r="DL25">
        <v>2.5870000000000002</v>
      </c>
      <c r="DM25">
        <v>-3.7999999999999999E-2</v>
      </c>
      <c r="DN25">
        <v>394</v>
      </c>
      <c r="DO25">
        <v>9</v>
      </c>
      <c r="DP25">
        <v>0.04</v>
      </c>
      <c r="DQ25">
        <v>0.02</v>
      </c>
      <c r="DR25">
        <v>15.2234308673693</v>
      </c>
      <c r="DS25">
        <v>-0.114980968268854</v>
      </c>
      <c r="DT25">
        <v>4.9572514313615597E-2</v>
      </c>
      <c r="DU25">
        <v>1</v>
      </c>
      <c r="DV25">
        <v>-19.180777419354801</v>
      </c>
      <c r="DW25">
        <v>0.174580645161377</v>
      </c>
      <c r="DX25">
        <v>6.5013585228843096E-2</v>
      </c>
      <c r="DY25">
        <v>1</v>
      </c>
      <c r="DZ25">
        <v>1.8047493548387099</v>
      </c>
      <c r="EA25">
        <v>2.1245806451607299E-2</v>
      </c>
      <c r="EB25">
        <v>2.3827022871911699E-2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2.5870000000000002</v>
      </c>
      <c r="EJ25">
        <v>-3.7999999999999999E-2</v>
      </c>
      <c r="EK25">
        <v>2.5870000000000002</v>
      </c>
      <c r="EL25">
        <v>0</v>
      </c>
      <c r="EM25">
        <v>0</v>
      </c>
      <c r="EN25">
        <v>0</v>
      </c>
      <c r="EO25">
        <v>-3.7999999999999999E-2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2559.1</v>
      </c>
      <c r="EX25">
        <v>2558.8000000000002</v>
      </c>
      <c r="EY25">
        <v>2</v>
      </c>
      <c r="EZ25">
        <v>501.37700000000001</v>
      </c>
      <c r="FA25">
        <v>500.62599999999998</v>
      </c>
      <c r="FB25">
        <v>23.957799999999999</v>
      </c>
      <c r="FC25">
        <v>34.433999999999997</v>
      </c>
      <c r="FD25">
        <v>29.999600000000001</v>
      </c>
      <c r="FE25">
        <v>34.420499999999997</v>
      </c>
      <c r="FF25">
        <v>34.394199999999998</v>
      </c>
      <c r="FG25">
        <v>25.8627</v>
      </c>
      <c r="FH25">
        <v>32.153399999999998</v>
      </c>
      <c r="FI25">
        <v>49.455300000000001</v>
      </c>
      <c r="FJ25">
        <v>23.966200000000001</v>
      </c>
      <c r="FK25">
        <v>517.471</v>
      </c>
      <c r="FL25">
        <v>19.046299999999999</v>
      </c>
      <c r="FM25">
        <v>101.071</v>
      </c>
      <c r="FN25">
        <v>100.408</v>
      </c>
    </row>
    <row r="26" spans="1:170" x14ac:dyDescent="0.25">
      <c r="A26">
        <v>10</v>
      </c>
      <c r="B26">
        <v>1607710552.5</v>
      </c>
      <c r="C26">
        <v>854</v>
      </c>
      <c r="D26" t="s">
        <v>327</v>
      </c>
      <c r="E26" t="s">
        <v>328</v>
      </c>
      <c r="F26" t="s">
        <v>285</v>
      </c>
      <c r="G26" t="s">
        <v>286</v>
      </c>
      <c r="H26">
        <v>1607710544.75</v>
      </c>
      <c r="I26">
        <f t="shared" si="0"/>
        <v>1.6717129712006116E-3</v>
      </c>
      <c r="J26">
        <f t="shared" si="1"/>
        <v>17.053023605244263</v>
      </c>
      <c r="K26">
        <f t="shared" si="2"/>
        <v>599.64483333333305</v>
      </c>
      <c r="L26">
        <f t="shared" si="3"/>
        <v>290.62273500182181</v>
      </c>
      <c r="M26">
        <f t="shared" si="4"/>
        <v>29.730629442156495</v>
      </c>
      <c r="N26">
        <f t="shared" si="5"/>
        <v>61.343508919304817</v>
      </c>
      <c r="O26">
        <f t="shared" si="6"/>
        <v>9.3526406110256574E-2</v>
      </c>
      <c r="P26">
        <f t="shared" si="7"/>
        <v>2.9684677428694086</v>
      </c>
      <c r="Q26">
        <f t="shared" si="8"/>
        <v>9.1919694896410123E-2</v>
      </c>
      <c r="R26">
        <f t="shared" si="9"/>
        <v>5.7591866802562661E-2</v>
      </c>
      <c r="S26">
        <f t="shared" si="10"/>
        <v>231.29693272530074</v>
      </c>
      <c r="T26">
        <f t="shared" si="11"/>
        <v>28.905376944585633</v>
      </c>
      <c r="U26">
        <f t="shared" si="12"/>
        <v>28.611270000000001</v>
      </c>
      <c r="V26">
        <f t="shared" si="13"/>
        <v>3.9321891444958168</v>
      </c>
      <c r="W26">
        <f t="shared" si="14"/>
        <v>56.083247150408674</v>
      </c>
      <c r="X26">
        <f t="shared" si="15"/>
        <v>2.1267941473730669</v>
      </c>
      <c r="Y26">
        <f t="shared" si="16"/>
        <v>3.7922093591857386</v>
      </c>
      <c r="Z26">
        <f t="shared" si="17"/>
        <v>1.8053949971227499</v>
      </c>
      <c r="AA26">
        <f t="shared" si="18"/>
        <v>-73.722542029946965</v>
      </c>
      <c r="AB26">
        <f t="shared" si="19"/>
        <v>-99.728587748788343</v>
      </c>
      <c r="AC26">
        <f t="shared" si="20"/>
        <v>-7.3450550420577905</v>
      </c>
      <c r="AD26">
        <f t="shared" si="21"/>
        <v>50.500747904507634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53881.020329850726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996.20550000000003</v>
      </c>
      <c r="AR26">
        <v>1193.96</v>
      </c>
      <c r="AS26">
        <f t="shared" si="27"/>
        <v>0.16562908305135848</v>
      </c>
      <c r="AT26">
        <v>0.5</v>
      </c>
      <c r="AU26">
        <f t="shared" si="28"/>
        <v>1180.2161107473073</v>
      </c>
      <c r="AV26">
        <f t="shared" si="29"/>
        <v>17.053023605244263</v>
      </c>
      <c r="AW26">
        <f t="shared" si="30"/>
        <v>97.739056112758533</v>
      </c>
      <c r="AX26">
        <f t="shared" si="31"/>
        <v>0.45235183758249858</v>
      </c>
      <c r="AY26">
        <f t="shared" si="32"/>
        <v>1.4938595503408919E-2</v>
      </c>
      <c r="AZ26">
        <f t="shared" si="33"/>
        <v>1.7321518308821064</v>
      </c>
      <c r="BA26" t="s">
        <v>330</v>
      </c>
      <c r="BB26">
        <v>653.87</v>
      </c>
      <c r="BC26">
        <f t="shared" si="34"/>
        <v>540.09</v>
      </c>
      <c r="BD26">
        <f t="shared" si="35"/>
        <v>0.36615101186839227</v>
      </c>
      <c r="BE26">
        <f t="shared" si="36"/>
        <v>0.79292694990050638</v>
      </c>
      <c r="BF26">
        <f t="shared" si="37"/>
        <v>0.4132946587613418</v>
      </c>
      <c r="BG26">
        <f t="shared" si="38"/>
        <v>0.81210928343760491</v>
      </c>
      <c r="BH26">
        <f t="shared" si="39"/>
        <v>1400.037</v>
      </c>
      <c r="BI26">
        <f t="shared" si="40"/>
        <v>1180.2161107473073</v>
      </c>
      <c r="BJ26">
        <f t="shared" si="41"/>
        <v>0.84298922867560444</v>
      </c>
      <c r="BK26">
        <f t="shared" si="42"/>
        <v>0.19597845735120883</v>
      </c>
      <c r="BL26">
        <v>6</v>
      </c>
      <c r="BM26">
        <v>0.5</v>
      </c>
      <c r="BN26" t="s">
        <v>290</v>
      </c>
      <c r="BO26">
        <v>2</v>
      </c>
      <c r="BP26">
        <v>1607710544.75</v>
      </c>
      <c r="BQ26">
        <v>599.64483333333305</v>
      </c>
      <c r="BR26">
        <v>621.31050000000005</v>
      </c>
      <c r="BS26">
        <v>20.789829999999998</v>
      </c>
      <c r="BT26">
        <v>18.825559999999999</v>
      </c>
      <c r="BU26">
        <v>597.05783333333295</v>
      </c>
      <c r="BV26">
        <v>20.827829999999999</v>
      </c>
      <c r="BW26">
        <v>500.02036666666697</v>
      </c>
      <c r="BX26">
        <v>102.199766666667</v>
      </c>
      <c r="BY26">
        <v>9.9970626666666701E-2</v>
      </c>
      <c r="BZ26">
        <v>27.988106666666699</v>
      </c>
      <c r="CA26">
        <v>28.611270000000001</v>
      </c>
      <c r="CB26">
        <v>999.9</v>
      </c>
      <c r="CC26">
        <v>0</v>
      </c>
      <c r="CD26">
        <v>0</v>
      </c>
      <c r="CE26">
        <v>10003.500333333301</v>
      </c>
      <c r="CF26">
        <v>0</v>
      </c>
      <c r="CG26">
        <v>366.12520000000001</v>
      </c>
      <c r="CH26">
        <v>1400.037</v>
      </c>
      <c r="CI26">
        <v>0.90000126666666702</v>
      </c>
      <c r="CJ26">
        <v>9.9998699999999996E-2</v>
      </c>
      <c r="CK26">
        <v>0</v>
      </c>
      <c r="CL26">
        <v>996.20719999999994</v>
      </c>
      <c r="CM26">
        <v>4.9997499999999997</v>
      </c>
      <c r="CN26">
        <v>13875.3266666667</v>
      </c>
      <c r="CO26">
        <v>12178.36</v>
      </c>
      <c r="CP26">
        <v>49.035066666666701</v>
      </c>
      <c r="CQ26">
        <v>51.049599999999998</v>
      </c>
      <c r="CR26">
        <v>50.087333333333298</v>
      </c>
      <c r="CS26">
        <v>50.395533333333297</v>
      </c>
      <c r="CT26">
        <v>50.030999999999999</v>
      </c>
      <c r="CU26">
        <v>1255.5360000000001</v>
      </c>
      <c r="CV26">
        <v>139.501</v>
      </c>
      <c r="CW26">
        <v>0</v>
      </c>
      <c r="CX26">
        <v>110.39999985694899</v>
      </c>
      <c r="CY26">
        <v>0</v>
      </c>
      <c r="CZ26">
        <v>996.20550000000003</v>
      </c>
      <c r="DA26">
        <v>1.9254358982767501</v>
      </c>
      <c r="DB26">
        <v>23.9418802351084</v>
      </c>
      <c r="DC26">
        <v>13875.373076923101</v>
      </c>
      <c r="DD26">
        <v>15</v>
      </c>
      <c r="DE26">
        <v>0</v>
      </c>
      <c r="DF26" t="s">
        <v>291</v>
      </c>
      <c r="DG26">
        <v>1607556896.0999999</v>
      </c>
      <c r="DH26">
        <v>1607556911.0999999</v>
      </c>
      <c r="DI26">
        <v>0</v>
      </c>
      <c r="DJ26">
        <v>2.4E-2</v>
      </c>
      <c r="DK26">
        <v>0</v>
      </c>
      <c r="DL26">
        <v>2.5870000000000002</v>
      </c>
      <c r="DM26">
        <v>-3.7999999999999999E-2</v>
      </c>
      <c r="DN26">
        <v>394</v>
      </c>
      <c r="DO26">
        <v>9</v>
      </c>
      <c r="DP26">
        <v>0.04</v>
      </c>
      <c r="DQ26">
        <v>0.02</v>
      </c>
      <c r="DR26">
        <v>17.056961395493101</v>
      </c>
      <c r="DS26">
        <v>0.24567239063257501</v>
      </c>
      <c r="DT26">
        <v>4.0630101498470003E-2</v>
      </c>
      <c r="DU26">
        <v>1</v>
      </c>
      <c r="DV26">
        <v>-21.6665548387097</v>
      </c>
      <c r="DW26">
        <v>-0.15802741935485401</v>
      </c>
      <c r="DX26">
        <v>4.4395683012374697E-2</v>
      </c>
      <c r="DY26">
        <v>1</v>
      </c>
      <c r="DZ26">
        <v>1.96255064516129</v>
      </c>
      <c r="EA26">
        <v>-7.3427903225814606E-2</v>
      </c>
      <c r="EB26">
        <v>1.5529832671654101E-2</v>
      </c>
      <c r="EC26">
        <v>1</v>
      </c>
      <c r="ED26">
        <v>3</v>
      </c>
      <c r="EE26">
        <v>3</v>
      </c>
      <c r="EF26" t="s">
        <v>302</v>
      </c>
      <c r="EG26">
        <v>100</v>
      </c>
      <c r="EH26">
        <v>100</v>
      </c>
      <c r="EI26">
        <v>2.5870000000000002</v>
      </c>
      <c r="EJ26">
        <v>-3.7999999999999999E-2</v>
      </c>
      <c r="EK26">
        <v>2.5870000000000002</v>
      </c>
      <c r="EL26">
        <v>0</v>
      </c>
      <c r="EM26">
        <v>0</v>
      </c>
      <c r="EN26">
        <v>0</v>
      </c>
      <c r="EO26">
        <v>-3.7999999999999999E-2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2560.9</v>
      </c>
      <c r="EX26">
        <v>2560.6999999999998</v>
      </c>
      <c r="EY26">
        <v>2</v>
      </c>
      <c r="EZ26">
        <v>501.48899999999998</v>
      </c>
      <c r="FA26">
        <v>499.50599999999997</v>
      </c>
      <c r="FB26">
        <v>24.148199999999999</v>
      </c>
      <c r="FC26">
        <v>34.378500000000003</v>
      </c>
      <c r="FD26">
        <v>29.9999</v>
      </c>
      <c r="FE26">
        <v>34.370899999999999</v>
      </c>
      <c r="FF26">
        <v>34.347099999999998</v>
      </c>
      <c r="FG26">
        <v>29.863199999999999</v>
      </c>
      <c r="FH26">
        <v>30.3748</v>
      </c>
      <c r="FI26">
        <v>46.058500000000002</v>
      </c>
      <c r="FJ26">
        <v>24.150099999999998</v>
      </c>
      <c r="FK26">
        <v>621.49699999999996</v>
      </c>
      <c r="FL26">
        <v>18.913699999999999</v>
      </c>
      <c r="FM26">
        <v>101.086</v>
      </c>
      <c r="FN26">
        <v>100.422</v>
      </c>
    </row>
    <row r="27" spans="1:170" x14ac:dyDescent="0.25">
      <c r="A27">
        <v>11</v>
      </c>
      <c r="B27">
        <v>1607710653.5</v>
      </c>
      <c r="C27">
        <v>955</v>
      </c>
      <c r="D27" t="s">
        <v>331</v>
      </c>
      <c r="E27" t="s">
        <v>332</v>
      </c>
      <c r="F27" t="s">
        <v>285</v>
      </c>
      <c r="G27" t="s">
        <v>286</v>
      </c>
      <c r="H27">
        <v>1607710645.75</v>
      </c>
      <c r="I27">
        <f t="shared" si="0"/>
        <v>1.6545848616931762E-3</v>
      </c>
      <c r="J27">
        <f t="shared" si="1"/>
        <v>19.043815296620089</v>
      </c>
      <c r="K27">
        <f t="shared" si="2"/>
        <v>699.50440000000003</v>
      </c>
      <c r="L27">
        <f t="shared" si="3"/>
        <v>351.83255018513944</v>
      </c>
      <c r="M27">
        <f t="shared" si="4"/>
        <v>35.995787464343572</v>
      </c>
      <c r="N27">
        <f t="shared" si="5"/>
        <v>71.565896047774729</v>
      </c>
      <c r="O27">
        <f t="shared" si="6"/>
        <v>9.3007449548539095E-2</v>
      </c>
      <c r="P27">
        <f t="shared" si="7"/>
        <v>2.9682963523228216</v>
      </c>
      <c r="Q27">
        <f t="shared" si="8"/>
        <v>9.1418266047311028E-2</v>
      </c>
      <c r="R27">
        <f t="shared" si="9"/>
        <v>5.7276936307560727E-2</v>
      </c>
      <c r="S27">
        <f t="shared" si="10"/>
        <v>231.29267067253758</v>
      </c>
      <c r="T27">
        <f t="shared" si="11"/>
        <v>28.896706974765106</v>
      </c>
      <c r="U27">
        <f t="shared" si="12"/>
        <v>28.568986666666699</v>
      </c>
      <c r="V27">
        <f t="shared" si="13"/>
        <v>3.9225506288740619</v>
      </c>
      <c r="W27">
        <f t="shared" si="14"/>
        <v>56.094022600881374</v>
      </c>
      <c r="X27">
        <f t="shared" si="15"/>
        <v>2.1255786596490984</v>
      </c>
      <c r="Y27">
        <f t="shared" si="16"/>
        <v>3.7893140143878723</v>
      </c>
      <c r="Z27">
        <f t="shared" si="17"/>
        <v>1.7969719692249635</v>
      </c>
      <c r="AA27">
        <f t="shared" si="18"/>
        <v>-72.967192400669063</v>
      </c>
      <c r="AB27">
        <f t="shared" si="19"/>
        <v>-95.052714474319032</v>
      </c>
      <c r="AC27">
        <f t="shared" si="20"/>
        <v>-6.999148249398548</v>
      </c>
      <c r="AD27">
        <f t="shared" si="21"/>
        <v>56.273615548150929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53878.560069845778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1010.00615384615</v>
      </c>
      <c r="AR27">
        <v>1210.82</v>
      </c>
      <c r="AS27">
        <f t="shared" si="27"/>
        <v>0.16584946247489296</v>
      </c>
      <c r="AT27">
        <v>0.5</v>
      </c>
      <c r="AU27">
        <f t="shared" si="28"/>
        <v>1180.1942107473103</v>
      </c>
      <c r="AV27">
        <f t="shared" si="29"/>
        <v>19.043815296620089</v>
      </c>
      <c r="AW27">
        <f t="shared" si="30"/>
        <v>97.867287734210976</v>
      </c>
      <c r="AX27">
        <f t="shared" si="31"/>
        <v>0.4648007135660131</v>
      </c>
      <c r="AY27">
        <f t="shared" si="32"/>
        <v>1.6625706682641454E-2</v>
      </c>
      <c r="AZ27">
        <f t="shared" si="33"/>
        <v>1.6941081250722654</v>
      </c>
      <c r="BA27" t="s">
        <v>334</v>
      </c>
      <c r="BB27">
        <v>648.03</v>
      </c>
      <c r="BC27">
        <f t="shared" si="34"/>
        <v>562.79</v>
      </c>
      <c r="BD27">
        <f t="shared" si="35"/>
        <v>0.35681843343671693</v>
      </c>
      <c r="BE27">
        <f t="shared" si="36"/>
        <v>0.7847057248331134</v>
      </c>
      <c r="BF27">
        <f t="shared" si="37"/>
        <v>0.40540355868349964</v>
      </c>
      <c r="BG27">
        <f t="shared" si="38"/>
        <v>0.80548869927481082</v>
      </c>
      <c r="BH27">
        <f t="shared" si="39"/>
        <v>1400.011</v>
      </c>
      <c r="BI27">
        <f t="shared" si="40"/>
        <v>1180.1942107473103</v>
      </c>
      <c r="BJ27">
        <f t="shared" si="41"/>
        <v>0.84298924133261122</v>
      </c>
      <c r="BK27">
        <f t="shared" si="42"/>
        <v>0.19597848266522239</v>
      </c>
      <c r="BL27">
        <v>6</v>
      </c>
      <c r="BM27">
        <v>0.5</v>
      </c>
      <c r="BN27" t="s">
        <v>290</v>
      </c>
      <c r="BO27">
        <v>2</v>
      </c>
      <c r="BP27">
        <v>1607710645.75</v>
      </c>
      <c r="BQ27">
        <v>699.50440000000003</v>
      </c>
      <c r="BR27">
        <v>723.74533333333295</v>
      </c>
      <c r="BS27">
        <v>20.775980000000001</v>
      </c>
      <c r="BT27">
        <v>18.831769999999999</v>
      </c>
      <c r="BU27">
        <v>696.91743333333295</v>
      </c>
      <c r="BV27">
        <v>20.813980000000001</v>
      </c>
      <c r="BW27">
        <v>500.01056666666699</v>
      </c>
      <c r="BX27">
        <v>102.209466666667</v>
      </c>
      <c r="BY27">
        <v>9.9962763333333302E-2</v>
      </c>
      <c r="BZ27">
        <v>27.975006666666701</v>
      </c>
      <c r="CA27">
        <v>28.568986666666699</v>
      </c>
      <c r="CB27">
        <v>999.9</v>
      </c>
      <c r="CC27">
        <v>0</v>
      </c>
      <c r="CD27">
        <v>0</v>
      </c>
      <c r="CE27">
        <v>10001.580333333301</v>
      </c>
      <c r="CF27">
        <v>0</v>
      </c>
      <c r="CG27">
        <v>369.741966666667</v>
      </c>
      <c r="CH27">
        <v>1400.011</v>
      </c>
      <c r="CI27">
        <v>0.90000196666666699</v>
      </c>
      <c r="CJ27">
        <v>9.9998006666666694E-2</v>
      </c>
      <c r="CK27">
        <v>0</v>
      </c>
      <c r="CL27">
        <v>1010.00133333333</v>
      </c>
      <c r="CM27">
        <v>4.9997499999999997</v>
      </c>
      <c r="CN27">
        <v>14071.36</v>
      </c>
      <c r="CO27">
        <v>12178.143333333301</v>
      </c>
      <c r="CP27">
        <v>49.166333333333299</v>
      </c>
      <c r="CQ27">
        <v>51.166333333333299</v>
      </c>
      <c r="CR27">
        <v>50.237333333333297</v>
      </c>
      <c r="CS27">
        <v>50.524866666666703</v>
      </c>
      <c r="CT27">
        <v>50.170533333333303</v>
      </c>
      <c r="CU27">
        <v>1255.5119999999999</v>
      </c>
      <c r="CV27">
        <v>139.499</v>
      </c>
      <c r="CW27">
        <v>0</v>
      </c>
      <c r="CX27">
        <v>100.19999980926499</v>
      </c>
      <c r="CY27">
        <v>0</v>
      </c>
      <c r="CZ27">
        <v>1010.00615384615</v>
      </c>
      <c r="DA27">
        <v>-7.6854700936634996</v>
      </c>
      <c r="DB27">
        <v>-105.080341941238</v>
      </c>
      <c r="DC27">
        <v>14071.246153846199</v>
      </c>
      <c r="DD27">
        <v>15</v>
      </c>
      <c r="DE27">
        <v>0</v>
      </c>
      <c r="DF27" t="s">
        <v>291</v>
      </c>
      <c r="DG27">
        <v>1607556896.0999999</v>
      </c>
      <c r="DH27">
        <v>1607556911.0999999</v>
      </c>
      <c r="DI27">
        <v>0</v>
      </c>
      <c r="DJ27">
        <v>2.4E-2</v>
      </c>
      <c r="DK27">
        <v>0</v>
      </c>
      <c r="DL27">
        <v>2.5870000000000002</v>
      </c>
      <c r="DM27">
        <v>-3.7999999999999999E-2</v>
      </c>
      <c r="DN27">
        <v>394</v>
      </c>
      <c r="DO27">
        <v>9</v>
      </c>
      <c r="DP27">
        <v>0.04</v>
      </c>
      <c r="DQ27">
        <v>0.02</v>
      </c>
      <c r="DR27">
        <v>19.0551362897885</v>
      </c>
      <c r="DS27">
        <v>-0.218318657242521</v>
      </c>
      <c r="DT27">
        <v>5.8845951871092997E-2</v>
      </c>
      <c r="DU27">
        <v>1</v>
      </c>
      <c r="DV27">
        <v>-24.247387096774201</v>
      </c>
      <c r="DW27">
        <v>-4.3499999998690402E-3</v>
      </c>
      <c r="DX27">
        <v>5.2761720862245197E-2</v>
      </c>
      <c r="DY27">
        <v>1</v>
      </c>
      <c r="DZ27">
        <v>1.9421729032258099</v>
      </c>
      <c r="EA27">
        <v>0.10326048387096801</v>
      </c>
      <c r="EB27">
        <v>1.76310439545172E-2</v>
      </c>
      <c r="EC27">
        <v>1</v>
      </c>
      <c r="ED27">
        <v>3</v>
      </c>
      <c r="EE27">
        <v>3</v>
      </c>
      <c r="EF27" t="s">
        <v>302</v>
      </c>
      <c r="EG27">
        <v>100</v>
      </c>
      <c r="EH27">
        <v>100</v>
      </c>
      <c r="EI27">
        <v>2.5870000000000002</v>
      </c>
      <c r="EJ27">
        <v>-3.7999999999999999E-2</v>
      </c>
      <c r="EK27">
        <v>2.5870000000000002</v>
      </c>
      <c r="EL27">
        <v>0</v>
      </c>
      <c r="EM27">
        <v>0</v>
      </c>
      <c r="EN27">
        <v>0</v>
      </c>
      <c r="EO27">
        <v>-3.7999999999999999E-2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2562.6</v>
      </c>
      <c r="EX27">
        <v>2562.4</v>
      </c>
      <c r="EY27">
        <v>2</v>
      </c>
      <c r="EZ27">
        <v>501.27</v>
      </c>
      <c r="FA27">
        <v>498.98399999999998</v>
      </c>
      <c r="FB27">
        <v>24.028099999999998</v>
      </c>
      <c r="FC27">
        <v>34.313899999999997</v>
      </c>
      <c r="FD27">
        <v>29.999600000000001</v>
      </c>
      <c r="FE27">
        <v>34.3127</v>
      </c>
      <c r="FF27">
        <v>34.289200000000001</v>
      </c>
      <c r="FG27">
        <v>33.698599999999999</v>
      </c>
      <c r="FH27">
        <v>28.482500000000002</v>
      </c>
      <c r="FI27">
        <v>43.792999999999999</v>
      </c>
      <c r="FJ27">
        <v>24.037099999999999</v>
      </c>
      <c r="FK27">
        <v>723.87300000000005</v>
      </c>
      <c r="FL27">
        <v>18.919</v>
      </c>
      <c r="FM27">
        <v>101.10599999999999</v>
      </c>
      <c r="FN27">
        <v>100.444</v>
      </c>
    </row>
    <row r="28" spans="1:170" x14ac:dyDescent="0.25">
      <c r="A28">
        <v>12</v>
      </c>
      <c r="B28">
        <v>1607710755.5</v>
      </c>
      <c r="C28">
        <v>1057</v>
      </c>
      <c r="D28" t="s">
        <v>335</v>
      </c>
      <c r="E28" t="s">
        <v>336</v>
      </c>
      <c r="F28" t="s">
        <v>285</v>
      </c>
      <c r="G28" t="s">
        <v>286</v>
      </c>
      <c r="H28">
        <v>1607710747.75</v>
      </c>
      <c r="I28">
        <f t="shared" si="0"/>
        <v>1.697889344989397E-3</v>
      </c>
      <c r="J28">
        <f t="shared" si="1"/>
        <v>20.57315928141945</v>
      </c>
      <c r="K28">
        <f t="shared" si="2"/>
        <v>799.52470000000005</v>
      </c>
      <c r="L28">
        <f t="shared" si="3"/>
        <v>428.57777468453418</v>
      </c>
      <c r="M28">
        <f t="shared" si="4"/>
        <v>43.847398740721225</v>
      </c>
      <c r="N28">
        <f t="shared" si="5"/>
        <v>81.79863818127339</v>
      </c>
      <c r="O28">
        <f t="shared" si="6"/>
        <v>9.4647804377312711E-2</v>
      </c>
      <c r="P28">
        <f t="shared" si="7"/>
        <v>2.9674547780435079</v>
      </c>
      <c r="Q28">
        <f t="shared" si="8"/>
        <v>9.3002146920350845E-2</v>
      </c>
      <c r="R28">
        <f t="shared" si="9"/>
        <v>5.8271814266145125E-2</v>
      </c>
      <c r="S28">
        <f t="shared" si="10"/>
        <v>231.2873276471777</v>
      </c>
      <c r="T28">
        <f t="shared" si="11"/>
        <v>28.912025887079992</v>
      </c>
      <c r="U28">
        <f t="shared" si="12"/>
        <v>28.577919999999999</v>
      </c>
      <c r="V28">
        <f t="shared" si="13"/>
        <v>3.9245852698603434</v>
      </c>
      <c r="W28">
        <f t="shared" si="14"/>
        <v>55.647481076901137</v>
      </c>
      <c r="X28">
        <f t="shared" si="15"/>
        <v>2.111886580912691</v>
      </c>
      <c r="Y28">
        <f t="shared" si="16"/>
        <v>3.7951162209736022</v>
      </c>
      <c r="Z28">
        <f t="shared" si="17"/>
        <v>1.8126986889476524</v>
      </c>
      <c r="AA28">
        <f t="shared" si="18"/>
        <v>-74.876920114032416</v>
      </c>
      <c r="AB28">
        <f t="shared" si="19"/>
        <v>-92.256486621211707</v>
      </c>
      <c r="AC28">
        <f t="shared" si="20"/>
        <v>-6.79636610549779</v>
      </c>
      <c r="AD28">
        <f t="shared" si="21"/>
        <v>57.357554806435814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53849.234836606469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1009.5744</v>
      </c>
      <c r="AR28">
        <v>1209.54</v>
      </c>
      <c r="AS28">
        <f t="shared" si="27"/>
        <v>0.16532367676968107</v>
      </c>
      <c r="AT28">
        <v>0.5</v>
      </c>
      <c r="AU28">
        <f t="shared" si="28"/>
        <v>1180.1694707472577</v>
      </c>
      <c r="AV28">
        <f t="shared" si="29"/>
        <v>20.57315928141945</v>
      </c>
      <c r="AW28">
        <f t="shared" si="30"/>
        <v>97.55497805763261</v>
      </c>
      <c r="AX28">
        <f t="shared" si="31"/>
        <v>0.4649949567604213</v>
      </c>
      <c r="AY28">
        <f t="shared" si="32"/>
        <v>1.7921923321608531E-2</v>
      </c>
      <c r="AZ28">
        <f t="shared" si="33"/>
        <v>1.6969591745622303</v>
      </c>
      <c r="BA28" t="s">
        <v>338</v>
      </c>
      <c r="BB28">
        <v>647.11</v>
      </c>
      <c r="BC28">
        <f t="shared" si="34"/>
        <v>562.42999999999995</v>
      </c>
      <c r="BD28">
        <f t="shared" si="35"/>
        <v>0.35553864480913183</v>
      </c>
      <c r="BE28">
        <f t="shared" si="36"/>
        <v>0.78491913865168628</v>
      </c>
      <c r="BF28">
        <f t="shared" si="37"/>
        <v>0.40473698468896829</v>
      </c>
      <c r="BG28">
        <f t="shared" si="38"/>
        <v>0.80599132962643449</v>
      </c>
      <c r="BH28">
        <f t="shared" si="39"/>
        <v>1399.982</v>
      </c>
      <c r="BI28">
        <f t="shared" si="40"/>
        <v>1180.1694707472577</v>
      </c>
      <c r="BJ28">
        <f t="shared" si="41"/>
        <v>0.84298903182130758</v>
      </c>
      <c r="BK28">
        <f t="shared" si="42"/>
        <v>0.1959780636426153</v>
      </c>
      <c r="BL28">
        <v>6</v>
      </c>
      <c r="BM28">
        <v>0.5</v>
      </c>
      <c r="BN28" t="s">
        <v>290</v>
      </c>
      <c r="BO28">
        <v>2</v>
      </c>
      <c r="BP28">
        <v>1607710747.75</v>
      </c>
      <c r="BQ28">
        <v>799.52470000000005</v>
      </c>
      <c r="BR28">
        <v>825.84093333333306</v>
      </c>
      <c r="BS28">
        <v>20.642219999999998</v>
      </c>
      <c r="BT28">
        <v>18.646853333333301</v>
      </c>
      <c r="BU28">
        <v>796.93773333333297</v>
      </c>
      <c r="BV28">
        <v>20.680219999999998</v>
      </c>
      <c r="BW28">
        <v>500.01069999999999</v>
      </c>
      <c r="BX28">
        <v>102.209066666667</v>
      </c>
      <c r="BY28">
        <v>0.100015443333333</v>
      </c>
      <c r="BZ28">
        <v>28.001249999999999</v>
      </c>
      <c r="CA28">
        <v>28.577919999999999</v>
      </c>
      <c r="CB28">
        <v>999.9</v>
      </c>
      <c r="CC28">
        <v>0</v>
      </c>
      <c r="CD28">
        <v>0</v>
      </c>
      <c r="CE28">
        <v>9996.8543333333291</v>
      </c>
      <c r="CF28">
        <v>0</v>
      </c>
      <c r="CG28">
        <v>365.87220000000002</v>
      </c>
      <c r="CH28">
        <v>1399.982</v>
      </c>
      <c r="CI28">
        <v>0.90000766666666698</v>
      </c>
      <c r="CJ28">
        <v>9.9992239999999996E-2</v>
      </c>
      <c r="CK28">
        <v>0</v>
      </c>
      <c r="CL28">
        <v>1009.61566666667</v>
      </c>
      <c r="CM28">
        <v>4.9997499999999997</v>
      </c>
      <c r="CN28">
        <v>14076.6466666667</v>
      </c>
      <c r="CO28">
        <v>12177.913333333299</v>
      </c>
      <c r="CP28">
        <v>49.297533333333298</v>
      </c>
      <c r="CQ28">
        <v>51.291333333333299</v>
      </c>
      <c r="CR28">
        <v>50.362400000000001</v>
      </c>
      <c r="CS28">
        <v>50.622833333333297</v>
      </c>
      <c r="CT28">
        <v>50.278933333333299</v>
      </c>
      <c r="CU28">
        <v>1255.4956666666701</v>
      </c>
      <c r="CV28">
        <v>139.48633333333299</v>
      </c>
      <c r="CW28">
        <v>0</v>
      </c>
      <c r="CX28">
        <v>101.09999990463299</v>
      </c>
      <c r="CY28">
        <v>0</v>
      </c>
      <c r="CZ28">
        <v>1009.5744</v>
      </c>
      <c r="DA28">
        <v>-13.5307692029252</v>
      </c>
      <c r="DB28">
        <v>-175.56923057187799</v>
      </c>
      <c r="DC28">
        <v>14075.791999999999</v>
      </c>
      <c r="DD28">
        <v>15</v>
      </c>
      <c r="DE28">
        <v>0</v>
      </c>
      <c r="DF28" t="s">
        <v>291</v>
      </c>
      <c r="DG28">
        <v>1607556896.0999999</v>
      </c>
      <c r="DH28">
        <v>1607556911.0999999</v>
      </c>
      <c r="DI28">
        <v>0</v>
      </c>
      <c r="DJ28">
        <v>2.4E-2</v>
      </c>
      <c r="DK28">
        <v>0</v>
      </c>
      <c r="DL28">
        <v>2.5870000000000002</v>
      </c>
      <c r="DM28">
        <v>-3.7999999999999999E-2</v>
      </c>
      <c r="DN28">
        <v>394</v>
      </c>
      <c r="DO28">
        <v>9</v>
      </c>
      <c r="DP28">
        <v>0.04</v>
      </c>
      <c r="DQ28">
        <v>0.02</v>
      </c>
      <c r="DR28">
        <v>20.571265039550902</v>
      </c>
      <c r="DS28">
        <v>1.8317291532919801E-2</v>
      </c>
      <c r="DT28">
        <v>4.3915882270898897E-2</v>
      </c>
      <c r="DU28">
        <v>1</v>
      </c>
      <c r="DV28">
        <v>-26.311477419354802</v>
      </c>
      <c r="DW28">
        <v>-0.13568225806438999</v>
      </c>
      <c r="DX28">
        <v>5.8093293764745799E-2</v>
      </c>
      <c r="DY28">
        <v>1</v>
      </c>
      <c r="DZ28">
        <v>1.9922596774193599</v>
      </c>
      <c r="EA28">
        <v>0.13964419354838001</v>
      </c>
      <c r="EB28">
        <v>1.45805510059763E-2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2.5870000000000002</v>
      </c>
      <c r="EJ28">
        <v>-3.7999999999999999E-2</v>
      </c>
      <c r="EK28">
        <v>2.5870000000000002</v>
      </c>
      <c r="EL28">
        <v>0</v>
      </c>
      <c r="EM28">
        <v>0</v>
      </c>
      <c r="EN28">
        <v>0</v>
      </c>
      <c r="EO28">
        <v>-3.7999999999999999E-2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2564.3000000000002</v>
      </c>
      <c r="EX28">
        <v>2564.1</v>
      </c>
      <c r="EY28">
        <v>2</v>
      </c>
      <c r="EZ28">
        <v>501.38400000000001</v>
      </c>
      <c r="FA28">
        <v>497.988</v>
      </c>
      <c r="FB28">
        <v>24.0242</v>
      </c>
      <c r="FC28">
        <v>34.2395</v>
      </c>
      <c r="FD28">
        <v>30.0002</v>
      </c>
      <c r="FE28">
        <v>34.247</v>
      </c>
      <c r="FF28">
        <v>34.225200000000001</v>
      </c>
      <c r="FG28">
        <v>37.408700000000003</v>
      </c>
      <c r="FH28">
        <v>28.0398</v>
      </c>
      <c r="FI28">
        <v>41.076000000000001</v>
      </c>
      <c r="FJ28">
        <v>24.0032</v>
      </c>
      <c r="FK28">
        <v>826.00900000000001</v>
      </c>
      <c r="FL28">
        <v>18.683700000000002</v>
      </c>
      <c r="FM28">
        <v>101.123</v>
      </c>
      <c r="FN28">
        <v>100.45699999999999</v>
      </c>
    </row>
    <row r="29" spans="1:170" x14ac:dyDescent="0.25">
      <c r="A29">
        <v>13</v>
      </c>
      <c r="B29">
        <v>1607710869.5</v>
      </c>
      <c r="C29">
        <v>1171</v>
      </c>
      <c r="D29" t="s">
        <v>339</v>
      </c>
      <c r="E29" t="s">
        <v>340</v>
      </c>
      <c r="F29" t="s">
        <v>285</v>
      </c>
      <c r="G29" t="s">
        <v>286</v>
      </c>
      <c r="H29">
        <v>1607710861.75</v>
      </c>
      <c r="I29">
        <f t="shared" si="0"/>
        <v>1.6632933574194171E-3</v>
      </c>
      <c r="J29">
        <f t="shared" si="1"/>
        <v>21.407870655819572</v>
      </c>
      <c r="K29">
        <f t="shared" si="2"/>
        <v>899.75840000000005</v>
      </c>
      <c r="L29">
        <f t="shared" si="3"/>
        <v>505.56594898278854</v>
      </c>
      <c r="M29">
        <f t="shared" si="4"/>
        <v>51.724177397927029</v>
      </c>
      <c r="N29">
        <f t="shared" si="5"/>
        <v>92.053792765341811</v>
      </c>
      <c r="O29">
        <f t="shared" si="6"/>
        <v>9.3000832183633059E-2</v>
      </c>
      <c r="P29">
        <f t="shared" si="7"/>
        <v>2.9687535852294631</v>
      </c>
      <c r="Q29">
        <f t="shared" si="8"/>
        <v>9.1412112945784649E-2</v>
      </c>
      <c r="R29">
        <f t="shared" si="9"/>
        <v>5.7273050067047679E-2</v>
      </c>
      <c r="S29">
        <f t="shared" si="10"/>
        <v>231.29029422334767</v>
      </c>
      <c r="T29">
        <f t="shared" si="11"/>
        <v>28.907164094259304</v>
      </c>
      <c r="U29">
        <f t="shared" si="12"/>
        <v>28.574193333333302</v>
      </c>
      <c r="V29">
        <f t="shared" si="13"/>
        <v>3.923736378650081</v>
      </c>
      <c r="W29">
        <f t="shared" si="14"/>
        <v>55.828919142437847</v>
      </c>
      <c r="X29">
        <f t="shared" si="15"/>
        <v>2.1171182272432163</v>
      </c>
      <c r="Y29">
        <f t="shared" si="16"/>
        <v>3.7921533494885589</v>
      </c>
      <c r="Z29">
        <f t="shared" si="17"/>
        <v>1.8066181514068647</v>
      </c>
      <c r="AA29">
        <f t="shared" si="18"/>
        <v>-73.35123706219629</v>
      </c>
      <c r="AB29">
        <f t="shared" si="19"/>
        <v>-93.844563256835542</v>
      </c>
      <c r="AC29">
        <f t="shared" si="20"/>
        <v>-6.9097433802587629</v>
      </c>
      <c r="AD29">
        <f t="shared" si="21"/>
        <v>57.184750524057065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53889.639539525117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1000.26415384615</v>
      </c>
      <c r="AR29">
        <v>1197.94</v>
      </c>
      <c r="AS29">
        <f t="shared" si="27"/>
        <v>0.16501314435935865</v>
      </c>
      <c r="AT29">
        <v>0.5</v>
      </c>
      <c r="AU29">
        <f t="shared" si="28"/>
        <v>1180.1846407472572</v>
      </c>
      <c r="AV29">
        <f t="shared" si="29"/>
        <v>21.407870655819572</v>
      </c>
      <c r="AW29">
        <f t="shared" si="30"/>
        <v>97.372989247162494</v>
      </c>
      <c r="AX29">
        <f t="shared" si="31"/>
        <v>0.46187622084578528</v>
      </c>
      <c r="AY29">
        <f t="shared" si="32"/>
        <v>1.8628964804791197E-2</v>
      </c>
      <c r="AZ29">
        <f t="shared" si="33"/>
        <v>1.7230746114162645</v>
      </c>
      <c r="BA29" t="s">
        <v>342</v>
      </c>
      <c r="BB29">
        <v>644.64</v>
      </c>
      <c r="BC29">
        <f t="shared" si="34"/>
        <v>553.30000000000007</v>
      </c>
      <c r="BD29">
        <f t="shared" si="35"/>
        <v>0.35726702720739217</v>
      </c>
      <c r="BE29">
        <f t="shared" si="36"/>
        <v>0.78861024512500755</v>
      </c>
      <c r="BF29">
        <f t="shared" si="37"/>
        <v>0.409722226651071</v>
      </c>
      <c r="BG29">
        <f t="shared" si="38"/>
        <v>0.81054641718802478</v>
      </c>
      <c r="BH29">
        <f t="shared" si="39"/>
        <v>1400</v>
      </c>
      <c r="BI29">
        <f t="shared" si="40"/>
        <v>1180.1846407472572</v>
      </c>
      <c r="BJ29">
        <f t="shared" si="41"/>
        <v>0.8429890291051837</v>
      </c>
      <c r="BK29">
        <f t="shared" si="42"/>
        <v>0.19597805821036754</v>
      </c>
      <c r="BL29">
        <v>6</v>
      </c>
      <c r="BM29">
        <v>0.5</v>
      </c>
      <c r="BN29" t="s">
        <v>290</v>
      </c>
      <c r="BO29">
        <v>2</v>
      </c>
      <c r="BP29">
        <v>1607710861.75</v>
      </c>
      <c r="BQ29">
        <v>899.75840000000005</v>
      </c>
      <c r="BR29">
        <v>927.24293333333299</v>
      </c>
      <c r="BS29">
        <v>20.693280000000001</v>
      </c>
      <c r="BT29">
        <v>18.738686666666698</v>
      </c>
      <c r="BU29">
        <v>897.17139999999995</v>
      </c>
      <c r="BV29">
        <v>20.731280000000002</v>
      </c>
      <c r="BW29">
        <v>500.01429999999999</v>
      </c>
      <c r="BX29">
        <v>102.20950000000001</v>
      </c>
      <c r="BY29">
        <v>9.9956366666666699E-2</v>
      </c>
      <c r="BZ29">
        <v>27.987853333333302</v>
      </c>
      <c r="CA29">
        <v>28.574193333333302</v>
      </c>
      <c r="CB29">
        <v>999.9</v>
      </c>
      <c r="CC29">
        <v>0</v>
      </c>
      <c r="CD29">
        <v>0</v>
      </c>
      <c r="CE29">
        <v>10004.166666666701</v>
      </c>
      <c r="CF29">
        <v>0</v>
      </c>
      <c r="CG29">
        <v>376.11439999999999</v>
      </c>
      <c r="CH29">
        <v>1400</v>
      </c>
      <c r="CI29">
        <v>0.90000646666666695</v>
      </c>
      <c r="CJ29">
        <v>9.9993493333333294E-2</v>
      </c>
      <c r="CK29">
        <v>0</v>
      </c>
      <c r="CL29">
        <v>1000.38206666667</v>
      </c>
      <c r="CM29">
        <v>4.9997499999999997</v>
      </c>
      <c r="CN29">
        <v>13962.1333333333</v>
      </c>
      <c r="CO29">
        <v>12178.07</v>
      </c>
      <c r="CP29">
        <v>49.414266666666599</v>
      </c>
      <c r="CQ29">
        <v>51.405999999999999</v>
      </c>
      <c r="CR29">
        <v>50.483233333333303</v>
      </c>
      <c r="CS29">
        <v>50.745800000000003</v>
      </c>
      <c r="CT29">
        <v>50.370800000000003</v>
      </c>
      <c r="CU29">
        <v>1255.5119999999999</v>
      </c>
      <c r="CV29">
        <v>139.488</v>
      </c>
      <c r="CW29">
        <v>0</v>
      </c>
      <c r="CX29">
        <v>113.59999990463299</v>
      </c>
      <c r="CY29">
        <v>0</v>
      </c>
      <c r="CZ29">
        <v>1000.26415384615</v>
      </c>
      <c r="DA29">
        <v>-11.855931598016999</v>
      </c>
      <c r="DB29">
        <v>-144.523076724394</v>
      </c>
      <c r="DC29">
        <v>13960.996153846199</v>
      </c>
      <c r="DD29">
        <v>15</v>
      </c>
      <c r="DE29">
        <v>0</v>
      </c>
      <c r="DF29" t="s">
        <v>291</v>
      </c>
      <c r="DG29">
        <v>1607556896.0999999</v>
      </c>
      <c r="DH29">
        <v>1607556911.0999999</v>
      </c>
      <c r="DI29">
        <v>0</v>
      </c>
      <c r="DJ29">
        <v>2.4E-2</v>
      </c>
      <c r="DK29">
        <v>0</v>
      </c>
      <c r="DL29">
        <v>2.5870000000000002</v>
      </c>
      <c r="DM29">
        <v>-3.7999999999999999E-2</v>
      </c>
      <c r="DN29">
        <v>394</v>
      </c>
      <c r="DO29">
        <v>9</v>
      </c>
      <c r="DP29">
        <v>0.04</v>
      </c>
      <c r="DQ29">
        <v>0.02</v>
      </c>
      <c r="DR29">
        <v>21.424930904723599</v>
      </c>
      <c r="DS29">
        <v>6.63645138633564E-2</v>
      </c>
      <c r="DT29">
        <v>0.10515118130391</v>
      </c>
      <c r="DU29">
        <v>1</v>
      </c>
      <c r="DV29">
        <v>-27.4938838709677</v>
      </c>
      <c r="DW29">
        <v>0.10537741935488899</v>
      </c>
      <c r="DX29">
        <v>0.121743917107827</v>
      </c>
      <c r="DY29">
        <v>1</v>
      </c>
      <c r="DZ29">
        <v>1.9555745161290301</v>
      </c>
      <c r="EA29">
        <v>0.108283064516126</v>
      </c>
      <c r="EB29">
        <v>3.1639691980751602E-2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2.5870000000000002</v>
      </c>
      <c r="EJ29">
        <v>-3.7999999999999999E-2</v>
      </c>
      <c r="EK29">
        <v>2.5870000000000002</v>
      </c>
      <c r="EL29">
        <v>0</v>
      </c>
      <c r="EM29">
        <v>0</v>
      </c>
      <c r="EN29">
        <v>0</v>
      </c>
      <c r="EO29">
        <v>-3.7999999999999999E-2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2566.1999999999998</v>
      </c>
      <c r="EX29">
        <v>2566</v>
      </c>
      <c r="EY29">
        <v>2</v>
      </c>
      <c r="EZ29">
        <v>501.476</v>
      </c>
      <c r="FA29">
        <v>497.649</v>
      </c>
      <c r="FB29">
        <v>24.069199999999999</v>
      </c>
      <c r="FC29">
        <v>34.125100000000003</v>
      </c>
      <c r="FD29">
        <v>29.999600000000001</v>
      </c>
      <c r="FE29">
        <v>34.143700000000003</v>
      </c>
      <c r="FF29">
        <v>34.121499999999997</v>
      </c>
      <c r="FG29">
        <v>40.995399999999997</v>
      </c>
      <c r="FH29">
        <v>26.073899999999998</v>
      </c>
      <c r="FI29">
        <v>39.119399999999999</v>
      </c>
      <c r="FJ29">
        <v>24.069800000000001</v>
      </c>
      <c r="FK29">
        <v>927.13699999999994</v>
      </c>
      <c r="FL29">
        <v>18.7578</v>
      </c>
      <c r="FM29">
        <v>101.148</v>
      </c>
      <c r="FN29">
        <v>100.48699999999999</v>
      </c>
    </row>
    <row r="30" spans="1:170" x14ac:dyDescent="0.25">
      <c r="A30">
        <v>14</v>
      </c>
      <c r="B30">
        <v>1607710979.5</v>
      </c>
      <c r="C30">
        <v>1281</v>
      </c>
      <c r="D30" t="s">
        <v>343</v>
      </c>
      <c r="E30" t="s">
        <v>344</v>
      </c>
      <c r="F30" t="s">
        <v>285</v>
      </c>
      <c r="G30" t="s">
        <v>286</v>
      </c>
      <c r="H30">
        <v>1607710971.5</v>
      </c>
      <c r="I30">
        <f t="shared" si="0"/>
        <v>1.6655181390323891E-3</v>
      </c>
      <c r="J30">
        <f t="shared" si="1"/>
        <v>22.765897892068672</v>
      </c>
      <c r="K30">
        <f t="shared" si="2"/>
        <v>1198.5461290322601</v>
      </c>
      <c r="L30">
        <f t="shared" si="3"/>
        <v>772.93215673779639</v>
      </c>
      <c r="M30">
        <f t="shared" si="4"/>
        <v>79.069838675702741</v>
      </c>
      <c r="N30">
        <f t="shared" si="5"/>
        <v>122.60953078721174</v>
      </c>
      <c r="O30">
        <f t="shared" si="6"/>
        <v>9.3123104637288748E-2</v>
      </c>
      <c r="P30">
        <f t="shared" si="7"/>
        <v>2.9677218200777502</v>
      </c>
      <c r="Q30">
        <f t="shared" si="8"/>
        <v>9.1529700133068506E-2</v>
      </c>
      <c r="R30">
        <f t="shared" si="9"/>
        <v>5.7346952646590579E-2</v>
      </c>
      <c r="S30">
        <f t="shared" si="10"/>
        <v>231.28861246938345</v>
      </c>
      <c r="T30">
        <f t="shared" si="11"/>
        <v>28.911650260335826</v>
      </c>
      <c r="U30">
        <f t="shared" si="12"/>
        <v>28.603612903225802</v>
      </c>
      <c r="V30">
        <f t="shared" si="13"/>
        <v>3.9304421738482787</v>
      </c>
      <c r="W30">
        <f t="shared" si="14"/>
        <v>55.996238799171763</v>
      </c>
      <c r="X30">
        <f t="shared" si="15"/>
        <v>2.124054157674502</v>
      </c>
      <c r="Y30">
        <f t="shared" si="16"/>
        <v>3.7932086211938918</v>
      </c>
      <c r="Z30">
        <f t="shared" si="17"/>
        <v>1.8063880161737766</v>
      </c>
      <c r="AA30">
        <f t="shared" si="18"/>
        <v>-73.449349931328356</v>
      </c>
      <c r="AB30">
        <f t="shared" si="19"/>
        <v>-97.755380802647196</v>
      </c>
      <c r="AC30">
        <f t="shared" si="20"/>
        <v>-7.2014242857282822</v>
      </c>
      <c r="AD30">
        <f t="shared" si="21"/>
        <v>52.88245744967962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53858.362304152928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973.61832000000004</v>
      </c>
      <c r="AR30">
        <v>1149.02</v>
      </c>
      <c r="AS30">
        <f t="shared" si="27"/>
        <v>0.15265328714904869</v>
      </c>
      <c r="AT30">
        <v>0.5</v>
      </c>
      <c r="AU30">
        <f t="shared" si="28"/>
        <v>1180.1732717150585</v>
      </c>
      <c r="AV30">
        <f t="shared" si="29"/>
        <v>22.765897892068672</v>
      </c>
      <c r="AW30">
        <f t="shared" si="30"/>
        <v>90.078664666375545</v>
      </c>
      <c r="AX30">
        <f t="shared" si="31"/>
        <v>0.44993124575725402</v>
      </c>
      <c r="AY30">
        <f t="shared" si="32"/>
        <v>1.9779845833960724E-2</v>
      </c>
      <c r="AZ30">
        <f t="shared" si="33"/>
        <v>1.8390106351499538</v>
      </c>
      <c r="BA30" t="s">
        <v>346</v>
      </c>
      <c r="BB30">
        <v>632.04</v>
      </c>
      <c r="BC30">
        <f t="shared" si="34"/>
        <v>516.98</v>
      </c>
      <c r="BD30">
        <f t="shared" si="35"/>
        <v>0.33928136484970395</v>
      </c>
      <c r="BE30">
        <f t="shared" si="36"/>
        <v>0.80343264741220666</v>
      </c>
      <c r="BF30">
        <f t="shared" si="37"/>
        <v>0.40457728271168136</v>
      </c>
      <c r="BG30">
        <f t="shared" si="38"/>
        <v>0.82975632093914542</v>
      </c>
      <c r="BH30">
        <f t="shared" si="39"/>
        <v>1399.9861290322599</v>
      </c>
      <c r="BI30">
        <f t="shared" si="40"/>
        <v>1180.1732717150585</v>
      </c>
      <c r="BJ30">
        <f t="shared" si="41"/>
        <v>0.84298926056564083</v>
      </c>
      <c r="BK30">
        <f t="shared" si="42"/>
        <v>0.1959785211312817</v>
      </c>
      <c r="BL30">
        <v>6</v>
      </c>
      <c r="BM30">
        <v>0.5</v>
      </c>
      <c r="BN30" t="s">
        <v>290</v>
      </c>
      <c r="BO30">
        <v>2</v>
      </c>
      <c r="BP30">
        <v>1607710971.5</v>
      </c>
      <c r="BQ30">
        <v>1198.5461290322601</v>
      </c>
      <c r="BR30">
        <v>1228.2593548387099</v>
      </c>
      <c r="BS30">
        <v>20.763287096774199</v>
      </c>
      <c r="BT30">
        <v>18.806248387096801</v>
      </c>
      <c r="BU30">
        <v>1195.9593548387099</v>
      </c>
      <c r="BV30">
        <v>20.8012870967742</v>
      </c>
      <c r="BW30">
        <v>500.02174193548399</v>
      </c>
      <c r="BX30">
        <v>102.198516129032</v>
      </c>
      <c r="BY30">
        <v>0.100033603225806</v>
      </c>
      <c r="BZ30">
        <v>27.992625806451599</v>
      </c>
      <c r="CA30">
        <v>28.603612903225802</v>
      </c>
      <c r="CB30">
        <v>999.9</v>
      </c>
      <c r="CC30">
        <v>0</v>
      </c>
      <c r="CD30">
        <v>0</v>
      </c>
      <c r="CE30">
        <v>9999.3983870967695</v>
      </c>
      <c r="CF30">
        <v>0</v>
      </c>
      <c r="CG30">
        <v>394.676548387097</v>
      </c>
      <c r="CH30">
        <v>1399.9861290322599</v>
      </c>
      <c r="CI30">
        <v>0.90000087096774195</v>
      </c>
      <c r="CJ30">
        <v>9.9999116129032298E-2</v>
      </c>
      <c r="CK30">
        <v>0</v>
      </c>
      <c r="CL30">
        <v>974.009419354839</v>
      </c>
      <c r="CM30">
        <v>4.9997499999999997</v>
      </c>
      <c r="CN30">
        <v>13622.583870967699</v>
      </c>
      <c r="CO30">
        <v>12177.9225806452</v>
      </c>
      <c r="CP30">
        <v>49.53</v>
      </c>
      <c r="CQ30">
        <v>51.436999999999998</v>
      </c>
      <c r="CR30">
        <v>50.612806451612897</v>
      </c>
      <c r="CS30">
        <v>50.79</v>
      </c>
      <c r="CT30">
        <v>50.471548387096803</v>
      </c>
      <c r="CU30">
        <v>1255.48870967742</v>
      </c>
      <c r="CV30">
        <v>139.497419354839</v>
      </c>
      <c r="CW30">
        <v>0</v>
      </c>
      <c r="CX30">
        <v>109.5</v>
      </c>
      <c r="CY30">
        <v>0</v>
      </c>
      <c r="CZ30">
        <v>973.61832000000004</v>
      </c>
      <c r="DA30">
        <v>-22.479846126432001</v>
      </c>
      <c r="DB30">
        <v>-297.115384190741</v>
      </c>
      <c r="DC30">
        <v>13617.495999999999</v>
      </c>
      <c r="DD30">
        <v>15</v>
      </c>
      <c r="DE30">
        <v>0</v>
      </c>
      <c r="DF30" t="s">
        <v>291</v>
      </c>
      <c r="DG30">
        <v>1607556896.0999999</v>
      </c>
      <c r="DH30">
        <v>1607556911.0999999</v>
      </c>
      <c r="DI30">
        <v>0</v>
      </c>
      <c r="DJ30">
        <v>2.4E-2</v>
      </c>
      <c r="DK30">
        <v>0</v>
      </c>
      <c r="DL30">
        <v>2.5870000000000002</v>
      </c>
      <c r="DM30">
        <v>-3.7999999999999999E-2</v>
      </c>
      <c r="DN30">
        <v>394</v>
      </c>
      <c r="DO30">
        <v>9</v>
      </c>
      <c r="DP30">
        <v>0.04</v>
      </c>
      <c r="DQ30">
        <v>0.02</v>
      </c>
      <c r="DR30">
        <v>22.740255356619201</v>
      </c>
      <c r="DS30">
        <v>0.39800864742463798</v>
      </c>
      <c r="DT30">
        <v>0.92119741324385596</v>
      </c>
      <c r="DU30">
        <v>1</v>
      </c>
      <c r="DV30">
        <v>-29.657435483871001</v>
      </c>
      <c r="DW30">
        <v>0.19869193548394101</v>
      </c>
      <c r="DX30">
        <v>1.12269055040412</v>
      </c>
      <c r="DY30">
        <v>1</v>
      </c>
      <c r="DZ30">
        <v>1.9580303225806499</v>
      </c>
      <c r="EA30">
        <v>-4.5965322580657698E-2</v>
      </c>
      <c r="EB30">
        <v>2.5732822831234101E-2</v>
      </c>
      <c r="EC30">
        <v>1</v>
      </c>
      <c r="ED30">
        <v>3</v>
      </c>
      <c r="EE30">
        <v>3</v>
      </c>
      <c r="EF30" t="s">
        <v>302</v>
      </c>
      <c r="EG30">
        <v>100</v>
      </c>
      <c r="EH30">
        <v>100</v>
      </c>
      <c r="EI30">
        <v>2.59</v>
      </c>
      <c r="EJ30">
        <v>-3.7999999999999999E-2</v>
      </c>
      <c r="EK30">
        <v>2.5870000000000002</v>
      </c>
      <c r="EL30">
        <v>0</v>
      </c>
      <c r="EM30">
        <v>0</v>
      </c>
      <c r="EN30">
        <v>0</v>
      </c>
      <c r="EO30">
        <v>-3.7999999999999999E-2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2568.1</v>
      </c>
      <c r="EX30">
        <v>2567.8000000000002</v>
      </c>
      <c r="EY30">
        <v>2</v>
      </c>
      <c r="EZ30">
        <v>501.23899999999998</v>
      </c>
      <c r="FA30">
        <v>498.07100000000003</v>
      </c>
      <c r="FB30">
        <v>24.0213</v>
      </c>
      <c r="FC30">
        <v>33.981400000000001</v>
      </c>
      <c r="FD30">
        <v>29.999700000000001</v>
      </c>
      <c r="FE30">
        <v>34.014099999999999</v>
      </c>
      <c r="FF30">
        <v>33.996099999999998</v>
      </c>
      <c r="FG30">
        <v>51.333599999999997</v>
      </c>
      <c r="FH30">
        <v>23.9392</v>
      </c>
      <c r="FI30">
        <v>37.630200000000002</v>
      </c>
      <c r="FJ30">
        <v>24.019200000000001</v>
      </c>
      <c r="FK30">
        <v>1228.67</v>
      </c>
      <c r="FL30">
        <v>18.888300000000001</v>
      </c>
      <c r="FM30">
        <v>101.17700000000001</v>
      </c>
      <c r="FN30">
        <v>100.515</v>
      </c>
    </row>
    <row r="31" spans="1:170" x14ac:dyDescent="0.25">
      <c r="A31">
        <v>15</v>
      </c>
      <c r="B31">
        <v>1607711100.0999999</v>
      </c>
      <c r="C31">
        <v>1401.5999999046301</v>
      </c>
      <c r="D31" t="s">
        <v>347</v>
      </c>
      <c r="E31" t="s">
        <v>348</v>
      </c>
      <c r="F31" t="s">
        <v>285</v>
      </c>
      <c r="G31" t="s">
        <v>286</v>
      </c>
      <c r="H31">
        <v>1607711092.0999999</v>
      </c>
      <c r="I31">
        <f t="shared" si="0"/>
        <v>1.577582136078334E-3</v>
      </c>
      <c r="J31">
        <f t="shared" si="1"/>
        <v>22.226056887781905</v>
      </c>
      <c r="K31">
        <f t="shared" si="2"/>
        <v>1399.62161290323</v>
      </c>
      <c r="L31">
        <f t="shared" si="3"/>
        <v>954.26540405436242</v>
      </c>
      <c r="M31">
        <f t="shared" si="4"/>
        <v>97.620041083945992</v>
      </c>
      <c r="N31">
        <f t="shared" si="5"/>
        <v>143.17936998773195</v>
      </c>
      <c r="O31">
        <f t="shared" si="6"/>
        <v>8.7735903787297231E-2</v>
      </c>
      <c r="P31">
        <f t="shared" si="7"/>
        <v>2.9677543814436032</v>
      </c>
      <c r="Q31">
        <f t="shared" si="8"/>
        <v>8.6320028894731518E-2</v>
      </c>
      <c r="R31">
        <f t="shared" si="9"/>
        <v>5.4075325466280751E-2</v>
      </c>
      <c r="S31">
        <f t="shared" si="10"/>
        <v>231.29269745223047</v>
      </c>
      <c r="T31">
        <f t="shared" si="11"/>
        <v>28.935797917904601</v>
      </c>
      <c r="U31">
        <f t="shared" si="12"/>
        <v>28.6533290322581</v>
      </c>
      <c r="V31">
        <f t="shared" si="13"/>
        <v>3.9417970160238265</v>
      </c>
      <c r="W31">
        <f t="shared" si="14"/>
        <v>56.08603193713477</v>
      </c>
      <c r="X31">
        <f t="shared" si="15"/>
        <v>2.1276530536555103</v>
      </c>
      <c r="Y31">
        <f t="shared" si="16"/>
        <v>3.793552476738479</v>
      </c>
      <c r="Z31">
        <f t="shared" si="17"/>
        <v>1.8141439623683162</v>
      </c>
      <c r="AA31">
        <f t="shared" si="18"/>
        <v>-69.57137220105453</v>
      </c>
      <c r="AB31">
        <f t="shared" si="19"/>
        <v>-105.46214298149567</v>
      </c>
      <c r="AC31">
        <f t="shared" si="20"/>
        <v>-7.771063830967269</v>
      </c>
      <c r="AD31">
        <f t="shared" si="21"/>
        <v>48.488118438713002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53859.037979895758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947.09438461538502</v>
      </c>
      <c r="AR31">
        <v>1111.08</v>
      </c>
      <c r="AS31">
        <f t="shared" si="27"/>
        <v>0.14759118639937263</v>
      </c>
      <c r="AT31">
        <v>0.5</v>
      </c>
      <c r="AU31">
        <f t="shared" si="28"/>
        <v>1180.194687844081</v>
      </c>
      <c r="AV31">
        <f t="shared" si="29"/>
        <v>22.226056887781905</v>
      </c>
      <c r="AW31">
        <f t="shared" si="30"/>
        <v>87.093167080572584</v>
      </c>
      <c r="AX31">
        <f t="shared" si="31"/>
        <v>0.43578320192965403</v>
      </c>
      <c r="AY31">
        <f t="shared" si="32"/>
        <v>1.9322069996141861E-2</v>
      </c>
      <c r="AZ31">
        <f t="shared" si="33"/>
        <v>1.9359542067177882</v>
      </c>
      <c r="BA31" t="s">
        <v>350</v>
      </c>
      <c r="BB31">
        <v>626.89</v>
      </c>
      <c r="BC31">
        <f t="shared" si="34"/>
        <v>484.18999999999994</v>
      </c>
      <c r="BD31">
        <f t="shared" si="35"/>
        <v>0.33868030191580767</v>
      </c>
      <c r="BE31">
        <f t="shared" si="36"/>
        <v>0.81625992812662462</v>
      </c>
      <c r="BF31">
        <f t="shared" si="37"/>
        <v>0.41452057617969712</v>
      </c>
      <c r="BG31">
        <f t="shared" si="38"/>
        <v>0.84465459870524351</v>
      </c>
      <c r="BH31">
        <f t="shared" si="39"/>
        <v>1400.0116129032299</v>
      </c>
      <c r="BI31">
        <f t="shared" si="40"/>
        <v>1180.194687844081</v>
      </c>
      <c r="BJ31">
        <f t="shared" si="41"/>
        <v>0.84298921306566132</v>
      </c>
      <c r="BK31">
        <f t="shared" si="42"/>
        <v>0.19597842613132252</v>
      </c>
      <c r="BL31">
        <v>6</v>
      </c>
      <c r="BM31">
        <v>0.5</v>
      </c>
      <c r="BN31" t="s">
        <v>290</v>
      </c>
      <c r="BO31">
        <v>2</v>
      </c>
      <c r="BP31">
        <v>1607711092.0999999</v>
      </c>
      <c r="BQ31">
        <v>1399.62161290323</v>
      </c>
      <c r="BR31">
        <v>1428.94129032258</v>
      </c>
      <c r="BS31">
        <v>20.7984516129032</v>
      </c>
      <c r="BT31">
        <v>18.9448032258064</v>
      </c>
      <c r="BU31">
        <v>1397.03548387097</v>
      </c>
      <c r="BV31">
        <v>20.8364516129032</v>
      </c>
      <c r="BW31">
        <v>500.02067741935502</v>
      </c>
      <c r="BX31">
        <v>102.198580645161</v>
      </c>
      <c r="BY31">
        <v>0.100046832258065</v>
      </c>
      <c r="BZ31">
        <v>27.9941806451613</v>
      </c>
      <c r="CA31">
        <v>28.6533290322581</v>
      </c>
      <c r="CB31">
        <v>999.9</v>
      </c>
      <c r="CC31">
        <v>0</v>
      </c>
      <c r="CD31">
        <v>0</v>
      </c>
      <c r="CE31">
        <v>9999.5764516129002</v>
      </c>
      <c r="CF31">
        <v>0</v>
      </c>
      <c r="CG31">
        <v>400.78874193548398</v>
      </c>
      <c r="CH31">
        <v>1400.0116129032299</v>
      </c>
      <c r="CI31">
        <v>0.90000383870967804</v>
      </c>
      <c r="CJ31">
        <v>9.9996132258064502E-2</v>
      </c>
      <c r="CK31">
        <v>0</v>
      </c>
      <c r="CL31">
        <v>947.22306451612906</v>
      </c>
      <c r="CM31">
        <v>4.9997499999999997</v>
      </c>
      <c r="CN31">
        <v>13265.654838709699</v>
      </c>
      <c r="CO31">
        <v>12178.164516129</v>
      </c>
      <c r="CP31">
        <v>49.634999999999998</v>
      </c>
      <c r="CQ31">
        <v>51.5</v>
      </c>
      <c r="CR31">
        <v>50.709483870967702</v>
      </c>
      <c r="CS31">
        <v>50.884935483870997</v>
      </c>
      <c r="CT31">
        <v>50.561999999999998</v>
      </c>
      <c r="CU31">
        <v>1255.5138709677401</v>
      </c>
      <c r="CV31">
        <v>139.49774193548399</v>
      </c>
      <c r="CW31">
        <v>0</v>
      </c>
      <c r="CX31">
        <v>120</v>
      </c>
      <c r="CY31">
        <v>0</v>
      </c>
      <c r="CZ31">
        <v>947.09438461538502</v>
      </c>
      <c r="DA31">
        <v>-12.372239325247699</v>
      </c>
      <c r="DB31">
        <v>-156.625641169636</v>
      </c>
      <c r="DC31">
        <v>13264.103846153799</v>
      </c>
      <c r="DD31">
        <v>15</v>
      </c>
      <c r="DE31">
        <v>0</v>
      </c>
      <c r="DF31" t="s">
        <v>291</v>
      </c>
      <c r="DG31">
        <v>1607556896.0999999</v>
      </c>
      <c r="DH31">
        <v>1607556911.0999999</v>
      </c>
      <c r="DI31">
        <v>0</v>
      </c>
      <c r="DJ31">
        <v>2.4E-2</v>
      </c>
      <c r="DK31">
        <v>0</v>
      </c>
      <c r="DL31">
        <v>2.5870000000000002</v>
      </c>
      <c r="DM31">
        <v>-3.7999999999999999E-2</v>
      </c>
      <c r="DN31">
        <v>394</v>
      </c>
      <c r="DO31">
        <v>9</v>
      </c>
      <c r="DP31">
        <v>0.04</v>
      </c>
      <c r="DQ31">
        <v>0.02</v>
      </c>
      <c r="DR31">
        <v>22.246817268938202</v>
      </c>
      <c r="DS31">
        <v>-5.52718092888135</v>
      </c>
      <c r="DT31">
        <v>0.60205326801102399</v>
      </c>
      <c r="DU31">
        <v>0</v>
      </c>
      <c r="DV31">
        <v>-29.319174193548399</v>
      </c>
      <c r="DW31">
        <v>5.8684693548387497</v>
      </c>
      <c r="DX31">
        <v>0.71576447242035501</v>
      </c>
      <c r="DY31">
        <v>0</v>
      </c>
      <c r="DZ31">
        <v>1.8536409677419401</v>
      </c>
      <c r="EA31">
        <v>-0.51599564516129603</v>
      </c>
      <c r="EB31">
        <v>3.9298692201406603E-2</v>
      </c>
      <c r="EC31">
        <v>0</v>
      </c>
      <c r="ED31">
        <v>0</v>
      </c>
      <c r="EE31">
        <v>3</v>
      </c>
      <c r="EF31" t="s">
        <v>292</v>
      </c>
      <c r="EG31">
        <v>100</v>
      </c>
      <c r="EH31">
        <v>100</v>
      </c>
      <c r="EI31">
        <v>2.59</v>
      </c>
      <c r="EJ31">
        <v>-3.7999999999999999E-2</v>
      </c>
      <c r="EK31">
        <v>2.5870000000000002</v>
      </c>
      <c r="EL31">
        <v>0</v>
      </c>
      <c r="EM31">
        <v>0</v>
      </c>
      <c r="EN31">
        <v>0</v>
      </c>
      <c r="EO31">
        <v>-3.7999999999999999E-2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2570.1</v>
      </c>
      <c r="EX31">
        <v>2569.8000000000002</v>
      </c>
      <c r="EY31">
        <v>2</v>
      </c>
      <c r="EZ31">
        <v>501.077</v>
      </c>
      <c r="FA31">
        <v>497.78100000000001</v>
      </c>
      <c r="FB31">
        <v>23.920100000000001</v>
      </c>
      <c r="FC31">
        <v>33.885399999999997</v>
      </c>
      <c r="FD31">
        <v>29.9999</v>
      </c>
      <c r="FE31">
        <v>33.908499999999997</v>
      </c>
      <c r="FF31">
        <v>33.892200000000003</v>
      </c>
      <c r="FG31">
        <v>57.878300000000003</v>
      </c>
      <c r="FH31">
        <v>21.994399999999999</v>
      </c>
      <c r="FI31">
        <v>36.518000000000001</v>
      </c>
      <c r="FJ31">
        <v>23.923999999999999</v>
      </c>
      <c r="FK31">
        <v>1429.2</v>
      </c>
      <c r="FL31">
        <v>19.0151</v>
      </c>
      <c r="FM31">
        <v>101.196</v>
      </c>
      <c r="FN31">
        <v>100.536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2020-12-11T10:48:29Z</dcterms:created>
  <dcterms:modified xsi:type="dcterms:W3CDTF">2021-05-04T23:14:17Z</dcterms:modified>
</cp:coreProperties>
</file>