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E9E9822-62A2-4713-AC17-6BB742402E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J31" i="1" s="1"/>
  <c r="AV31" i="1" s="1"/>
  <c r="Y31" i="1"/>
  <c r="X31" i="1"/>
  <c r="W31" i="1"/>
  <c r="P31" i="1"/>
  <c r="K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I30" i="1" s="1"/>
  <c r="Y30" i="1"/>
  <c r="X30" i="1"/>
  <c r="W30" i="1" s="1"/>
  <c r="P30" i="1"/>
  <c r="N30" i="1"/>
  <c r="K30" i="1"/>
  <c r="J30" i="1"/>
  <c r="AV30" i="1" s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H22" i="1"/>
  <c r="AG22" i="1"/>
  <c r="N22" i="1" s="1"/>
  <c r="Y22" i="1"/>
  <c r="X22" i="1"/>
  <c r="W22" i="1" s="1"/>
  <c r="P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H21" i="1"/>
  <c r="AG21" i="1"/>
  <c r="I21" i="1" s="1"/>
  <c r="Y21" i="1"/>
  <c r="X21" i="1"/>
  <c r="W21" i="1" s="1"/>
  <c r="P21" i="1"/>
  <c r="N21" i="1"/>
  <c r="K21" i="1"/>
  <c r="J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AU22" i="1" l="1"/>
  <c r="AW22" i="1" s="1"/>
  <c r="S22" i="1"/>
  <c r="AH24" i="1"/>
  <c r="J24" i="1"/>
  <c r="AV24" i="1" s="1"/>
  <c r="N24" i="1"/>
  <c r="K24" i="1"/>
  <c r="I24" i="1"/>
  <c r="N28" i="1"/>
  <c r="K28" i="1"/>
  <c r="J28" i="1"/>
  <c r="AV28" i="1" s="1"/>
  <c r="AY28" i="1" s="1"/>
  <c r="I28" i="1"/>
  <c r="AH28" i="1"/>
  <c r="N19" i="1"/>
  <c r="I19" i="1"/>
  <c r="K19" i="1"/>
  <c r="J19" i="1"/>
  <c r="AV19" i="1" s="1"/>
  <c r="AY19" i="1" s="1"/>
  <c r="AH19" i="1"/>
  <c r="S23" i="1"/>
  <c r="AU23" i="1"/>
  <c r="AW23" i="1" s="1"/>
  <c r="AU24" i="1"/>
  <c r="AW24" i="1" s="1"/>
  <c r="S24" i="1"/>
  <c r="I29" i="1"/>
  <c r="AH29" i="1"/>
  <c r="K29" i="1"/>
  <c r="N29" i="1"/>
  <c r="J29" i="1"/>
  <c r="AV29" i="1" s="1"/>
  <c r="AY29" i="1" s="1"/>
  <c r="AU30" i="1"/>
  <c r="AW30" i="1" s="1"/>
  <c r="S30" i="1"/>
  <c r="K20" i="1"/>
  <c r="J20" i="1"/>
  <c r="AV20" i="1" s="1"/>
  <c r="I20" i="1"/>
  <c r="AH20" i="1"/>
  <c r="N20" i="1"/>
  <c r="AW21" i="1"/>
  <c r="S21" i="1"/>
  <c r="AU21" i="1"/>
  <c r="AY21" i="1"/>
  <c r="AY26" i="1"/>
  <c r="AW29" i="1"/>
  <c r="S29" i="1"/>
  <c r="AU29" i="1"/>
  <c r="AA30" i="1"/>
  <c r="S31" i="1"/>
  <c r="AU31" i="1"/>
  <c r="AY31" i="1" s="1"/>
  <c r="S20" i="1"/>
  <c r="AU20" i="1"/>
  <c r="AW20" i="1" s="1"/>
  <c r="T28" i="1"/>
  <c r="U28" i="1" s="1"/>
  <c r="AW31" i="1"/>
  <c r="AA21" i="1"/>
  <c r="AY22" i="1"/>
  <c r="N27" i="1"/>
  <c r="I27" i="1"/>
  <c r="K27" i="1"/>
  <c r="J27" i="1"/>
  <c r="AV27" i="1" s="1"/>
  <c r="AY27" i="1" s="1"/>
  <c r="AH27" i="1"/>
  <c r="N17" i="1"/>
  <c r="N25" i="1"/>
  <c r="AH17" i="1"/>
  <c r="I22" i="1"/>
  <c r="N23" i="1"/>
  <c r="AH25" i="1"/>
  <c r="N31" i="1"/>
  <c r="I17" i="1"/>
  <c r="S19" i="1"/>
  <c r="I25" i="1"/>
  <c r="S27" i="1"/>
  <c r="J17" i="1"/>
  <c r="AV17" i="1" s="1"/>
  <c r="AY17" i="1" s="1"/>
  <c r="AH23" i="1"/>
  <c r="J25" i="1"/>
  <c r="AV25" i="1" s="1"/>
  <c r="AY25" i="1" s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AA23" i="1" l="1"/>
  <c r="AA25" i="1"/>
  <c r="V28" i="1"/>
  <c r="Z28" i="1" s="1"/>
  <c r="AC28" i="1"/>
  <c r="T29" i="1"/>
  <c r="U29" i="1" s="1"/>
  <c r="T30" i="1"/>
  <c r="U30" i="1" s="1"/>
  <c r="T24" i="1"/>
  <c r="U24" i="1" s="1"/>
  <c r="Q19" i="1"/>
  <c r="O19" i="1" s="1"/>
  <c r="R19" i="1" s="1"/>
  <c r="L19" i="1" s="1"/>
  <c r="M19" i="1" s="1"/>
  <c r="AA19" i="1"/>
  <c r="AA24" i="1"/>
  <c r="Q24" i="1"/>
  <c r="O24" i="1" s="1"/>
  <c r="R24" i="1" s="1"/>
  <c r="L24" i="1" s="1"/>
  <c r="M24" i="1" s="1"/>
  <c r="T19" i="1"/>
  <c r="U19" i="1" s="1"/>
  <c r="T26" i="1"/>
  <c r="U26" i="1" s="1"/>
  <c r="AA26" i="1"/>
  <c r="T17" i="1"/>
  <c r="U17" i="1" s="1"/>
  <c r="AA17" i="1"/>
  <c r="AY30" i="1"/>
  <c r="T20" i="1"/>
  <c r="U20" i="1" s="1"/>
  <c r="AB28" i="1"/>
  <c r="AA28" i="1"/>
  <c r="Q28" i="1"/>
  <c r="O28" i="1" s="1"/>
  <c r="R28" i="1" s="1"/>
  <c r="L28" i="1" s="1"/>
  <c r="M28" i="1" s="1"/>
  <c r="AY24" i="1"/>
  <c r="T18" i="1"/>
  <c r="U18" i="1" s="1"/>
  <c r="AA18" i="1"/>
  <c r="T31" i="1"/>
  <c r="U31" i="1" s="1"/>
  <c r="AA20" i="1"/>
  <c r="Q20" i="1"/>
  <c r="O20" i="1" s="1"/>
  <c r="R20" i="1" s="1"/>
  <c r="L20" i="1" s="1"/>
  <c r="M20" i="1" s="1"/>
  <c r="T23" i="1"/>
  <c r="U23" i="1" s="1"/>
  <c r="Q23" i="1" s="1"/>
  <c r="O23" i="1" s="1"/>
  <c r="R23" i="1" s="1"/>
  <c r="L23" i="1" s="1"/>
  <c r="M23" i="1" s="1"/>
  <c r="AA31" i="1"/>
  <c r="AY20" i="1"/>
  <c r="T22" i="1"/>
  <c r="U22" i="1" s="1"/>
  <c r="AA22" i="1"/>
  <c r="Q22" i="1"/>
  <c r="O22" i="1" s="1"/>
  <c r="R22" i="1" s="1"/>
  <c r="L22" i="1" s="1"/>
  <c r="M22" i="1" s="1"/>
  <c r="T21" i="1"/>
  <c r="U21" i="1" s="1"/>
  <c r="T25" i="1"/>
  <c r="U25" i="1" s="1"/>
  <c r="Q25" i="1" s="1"/>
  <c r="O25" i="1" s="1"/>
  <c r="R25" i="1" s="1"/>
  <c r="L25" i="1" s="1"/>
  <c r="M25" i="1" s="1"/>
  <c r="T27" i="1"/>
  <c r="U27" i="1" s="1"/>
  <c r="Q27" i="1"/>
  <c r="O27" i="1" s="1"/>
  <c r="R27" i="1" s="1"/>
  <c r="L27" i="1" s="1"/>
  <c r="M27" i="1" s="1"/>
  <c r="AA27" i="1"/>
  <c r="Q29" i="1"/>
  <c r="O29" i="1" s="1"/>
  <c r="R29" i="1" s="1"/>
  <c r="L29" i="1" s="1"/>
  <c r="M29" i="1" s="1"/>
  <c r="AA29" i="1"/>
  <c r="V29" i="1" l="1"/>
  <c r="Z29" i="1" s="1"/>
  <c r="AC29" i="1"/>
  <c r="AD29" i="1" s="1"/>
  <c r="AB29" i="1"/>
  <c r="V27" i="1"/>
  <c r="Z27" i="1" s="1"/>
  <c r="AC27" i="1"/>
  <c r="AB27" i="1"/>
  <c r="V22" i="1"/>
  <c r="Z22" i="1" s="1"/>
  <c r="AC22" i="1"/>
  <c r="AD22" i="1" s="1"/>
  <c r="AB22" i="1"/>
  <c r="AC17" i="1"/>
  <c r="AD17" i="1" s="1"/>
  <c r="V17" i="1"/>
  <c r="Z17" i="1" s="1"/>
  <c r="AB17" i="1"/>
  <c r="AD28" i="1"/>
  <c r="AC31" i="1"/>
  <c r="AD31" i="1" s="1"/>
  <c r="V31" i="1"/>
  <c r="Z31" i="1" s="1"/>
  <c r="AB31" i="1"/>
  <c r="AB26" i="1"/>
  <c r="V26" i="1"/>
  <c r="Z26" i="1" s="1"/>
  <c r="AC26" i="1"/>
  <c r="V24" i="1"/>
  <c r="Z24" i="1" s="1"/>
  <c r="AC24" i="1"/>
  <c r="AB24" i="1"/>
  <c r="AC25" i="1"/>
  <c r="AD25" i="1" s="1"/>
  <c r="AB25" i="1"/>
  <c r="V25" i="1"/>
  <c r="Z25" i="1" s="1"/>
  <c r="Q31" i="1"/>
  <c r="O31" i="1" s="1"/>
  <c r="R31" i="1" s="1"/>
  <c r="L31" i="1" s="1"/>
  <c r="M31" i="1" s="1"/>
  <c r="V20" i="1"/>
  <c r="Z20" i="1" s="1"/>
  <c r="AC20" i="1"/>
  <c r="AB20" i="1"/>
  <c r="Q26" i="1"/>
  <c r="O26" i="1" s="1"/>
  <c r="R26" i="1" s="1"/>
  <c r="L26" i="1" s="1"/>
  <c r="M26" i="1" s="1"/>
  <c r="V21" i="1"/>
  <c r="Z21" i="1" s="1"/>
  <c r="AC21" i="1"/>
  <c r="Q21" i="1"/>
  <c r="O21" i="1" s="1"/>
  <c r="R21" i="1" s="1"/>
  <c r="L21" i="1" s="1"/>
  <c r="M21" i="1" s="1"/>
  <c r="AB21" i="1"/>
  <c r="V18" i="1"/>
  <c r="Z18" i="1" s="1"/>
  <c r="AB18" i="1"/>
  <c r="AC18" i="1"/>
  <c r="AD18" i="1" s="1"/>
  <c r="V19" i="1"/>
  <c r="Z19" i="1" s="1"/>
  <c r="AC19" i="1"/>
  <c r="AD19" i="1" s="1"/>
  <c r="AB19" i="1"/>
  <c r="V30" i="1"/>
  <c r="Z30" i="1" s="1"/>
  <c r="AC30" i="1"/>
  <c r="AD30" i="1" s="1"/>
  <c r="Q30" i="1"/>
  <c r="O30" i="1" s="1"/>
  <c r="R30" i="1" s="1"/>
  <c r="L30" i="1" s="1"/>
  <c r="M30" i="1" s="1"/>
  <c r="AB30" i="1"/>
  <c r="AC23" i="1"/>
  <c r="V23" i="1"/>
  <c r="Z23" i="1" s="1"/>
  <c r="AB23" i="1"/>
  <c r="Q18" i="1"/>
  <c r="O18" i="1" s="1"/>
  <c r="R18" i="1" s="1"/>
  <c r="L18" i="1" s="1"/>
  <c r="M18" i="1" s="1"/>
  <c r="Q17" i="1"/>
  <c r="O17" i="1" s="1"/>
  <c r="R17" i="1" s="1"/>
  <c r="L17" i="1" s="1"/>
  <c r="M17" i="1" s="1"/>
  <c r="AD21" i="1" l="1"/>
  <c r="AD23" i="1"/>
  <c r="AD24" i="1"/>
  <c r="AD27" i="1"/>
  <c r="AD20" i="1"/>
  <c r="AD26" i="1"/>
</calcChain>
</file>

<file path=xl/sharedStrings.xml><?xml version="1.0" encoding="utf-8"?>
<sst xmlns="http://schemas.openxmlformats.org/spreadsheetml/2006/main" count="693" uniqueCount="351">
  <si>
    <t>File opened</t>
  </si>
  <si>
    <t>2020-12-11 10:48:41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</si>
  <si>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</si>
  <si>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</si>
  <si>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</si>
  <si>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</si>
  <si>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</si>
  <si>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</si>
  <si>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</si>
  <si>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</si>
  <si>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</si>
  <si>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</si>
  <si>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</si>
  <si>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</si>
  <si>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</si>
  <si>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</si>
  <si>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</si>
  <si>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</si>
  <si>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</si>
  <si>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</si>
  <si>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</si>
  <si>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</si>
  <si>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</si>
  <si>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10:48:41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</si>
  <si>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</si>
  <si>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</si>
  <si>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</si>
  <si>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</si>
  <si>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</si>
  <si>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</si>
  <si>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</si>
  <si>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</si>
  <si>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</si>
  <si>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</si>
  <si>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</si>
  <si>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</si>
  <si>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</si>
  <si>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</si>
  <si>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</si>
  <si>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</si>
  <si>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</si>
  <si>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</si>
  <si>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</si>
  <si>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</si>
  <si>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</si>
  <si>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</si>
  <si>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</si>
  <si>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</si>
  <si>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</si>
  <si>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</si>
  <si>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</si>
  <si>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</si>
  <si>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</si>
  <si>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</si>
  <si>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</si>
  <si>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</si>
  <si>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</si>
  <si>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</si>
  <si>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</si>
  <si>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</si>
  <si>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</si>
  <si>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</si>
  <si>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</si>
  <si>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</si>
  <si>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</si>
  <si>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</si>
  <si>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</si>
  <si>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</si>
  <si>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</si>
  <si>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</si>
  <si>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</si>
  <si>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</si>
  <si>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</si>
  <si>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</si>
  <si>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</si>
  <si>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</si>
  <si>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</si>
  <si>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</si>
  <si>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</si>
  <si>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</si>
  <si>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</si>
  <si>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</si>
  <si>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</si>
  <si>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</si>
  <si>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</si>
  <si>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</si>
  <si>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</si>
  <si>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</si>
  <si>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</si>
  <si>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</si>
  <si>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</si>
  <si>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</si>
  <si>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</si>
  <si>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</si>
  <si>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</si>
  <si>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</si>
  <si>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</si>
  <si>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</si>
  <si>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</si>
  <si>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</si>
  <si>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</si>
  <si>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</si>
  <si>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</si>
  <si>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</si>
  <si>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</si>
  <si>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</si>
  <si>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</si>
  <si>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</si>
  <si>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</si>
  <si>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</si>
  <si>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</si>
  <si>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</si>
  <si>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</si>
  <si>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</si>
  <si>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</si>
  <si>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</si>
  <si>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</si>
  <si>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</si>
  <si>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</si>
  <si>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</si>
  <si>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</si>
  <si>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</si>
  <si>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</si>
  <si>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</si>
  <si>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</si>
  <si>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</si>
  <si>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</si>
  <si>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</si>
  <si>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</si>
  <si>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</si>
  <si>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</si>
  <si>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</si>
  <si>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</si>
  <si>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</si>
  <si>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</si>
  <si>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</si>
  <si>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</si>
  <si>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</si>
  <si>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</si>
  <si>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</si>
  <si>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</si>
  <si>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</si>
  <si>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</si>
  <si>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</si>
  <si>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</si>
  <si>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</si>
  <si>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</si>
  <si>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</si>
  <si>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</si>
  <si>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</si>
  <si>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</si>
  <si>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</si>
  <si>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</si>
  <si>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</si>
  <si>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</si>
  <si>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</si>
  <si>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</si>
  <si>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</si>
  <si>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</si>
  <si>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</si>
  <si>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</si>
  <si>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</si>
  <si>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</si>
  <si>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</si>
  <si>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</si>
  <si>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</si>
  <si>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</si>
  <si>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</si>
  <si>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</si>
  <si>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</si>
  <si>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</si>
  <si>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</si>
  <si>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</si>
  <si>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</si>
  <si>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</si>
  <si>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</si>
  <si>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</si>
  <si>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</si>
  <si>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</si>
  <si>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</si>
  <si>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</si>
  <si>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</si>
  <si>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</si>
  <si>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</si>
  <si>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</si>
  <si>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</si>
  <si>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</si>
  <si>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</si>
  <si>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</si>
  <si>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</si>
  <si>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</si>
  <si>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</si>
  <si>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</si>
  <si>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</si>
  <si>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</si>
  <si>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</si>
  <si>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</si>
  <si>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</si>
  <si>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</si>
  <si>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</si>
  <si>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</si>
  <si>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</si>
  <si>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</si>
  <si>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</si>
  <si>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</si>
  <si>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</si>
  <si>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</si>
  <si>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</si>
  <si>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</si>
  <si>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</si>
  <si>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</si>
  <si>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</si>
  <si>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</si>
  <si>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</si>
  <si>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</si>
  <si>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</si>
  <si>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</si>
  <si>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</si>
  <si>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</si>
  <si>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</si>
  <si>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</si>
  <si>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</si>
  <si>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</si>
  <si>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</si>
  <si>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</si>
  <si>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</si>
  <si>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</si>
  <si>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</si>
  <si>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</si>
  <si>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</si>
  <si>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</si>
  <si>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</si>
  <si>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</si>
  <si>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</si>
  <si>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</si>
  <si>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</si>
  <si>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</si>
  <si>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</si>
  <si>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</si>
  <si>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</si>
  <si>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</si>
  <si>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</si>
  <si>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</si>
  <si>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</si>
  <si>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</si>
  <si>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</si>
  <si>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</si>
  <si>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</si>
  <si>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</si>
  <si>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</si>
  <si>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</si>
  <si>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</si>
  <si>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</si>
  <si>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</si>
  <si>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</si>
  <si>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</si>
  <si>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</si>
  <si>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</si>
  <si>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</si>
  <si>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</si>
  <si>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</si>
  <si>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</si>
  <si>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</si>
  <si>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</si>
  <si>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</si>
  <si>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</si>
  <si>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</si>
  <si>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</si>
  <si>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</si>
  <si>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</si>
  <si>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</si>
  <si>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</si>
  <si>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</si>
  <si>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</si>
  <si>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</si>
  <si>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</si>
  <si>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</si>
  <si>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</si>
  <si>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</si>
  <si>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</si>
  <si>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</si>
  <si>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</si>
  <si>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</si>
  <si>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10:51:52</t>
  </si>
  <si>
    <t>10:51:52</t>
  </si>
  <si>
    <t>1149</t>
  </si>
  <si>
    <t>_1</t>
  </si>
  <si>
    <t>RECT-4143-20200907-06_33_50</t>
  </si>
  <si>
    <t>RECT-6821-20201211-10_51_53</t>
  </si>
  <si>
    <t>DARK-6822-20201211-10_51_55</t>
  </si>
  <si>
    <t>0: Broadleaf</t>
  </si>
  <si>
    <t>--:--:--</t>
  </si>
  <si>
    <t>1/3</t>
  </si>
  <si>
    <t>20201211 10:53:53</t>
  </si>
  <si>
    <t>10:53:53</t>
  </si>
  <si>
    <t>RECT-6823-20201211-10_53_54</t>
  </si>
  <si>
    <t>DARK-6824-20201211-10_53_56</t>
  </si>
  <si>
    <t>0/3</t>
  </si>
  <si>
    <t>20201211 10:55:53</t>
  </si>
  <si>
    <t>10:55:53</t>
  </si>
  <si>
    <t>RECT-6825-20201211-10_55_55</t>
  </si>
  <si>
    <t>DARK-6826-20201211-10_55_57</t>
  </si>
  <si>
    <t>20201211 10:57:54</t>
  </si>
  <si>
    <t>10:57:54</t>
  </si>
  <si>
    <t>RECT-6827-20201211-10_57_55</t>
  </si>
  <si>
    <t>DARK-6828-20201211-10_57_57</t>
  </si>
  <si>
    <t>20201211 10:59:54</t>
  </si>
  <si>
    <t>10:59:54</t>
  </si>
  <si>
    <t>RECT-6829-20201211-10_59_56</t>
  </si>
  <si>
    <t>DARK-6830-20201211-10_59_58</t>
  </si>
  <si>
    <t>20201211 11:01:55</t>
  </si>
  <si>
    <t>11:01:55</t>
  </si>
  <si>
    <t>RECT-6831-20201211-11_01_56</t>
  </si>
  <si>
    <t>DARK-6832-20201211-11_01_58</t>
  </si>
  <si>
    <t>20201211 11:03:55</t>
  </si>
  <si>
    <t>11:03:55</t>
  </si>
  <si>
    <t>RECT-6833-20201211-11_03_57</t>
  </si>
  <si>
    <t>DARK-6834-20201211-11_03_59</t>
  </si>
  <si>
    <t>20201211 11:05:56</t>
  </si>
  <si>
    <t>11:05:56</t>
  </si>
  <si>
    <t>RECT-6835-20201211-11_05_57</t>
  </si>
  <si>
    <t>DARK-6836-20201211-11_05_59</t>
  </si>
  <si>
    <t>20201211 11:07:56</t>
  </si>
  <si>
    <t>11:07:56</t>
  </si>
  <si>
    <t>RECT-6837-20201211-11_07_58</t>
  </si>
  <si>
    <t>DARK-6838-20201211-11_08_00</t>
  </si>
  <si>
    <t>20201211 11:09:57</t>
  </si>
  <si>
    <t>11:09:57</t>
  </si>
  <si>
    <t>RECT-6839-20201211-11_09_58</t>
  </si>
  <si>
    <t>DARK-6840-20201211-11_10_00</t>
  </si>
  <si>
    <t>20201211 11:11:18</t>
  </si>
  <si>
    <t>11:11:18</t>
  </si>
  <si>
    <t>RECT-6841-20201211-11_11_19</t>
  </si>
  <si>
    <t>DARK-6842-20201211-11_11_21</t>
  </si>
  <si>
    <t>3/3</t>
  </si>
  <si>
    <t>20201211 11:13:18</t>
  </si>
  <si>
    <t>11:13:18</t>
  </si>
  <si>
    <t>RECT-6843-20201211-11_13_20</t>
  </si>
  <si>
    <t>DARK-6844-20201211-11_13_22</t>
  </si>
  <si>
    <t>20201211 11:14:19</t>
  </si>
  <si>
    <t>11:14:19</t>
  </si>
  <si>
    <t>RECT-6845-20201211-11_14_20</t>
  </si>
  <si>
    <t>DARK-6846-20201211-11_14_22</t>
  </si>
  <si>
    <t>20201211 11:16:19</t>
  </si>
  <si>
    <t>11:16:19</t>
  </si>
  <si>
    <t>RECT-6847-20201211-11_16_21</t>
  </si>
  <si>
    <t>DARK-6848-20201211-11_16_22</t>
  </si>
  <si>
    <t>20201211 11:18:20</t>
  </si>
  <si>
    <t>11:18:20</t>
  </si>
  <si>
    <t>RECT-6849-20201211-11_18_21</t>
  </si>
  <si>
    <t>DARK-6850-20201211-11_18_23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</si>
</sst>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1607712712.0999999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1607712704.3499999</v>
      </c>
      <c r="I17">
        <f t="shared" ref="I17:I31" si="0">BW17*AG17*(BS17-BT17)/(100*BL17*(1000-AG17*BS17))</f>
        <v>7.3646313746241604E-4</v>
      </c>
      <c r="J17">
        <f t="shared" ref="J17:J31" si="1">BW17*AG17*(BR17-BQ17*(1000-AG17*BT17)/(1000-AG17*BS17))/(100*BL17)</f>
        <v>11.538610854893738</v>
      </c>
      <c r="K17">
        <f t="shared" ref="K17:K31" si="2">BQ17 - IF(AG17&gt;1, J17*BL17*100/(AI17*CE17), 0)</f>
        <v>402.30793333333298</v>
      </c>
      <c r="L17">
        <f t="shared" ref="L17:L31" si="3">((R17-I17/2)*K17-J17)/(R17+I17/2)</f>
        <v>-71.467741979343359</v>
      </c>
      <c r="M17">
        <f t="shared" ref="M17:M31" si="4">L17*(BX17+BY17)/1000</f>
        <v>-7.3085681927623147</v>
      </c>
      <c r="N17">
        <f t="shared" ref="N17:N31" si="5">(BQ17 - IF(AG17&gt;1, J17*BL17*100/(AI17*CE17), 0))*(BX17+BY17)/1000</f>
        <v>41.141567983297776</v>
      </c>
      <c r="O17">
        <f t="shared" ref="O17:O31" si="6">2/((1/Q17-1/P17)+SIGN(Q17)*SQRT((1/Q17-1/P17)*(1/Q17-1/P17) + 4*BM17/((BM17+1)*(BM17+1))*(2*1/Q17*1/P17-1/P17*1/P17)))</f>
        <v>3.962886671138964E-2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2.9665853876200079</v>
      </c>
      <c r="Q17">
        <f t="shared" ref="Q17:Q31" si="8">I17*(1000-(1000*0.61365*EXP(17.502*U17/(240.97+U17))/(BX17+BY17)+BS17)/2)/(1000*0.61365*EXP(17.502*U17/(240.97+U17))/(BX17+BY17)-BS17)</f>
        <v>3.9337105003943801E-2</v>
      </c>
      <c r="R17">
        <f t="shared" ref="R17:R31" si="9">1/((BM17+1)/(O17/1.6)+1/(P17/1.37)) + BM17/((BM17+1)/(O17/1.6) + BM17/(P17/1.37))</f>
        <v>2.4611725052916332E-2</v>
      </c>
      <c r="S17">
        <f t="shared" ref="S17:S31" si="10">(BI17*BK17)</f>
        <v>231.28885993869105</v>
      </c>
      <c r="T17">
        <f t="shared" ref="T17:T31" si="11">(BZ17+(S17+2*0.95*0.0000000567*(((BZ17+$B$7)+273)^4-(BZ17+273)^4)-44100*I17)/(1.84*29.3*P17+8*0.95*0.0000000567*(BZ17+273)^3))</f>
        <v>29.321021143950315</v>
      </c>
      <c r="U17">
        <f t="shared" ref="U17:U31" si="12">($C$7*CA17+$D$7*CB17+$E$7*T17)</f>
        <v>28.762893333333299</v>
      </c>
      <c r="V17">
        <f t="shared" ref="V17:V31" si="13">0.61365*EXP(17.502*U17/(240.97+U17))</f>
        <v>3.9669218402922102</v>
      </c>
      <c r="W17">
        <f t="shared" ref="W17:W31" si="14">(X17/Y17*100)</f>
        <v>55.055732898485502</v>
      </c>
      <c r="X17">
        <f t="shared" ref="X17:X31" si="15">BS17*(BX17+BY17)/1000</f>
        <v>2.1092319524939493</v>
      </c>
      <c r="Y17">
        <f t="shared" ref="Y17:Y31" si="16">0.61365*EXP(17.502*BZ17/(240.97+BZ17))</f>
        <v>3.8310850504579714</v>
      </c>
      <c r="Z17">
        <f t="shared" ref="Z17:Z31" si="17">(V17-BS17*(BX17+BY17)/1000)</f>
        <v>1.8576898877982608</v>
      </c>
      <c r="AA17">
        <f t="shared" ref="AA17:AA31" si="18">(-I17*44100)</f>
        <v>-32.478024362092548</v>
      </c>
      <c r="AB17">
        <f t="shared" ref="AB17:AB31" si="19">2*29.3*P17*0.92*(BZ17-U17)</f>
        <v>-95.918081636704898</v>
      </c>
      <c r="AC17">
        <f t="shared" ref="AC17:AC31" si="20">2*0.95*0.0000000567*(((BZ17+$B$7)+273)^4-(U17+273)^4)</f>
        <v>-7.0803941395873835</v>
      </c>
      <c r="AD17">
        <f t="shared" ref="AD17:AD31" si="21">S17+AC17+AA17+AB17</f>
        <v>95.812359800306211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53793.900677159756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1810.944</v>
      </c>
      <c r="AR17">
        <v>2139.48</v>
      </c>
      <c r="AS17">
        <f t="shared" ref="AS17:AS31" si="27">1-AQ17/AR17</f>
        <v>0.15355880868248362</v>
      </c>
      <c r="AT17">
        <v>0.5</v>
      </c>
      <c r="AU17">
        <f t="shared" ref="AU17:AU31" si="28">BI17</f>
        <v>1180.1733057650699</v>
      </c>
      <c r="AV17">
        <f t="shared" ref="AV17:AV31" si="29">J17</f>
        <v>11.538610854893738</v>
      </c>
      <c r="AW17">
        <f t="shared" ref="AW17:AW31" si="30">AS17*AT17*AU17</f>
        <v>90.613003436076312</v>
      </c>
      <c r="AX17">
        <f t="shared" ref="AX17:AX31" si="31">BC17/AR17</f>
        <v>0.5714472675603417</v>
      </c>
      <c r="AY17">
        <f t="shared" ref="AY17:AY31" si="32">(AV17-AO17)/AU17</f>
        <v>1.0266592436485674E-2</v>
      </c>
      <c r="AZ17">
        <f t="shared" ref="AZ17:AZ31" si="33">(AL17-AR17)/AR17</f>
        <v>0.52470693813449998</v>
      </c>
      <c r="BA17" t="s">
        <v>289</v>
      </c>
      <c r="BB17">
        <v>916.88</v>
      </c>
      <c r="BC17">
        <f t="shared" ref="BC17:BC31" si="34">AR17-BB17</f>
        <v>1222.5999999999999</v>
      </c>
      <c r="BD17">
        <f t="shared" ref="BD17:BD31" si="35">(AR17-AQ17)/(AR17-BB17)</f>
        <v>0.26871912318010804</v>
      </c>
      <c r="BE17">
        <f t="shared" ref="BE17:BE31" si="36">(AL17-AR17)/(AL17-BB17)</f>
        <v>0.47867985672863722</v>
      </c>
      <c r="BF17">
        <f t="shared" ref="BF17:BF31" si="37">(AR17-AQ17)/(AR17-AK17)</f>
        <v>0.23071298463054316</v>
      </c>
      <c r="BG17">
        <f t="shared" ref="BG17:BG31" si="38">(AL17-AR17)/(AL17-AK17)</f>
        <v>0.44082252557252732</v>
      </c>
      <c r="BH17">
        <f t="shared" ref="BH17:BH31" si="39">$B$11*CF17+$C$11*CG17+$F$11*CH17*(1-CK17)</f>
        <v>1399.9860000000001</v>
      </c>
      <c r="BI17">
        <f t="shared" ref="BI17:BI31" si="40">BH17*BJ17</f>
        <v>1180.1733057650699</v>
      </c>
      <c r="BJ17">
        <f t="shared" ref="BJ17:BJ31" si="41">($B$11*$D$9+$C$11*$D$9+$F$11*((CU17+CM17)/MAX(CU17+CM17+CV17, 0.1)*$I$9+CV17/MAX(CU17+CM17+CV17, 0.1)*$J$9))/($B$11+$C$11+$F$11)</f>
        <v>0.84298936258296142</v>
      </c>
      <c r="BK17">
        <f t="shared" ref="BK17:BK31" si="42">($B$11*$K$9+$C$11*$K$9+$F$11*((CU17+CM17)/MAX(CU17+CM17+CV17, 0.1)*$P$9+CV17/MAX(CU17+CM17+CV17, 0.1)*$Q$9))/($B$11+$C$11+$F$11)</f>
        <v>0.19597872516592266</v>
      </c>
      <c r="BL17">
        <v>6</v>
      </c>
      <c r="BM17">
        <v>0.5</v>
      </c>
      <c r="BN17" t="s">
        <v>290</v>
      </c>
      <c r="BO17">
        <v>2</v>
      </c>
      <c r="BP17">
        <v>1607712704.3499999</v>
      </c>
      <c r="BQ17">
        <v>402.30793333333298</v>
      </c>
      <c r="BR17">
        <v>416.50896666666699</v>
      </c>
      <c r="BS17">
        <v>20.625386666666699</v>
      </c>
      <c r="BT17">
        <v>19.759910000000001</v>
      </c>
      <c r="BU17">
        <v>399.72093333333299</v>
      </c>
      <c r="BV17">
        <v>20.6633866666667</v>
      </c>
      <c r="BW17">
        <v>500.02963333333298</v>
      </c>
      <c r="BX17">
        <v>102.163833333333</v>
      </c>
      <c r="BY17">
        <v>0.100041113333333</v>
      </c>
      <c r="BZ17">
        <v>28.163160000000001</v>
      </c>
      <c r="CA17">
        <v>28.762893333333299</v>
      </c>
      <c r="CB17">
        <v>999.9</v>
      </c>
      <c r="CC17">
        <v>0</v>
      </c>
      <c r="CD17">
        <v>0</v>
      </c>
      <c r="CE17">
        <v>9996.3573333333297</v>
      </c>
      <c r="CF17">
        <v>0</v>
      </c>
      <c r="CG17">
        <v>333.60153333333301</v>
      </c>
      <c r="CH17">
        <v>1399.9860000000001</v>
      </c>
      <c r="CI17">
        <v>0.89999933333333304</v>
      </c>
      <c r="CJ17">
        <v>0.100000666666667</v>
      </c>
      <c r="CK17">
        <v>0</v>
      </c>
      <c r="CL17">
        <v>1811.53766666667</v>
      </c>
      <c r="CM17">
        <v>4.9997499999999997</v>
      </c>
      <c r="CN17">
        <v>25291.5566666667</v>
      </c>
      <c r="CO17">
        <v>12177.92</v>
      </c>
      <c r="CP17">
        <v>49.620733333333298</v>
      </c>
      <c r="CQ17">
        <v>51.203800000000001</v>
      </c>
      <c r="CR17">
        <v>50.649733333333302</v>
      </c>
      <c r="CS17">
        <v>50.703800000000001</v>
      </c>
      <c r="CT17">
        <v>50.561999999999998</v>
      </c>
      <c r="CU17">
        <v>1255.4853333333299</v>
      </c>
      <c r="CV17">
        <v>139.50233333333301</v>
      </c>
      <c r="CW17">
        <v>0</v>
      </c>
      <c r="CX17">
        <v>1611.0999999046301</v>
      </c>
      <c r="CY17">
        <v>0</v>
      </c>
      <c r="CZ17">
        <v>1810.944</v>
      </c>
      <c r="DA17">
        <v>-123.156923264287</v>
      </c>
      <c r="DB17">
        <v>-1734.1923103429201</v>
      </c>
      <c r="DC17">
        <v>25282.82</v>
      </c>
      <c r="DD17">
        <v>15</v>
      </c>
      <c r="DE17">
        <v>0</v>
      </c>
      <c r="DF17" t="s">
        <v>291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11.4516298353343</v>
      </c>
      <c r="DS17">
        <v>9.0735280899664001</v>
      </c>
      <c r="DT17">
        <v>0.69859356662125704</v>
      </c>
      <c r="DU17">
        <v>0</v>
      </c>
      <c r="DV17">
        <v>-14.1534612903226</v>
      </c>
      <c r="DW17">
        <v>-10.106249999999999</v>
      </c>
      <c r="DX17">
        <v>0.80286110343245998</v>
      </c>
      <c r="DY17">
        <v>0</v>
      </c>
      <c r="DZ17">
        <v>0.86509425806451601</v>
      </c>
      <c r="EA17">
        <v>0.15710588709677201</v>
      </c>
      <c r="EB17">
        <v>1.271115074349E-2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2596.9</v>
      </c>
      <c r="EX17">
        <v>2596.6999999999998</v>
      </c>
      <c r="EY17">
        <v>2</v>
      </c>
      <c r="EZ17">
        <v>505.64100000000002</v>
      </c>
      <c r="FA17">
        <v>477.72300000000001</v>
      </c>
      <c r="FB17">
        <v>23.0915</v>
      </c>
      <c r="FC17">
        <v>34.386699999999998</v>
      </c>
      <c r="FD17">
        <v>30.001200000000001</v>
      </c>
      <c r="FE17">
        <v>34.302700000000002</v>
      </c>
      <c r="FF17">
        <v>34.261000000000003</v>
      </c>
      <c r="FG17">
        <v>22.296299999999999</v>
      </c>
      <c r="FH17">
        <v>22.746600000000001</v>
      </c>
      <c r="FI17">
        <v>28.6068</v>
      </c>
      <c r="FJ17">
        <v>22.964500000000001</v>
      </c>
      <c r="FK17">
        <v>415.28899999999999</v>
      </c>
      <c r="FL17">
        <v>20.064499999999999</v>
      </c>
      <c r="FM17">
        <v>101.173</v>
      </c>
      <c r="FN17">
        <v>100.5</v>
      </c>
    </row>
    <row r="18" spans="1:170" x14ac:dyDescent="0.25">
      <c r="A18">
        <v>2</v>
      </c>
      <c r="B18">
        <v>1607712833</v>
      </c>
      <c r="C18">
        <v>120.90000009536701</v>
      </c>
      <c r="D18" t="s">
        <v>293</v>
      </c>
      <c r="E18" t="s">
        <v>294</v>
      </c>
      <c r="F18" t="s">
        <v>285</v>
      </c>
      <c r="G18" t="s">
        <v>286</v>
      </c>
      <c r="H18">
        <v>1607712825.25</v>
      </c>
      <c r="I18">
        <f t="shared" si="0"/>
        <v>1.6843760872426461E-3</v>
      </c>
      <c r="J18">
        <f t="shared" si="1"/>
        <v>-2.4766758014594004</v>
      </c>
      <c r="K18">
        <f t="shared" si="2"/>
        <v>49.828996666666697</v>
      </c>
      <c r="L18">
        <f t="shared" si="3"/>
        <v>91.159740273697636</v>
      </c>
      <c r="M18">
        <f t="shared" si="4"/>
        <v>9.3212365211562744</v>
      </c>
      <c r="N18">
        <f t="shared" si="5"/>
        <v>5.0950985835127591</v>
      </c>
      <c r="O18">
        <f t="shared" si="6"/>
        <v>9.2634530671190998E-2</v>
      </c>
      <c r="P18">
        <f t="shared" si="7"/>
        <v>2.9675805907271839</v>
      </c>
      <c r="Q18">
        <f t="shared" si="8"/>
        <v>9.1057575749040096E-2</v>
      </c>
      <c r="R18">
        <f t="shared" si="9"/>
        <v>5.7050431885329933E-2</v>
      </c>
      <c r="S18">
        <f t="shared" si="10"/>
        <v>231.29038659338846</v>
      </c>
      <c r="T18">
        <f t="shared" si="11"/>
        <v>28.944896022423496</v>
      </c>
      <c r="U18">
        <f t="shared" si="12"/>
        <v>28.833973333333301</v>
      </c>
      <c r="V18">
        <f t="shared" si="13"/>
        <v>3.9832961972605845</v>
      </c>
      <c r="W18">
        <f t="shared" si="14"/>
        <v>56.516907760673988</v>
      </c>
      <c r="X18">
        <f t="shared" si="15"/>
        <v>2.1485657956928939</v>
      </c>
      <c r="Y18">
        <f t="shared" si="16"/>
        <v>3.801633671805245</v>
      </c>
      <c r="Z18">
        <f t="shared" si="17"/>
        <v>1.8347304015676906</v>
      </c>
      <c r="AA18">
        <f t="shared" si="18"/>
        <v>-74.280985447400695</v>
      </c>
      <c r="AB18">
        <f t="shared" si="19"/>
        <v>-128.5163917456166</v>
      </c>
      <c r="AC18">
        <f t="shared" si="20"/>
        <v>-9.480635993648507</v>
      </c>
      <c r="AD18">
        <f t="shared" si="21"/>
        <v>19.012373406722645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53846.41231222175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1091.5963999999999</v>
      </c>
      <c r="AR18">
        <v>1197.6300000000001</v>
      </c>
      <c r="AS18">
        <f t="shared" si="27"/>
        <v>8.8536192313152018E-2</v>
      </c>
      <c r="AT18">
        <v>0.5</v>
      </c>
      <c r="AU18">
        <f t="shared" si="28"/>
        <v>1180.1819207473206</v>
      </c>
      <c r="AV18">
        <f t="shared" si="29"/>
        <v>-2.4766758014594004</v>
      </c>
      <c r="AW18">
        <f t="shared" si="30"/>
        <v>52.244406749894956</v>
      </c>
      <c r="AX18">
        <f t="shared" si="31"/>
        <v>0.30027637918221828</v>
      </c>
      <c r="AY18">
        <f t="shared" si="32"/>
        <v>-1.6090132277579109E-3</v>
      </c>
      <c r="AZ18">
        <f t="shared" si="33"/>
        <v>1.7237794644422733</v>
      </c>
      <c r="BA18" t="s">
        <v>296</v>
      </c>
      <c r="BB18">
        <v>838.01</v>
      </c>
      <c r="BC18">
        <f t="shared" si="34"/>
        <v>359.62000000000012</v>
      </c>
      <c r="BD18">
        <f t="shared" si="35"/>
        <v>0.29484900728546848</v>
      </c>
      <c r="BE18">
        <f t="shared" si="36"/>
        <v>0.85164619833585664</v>
      </c>
      <c r="BF18">
        <f t="shared" si="37"/>
        <v>0.21991687925475345</v>
      </c>
      <c r="BG18">
        <f t="shared" si="38"/>
        <v>0.8106681479763086</v>
      </c>
      <c r="BH18">
        <f t="shared" si="39"/>
        <v>1399.9963333333301</v>
      </c>
      <c r="BI18">
        <f t="shared" si="40"/>
        <v>1180.1819207473206</v>
      </c>
      <c r="BJ18">
        <f t="shared" si="41"/>
        <v>0.8429892940771917</v>
      </c>
      <c r="BK18">
        <f t="shared" si="42"/>
        <v>0.19597858815438354</v>
      </c>
      <c r="BL18">
        <v>6</v>
      </c>
      <c r="BM18">
        <v>0.5</v>
      </c>
      <c r="BN18" t="s">
        <v>290</v>
      </c>
      <c r="BO18">
        <v>2</v>
      </c>
      <c r="BP18">
        <v>1607712825.25</v>
      </c>
      <c r="BQ18">
        <v>49.828996666666697</v>
      </c>
      <c r="BR18">
        <v>46.957866666666703</v>
      </c>
      <c r="BS18">
        <v>21.012523333333299</v>
      </c>
      <c r="BT18">
        <v>19.033856666666701</v>
      </c>
      <c r="BU18">
        <v>47.241996666666701</v>
      </c>
      <c r="BV18">
        <v>21.050523333333299</v>
      </c>
      <c r="BW18">
        <v>500.02856666666702</v>
      </c>
      <c r="BX18">
        <v>102.151666666667</v>
      </c>
      <c r="BY18">
        <v>0.100012563333333</v>
      </c>
      <c r="BZ18">
        <v>28.0306866666667</v>
      </c>
      <c r="CA18">
        <v>28.833973333333301</v>
      </c>
      <c r="CB18">
        <v>999.9</v>
      </c>
      <c r="CC18">
        <v>0</v>
      </c>
      <c r="CD18">
        <v>0</v>
      </c>
      <c r="CE18">
        <v>10003.1843333333</v>
      </c>
      <c r="CF18">
        <v>0</v>
      </c>
      <c r="CG18">
        <v>332.26153333333298</v>
      </c>
      <c r="CH18">
        <v>1399.9963333333301</v>
      </c>
      <c r="CI18">
        <v>0.90000080000000005</v>
      </c>
      <c r="CJ18">
        <v>9.9999199999999996E-2</v>
      </c>
      <c r="CK18">
        <v>0</v>
      </c>
      <c r="CL18">
        <v>1092.92166666667</v>
      </c>
      <c r="CM18">
        <v>4.9997499999999997</v>
      </c>
      <c r="CN18">
        <v>15190.503333333299</v>
      </c>
      <c r="CO18">
        <v>12178</v>
      </c>
      <c r="CP18">
        <v>49.6332666666667</v>
      </c>
      <c r="CQ18">
        <v>51.182866666666598</v>
      </c>
      <c r="CR18">
        <v>50.637333333333302</v>
      </c>
      <c r="CS18">
        <v>50.680799999999998</v>
      </c>
      <c r="CT18">
        <v>50.557866666666598</v>
      </c>
      <c r="CU18">
        <v>1255.4963333333301</v>
      </c>
      <c r="CV18">
        <v>139.5</v>
      </c>
      <c r="CW18">
        <v>0</v>
      </c>
      <c r="CX18">
        <v>120.200000047684</v>
      </c>
      <c r="CY18">
        <v>0</v>
      </c>
      <c r="CZ18">
        <v>1091.5963999999999</v>
      </c>
      <c r="DA18">
        <v>-158.63615409648099</v>
      </c>
      <c r="DB18">
        <v>-2209.9384649018298</v>
      </c>
      <c r="DC18">
        <v>15171.852000000001</v>
      </c>
      <c r="DD18">
        <v>15</v>
      </c>
      <c r="DE18">
        <v>0</v>
      </c>
      <c r="DF18" t="s">
        <v>291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-2.28364516204251</v>
      </c>
      <c r="DS18">
        <v>-11.9906043354069</v>
      </c>
      <c r="DT18">
        <v>2.0000659592740102</v>
      </c>
      <c r="DU18">
        <v>0</v>
      </c>
      <c r="DV18">
        <v>2.7376679032258102</v>
      </c>
      <c r="DW18">
        <v>15.294377951612899</v>
      </c>
      <c r="DX18">
        <v>2.4240548951442902</v>
      </c>
      <c r="DY18">
        <v>0</v>
      </c>
      <c r="DZ18">
        <v>1.9889061290322601</v>
      </c>
      <c r="EA18">
        <v>-0.66473225806452196</v>
      </c>
      <c r="EB18">
        <v>5.6833510371475701E-2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2598.9</v>
      </c>
      <c r="EX18">
        <v>2598.6999999999998</v>
      </c>
      <c r="EY18">
        <v>2</v>
      </c>
      <c r="EZ18">
        <v>507.58499999999998</v>
      </c>
      <c r="FA18">
        <v>475.62900000000002</v>
      </c>
      <c r="FB18">
        <v>23.723199999999999</v>
      </c>
      <c r="FC18">
        <v>34.359400000000001</v>
      </c>
      <c r="FD18">
        <v>30.000800000000002</v>
      </c>
      <c r="FE18">
        <v>34.277900000000002</v>
      </c>
      <c r="FF18">
        <v>34.2363</v>
      </c>
      <c r="FG18">
        <v>6.3844700000000003</v>
      </c>
      <c r="FH18">
        <v>24.385300000000001</v>
      </c>
      <c r="FI18">
        <v>26.359400000000001</v>
      </c>
      <c r="FJ18">
        <v>23.726800000000001</v>
      </c>
      <c r="FK18">
        <v>49.307200000000002</v>
      </c>
      <c r="FL18">
        <v>19.4283</v>
      </c>
      <c r="FM18">
        <v>101.179</v>
      </c>
      <c r="FN18">
        <v>100.50700000000001</v>
      </c>
    </row>
    <row r="19" spans="1:170" x14ac:dyDescent="0.25">
      <c r="A19">
        <v>3</v>
      </c>
      <c r="B19">
        <v>1607712953.5</v>
      </c>
      <c r="C19">
        <v>241.40000009536701</v>
      </c>
      <c r="D19" t="s">
        <v>298</v>
      </c>
      <c r="E19" t="s">
        <v>299</v>
      </c>
      <c r="F19" t="s">
        <v>285</v>
      </c>
      <c r="G19" t="s">
        <v>286</v>
      </c>
      <c r="H19">
        <v>1607712945.5</v>
      </c>
      <c r="I19">
        <f t="shared" si="0"/>
        <v>1.7748516411713966E-3</v>
      </c>
      <c r="J19">
        <f t="shared" si="1"/>
        <v>-0.19988778546945868</v>
      </c>
      <c r="K19">
        <f t="shared" si="2"/>
        <v>80.127051612903202</v>
      </c>
      <c r="L19">
        <f t="shared" si="3"/>
        <v>81.050806061908958</v>
      </c>
      <c r="M19">
        <f t="shared" si="4"/>
        <v>8.2862327176998267</v>
      </c>
      <c r="N19">
        <f t="shared" si="5"/>
        <v>8.191792641032043</v>
      </c>
      <c r="O19">
        <f t="shared" si="6"/>
        <v>0.10005308724499515</v>
      </c>
      <c r="P19">
        <f t="shared" si="7"/>
        <v>2.9668563023614878</v>
      </c>
      <c r="Q19">
        <f t="shared" si="8"/>
        <v>9.8215700407992115E-2</v>
      </c>
      <c r="R19">
        <f t="shared" si="9"/>
        <v>6.1547084209808936E-2</v>
      </c>
      <c r="S19">
        <f t="shared" si="10"/>
        <v>231.2921928930345</v>
      </c>
      <c r="T19">
        <f t="shared" si="11"/>
        <v>28.858522409141734</v>
      </c>
      <c r="U19">
        <f t="shared" si="12"/>
        <v>28.8277258064516</v>
      </c>
      <c r="V19">
        <f t="shared" si="13"/>
        <v>3.9818546258249978</v>
      </c>
      <c r="W19">
        <f t="shared" si="14"/>
        <v>57.82370397711172</v>
      </c>
      <c r="X19">
        <f t="shared" si="15"/>
        <v>2.1901364944503068</v>
      </c>
      <c r="Y19">
        <f t="shared" si="16"/>
        <v>3.7876101733593988</v>
      </c>
      <c r="Z19">
        <f t="shared" si="17"/>
        <v>1.791718131374691</v>
      </c>
      <c r="AA19">
        <f t="shared" si="18"/>
        <v>-78.270957375658597</v>
      </c>
      <c r="AB19">
        <f t="shared" si="19"/>
        <v>-137.62541430971612</v>
      </c>
      <c r="AC19">
        <f t="shared" si="20"/>
        <v>-10.15156965285512</v>
      </c>
      <c r="AD19">
        <f t="shared" si="21"/>
        <v>5.2442515548046345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53836.212699461605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968.09992307692301</v>
      </c>
      <c r="AR19">
        <v>1073.43</v>
      </c>
      <c r="AS19">
        <f t="shared" si="27"/>
        <v>9.8124774715703023E-2</v>
      </c>
      <c r="AT19">
        <v>0.5</v>
      </c>
      <c r="AU19">
        <f t="shared" si="28"/>
        <v>1180.189791069934</v>
      </c>
      <c r="AV19">
        <f t="shared" si="29"/>
        <v>-0.19988778546945868</v>
      </c>
      <c r="AW19">
        <f t="shared" si="30"/>
        <v>57.902928685254949</v>
      </c>
      <c r="AX19">
        <f t="shared" si="31"/>
        <v>0.28628788090513591</v>
      </c>
      <c r="AY19">
        <f t="shared" si="32"/>
        <v>3.2016858407511311E-4</v>
      </c>
      <c r="AZ19">
        <f t="shared" si="33"/>
        <v>2.0389312763757297</v>
      </c>
      <c r="BA19" t="s">
        <v>301</v>
      </c>
      <c r="BB19">
        <v>766.12</v>
      </c>
      <c r="BC19">
        <f t="shared" si="34"/>
        <v>307.31000000000006</v>
      </c>
      <c r="BD19">
        <f t="shared" si="35"/>
        <v>0.34274861515432964</v>
      </c>
      <c r="BE19">
        <f t="shared" si="36"/>
        <v>0.8768770332857897</v>
      </c>
      <c r="BF19">
        <f t="shared" si="37"/>
        <v>0.2942566601982643</v>
      </c>
      <c r="BG19">
        <f t="shared" si="38"/>
        <v>0.85943899928230172</v>
      </c>
      <c r="BH19">
        <f t="shared" si="39"/>
        <v>1400.00548387097</v>
      </c>
      <c r="BI19">
        <f t="shared" si="40"/>
        <v>1180.189791069934</v>
      </c>
      <c r="BJ19">
        <f t="shared" si="41"/>
        <v>0.84298940587485938</v>
      </c>
      <c r="BK19">
        <f t="shared" si="42"/>
        <v>0.19597881174971873</v>
      </c>
      <c r="BL19">
        <v>6</v>
      </c>
      <c r="BM19">
        <v>0.5</v>
      </c>
      <c r="BN19" t="s">
        <v>290</v>
      </c>
      <c r="BO19">
        <v>2</v>
      </c>
      <c r="BP19">
        <v>1607712945.5</v>
      </c>
      <c r="BQ19">
        <v>80.127051612903202</v>
      </c>
      <c r="BR19">
        <v>80.057845161290302</v>
      </c>
      <c r="BS19">
        <v>21.422561290322601</v>
      </c>
      <c r="BT19">
        <v>19.3384419354839</v>
      </c>
      <c r="BU19">
        <v>77.540051612903198</v>
      </c>
      <c r="BV19">
        <v>21.460561290322602</v>
      </c>
      <c r="BW19">
        <v>500.01832258064502</v>
      </c>
      <c r="BX19">
        <v>102.13506451612901</v>
      </c>
      <c r="BY19">
        <v>9.9979406451612907E-2</v>
      </c>
      <c r="BZ19">
        <v>27.967293548387101</v>
      </c>
      <c r="CA19">
        <v>28.8277258064516</v>
      </c>
      <c r="CB19">
        <v>999.9</v>
      </c>
      <c r="CC19">
        <v>0</v>
      </c>
      <c r="CD19">
        <v>0</v>
      </c>
      <c r="CE19">
        <v>10000.7074193548</v>
      </c>
      <c r="CF19">
        <v>0</v>
      </c>
      <c r="CG19">
        <v>335.27370967741899</v>
      </c>
      <c r="CH19">
        <v>1400.00548387097</v>
      </c>
      <c r="CI19">
        <v>0.89999593548387102</v>
      </c>
      <c r="CJ19">
        <v>0.10000409032258099</v>
      </c>
      <c r="CK19">
        <v>0</v>
      </c>
      <c r="CL19">
        <v>968.21293548387098</v>
      </c>
      <c r="CM19">
        <v>4.9997499999999997</v>
      </c>
      <c r="CN19">
        <v>13457.564516128999</v>
      </c>
      <c r="CO19">
        <v>12178.0677419355</v>
      </c>
      <c r="CP19">
        <v>49.654935483871</v>
      </c>
      <c r="CQ19">
        <v>51.120935483871001</v>
      </c>
      <c r="CR19">
        <v>50.637</v>
      </c>
      <c r="CS19">
        <v>50.618870967741898</v>
      </c>
      <c r="CT19">
        <v>50.558064516129001</v>
      </c>
      <c r="CU19">
        <v>1255.4993548387099</v>
      </c>
      <c r="CV19">
        <v>139.506129032258</v>
      </c>
      <c r="CW19">
        <v>0</v>
      </c>
      <c r="CX19">
        <v>119.59999990463299</v>
      </c>
      <c r="CY19">
        <v>0</v>
      </c>
      <c r="CZ19">
        <v>968.09992307692301</v>
      </c>
      <c r="DA19">
        <v>-26.987965821497401</v>
      </c>
      <c r="DB19">
        <v>-378.07179498956702</v>
      </c>
      <c r="DC19">
        <v>13456.015384615401</v>
      </c>
      <c r="DD19">
        <v>15</v>
      </c>
      <c r="DE19">
        <v>0</v>
      </c>
      <c r="DF19" t="s">
        <v>291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-0.21369462857028501</v>
      </c>
      <c r="DS19">
        <v>13.6474424881097</v>
      </c>
      <c r="DT19">
        <v>1.14356312138741</v>
      </c>
      <c r="DU19">
        <v>0</v>
      </c>
      <c r="DV19">
        <v>6.9203387096774205E-2</v>
      </c>
      <c r="DW19">
        <v>-15.208523129032301</v>
      </c>
      <c r="DX19">
        <v>1.3523297373073799</v>
      </c>
      <c r="DY19">
        <v>0</v>
      </c>
      <c r="DZ19">
        <v>2.0841267741935501</v>
      </c>
      <c r="EA19">
        <v>-0.125571774193555</v>
      </c>
      <c r="EB19">
        <v>1.05593485219059E-2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2601</v>
      </c>
      <c r="EX19">
        <v>2600.6999999999998</v>
      </c>
      <c r="EY19">
        <v>2</v>
      </c>
      <c r="EZ19">
        <v>508.49299999999999</v>
      </c>
      <c r="FA19">
        <v>475.37700000000001</v>
      </c>
      <c r="FB19">
        <v>23.888000000000002</v>
      </c>
      <c r="FC19">
        <v>34.3187</v>
      </c>
      <c r="FD19">
        <v>29.9999</v>
      </c>
      <c r="FE19">
        <v>34.2532</v>
      </c>
      <c r="FF19">
        <v>34.2151</v>
      </c>
      <c r="FG19">
        <v>7.5964</v>
      </c>
      <c r="FH19">
        <v>23.733699999999999</v>
      </c>
      <c r="FI19">
        <v>25.238399999999999</v>
      </c>
      <c r="FJ19">
        <v>23.893899999999999</v>
      </c>
      <c r="FK19">
        <v>78.129599999999996</v>
      </c>
      <c r="FL19">
        <v>19.284600000000001</v>
      </c>
      <c r="FM19">
        <v>101.197</v>
      </c>
      <c r="FN19">
        <v>100.52200000000001</v>
      </c>
    </row>
    <row r="20" spans="1:170" x14ac:dyDescent="0.25">
      <c r="A20">
        <v>4</v>
      </c>
      <c r="B20">
        <v>1607713074</v>
      </c>
      <c r="C20">
        <v>361.90000009536698</v>
      </c>
      <c r="D20" t="s">
        <v>302</v>
      </c>
      <c r="E20" t="s">
        <v>303</v>
      </c>
      <c r="F20" t="s">
        <v>285</v>
      </c>
      <c r="G20" t="s">
        <v>286</v>
      </c>
      <c r="H20">
        <v>1607713066</v>
      </c>
      <c r="I20">
        <f t="shared" si="0"/>
        <v>1.7509643536966532E-3</v>
      </c>
      <c r="J20">
        <f t="shared" si="1"/>
        <v>0.69153928275348853</v>
      </c>
      <c r="K20">
        <f t="shared" si="2"/>
        <v>99.834145161290294</v>
      </c>
      <c r="L20">
        <f t="shared" si="3"/>
        <v>85.737408611918383</v>
      </c>
      <c r="M20">
        <f t="shared" si="4"/>
        <v>8.7649758879096851</v>
      </c>
      <c r="N20">
        <f t="shared" si="5"/>
        <v>10.206091941611875</v>
      </c>
      <c r="O20">
        <f t="shared" si="6"/>
        <v>9.8458745616930202E-2</v>
      </c>
      <c r="P20">
        <f t="shared" si="7"/>
        <v>2.9672789148481846</v>
      </c>
      <c r="Q20">
        <f t="shared" si="8"/>
        <v>9.6679136724930101E-2</v>
      </c>
      <c r="R20">
        <f t="shared" si="9"/>
        <v>6.058167205019048E-2</v>
      </c>
      <c r="S20">
        <f t="shared" si="10"/>
        <v>231.28661786473833</v>
      </c>
      <c r="T20">
        <f t="shared" si="11"/>
        <v>28.896393210121602</v>
      </c>
      <c r="U20">
        <f t="shared" si="12"/>
        <v>28.821535483870999</v>
      </c>
      <c r="V20">
        <f t="shared" si="13"/>
        <v>3.9804267026191162</v>
      </c>
      <c r="W20">
        <f t="shared" si="14"/>
        <v>57.574303811654779</v>
      </c>
      <c r="X20">
        <f t="shared" si="15"/>
        <v>2.1847506328127499</v>
      </c>
      <c r="Y20">
        <f t="shared" si="16"/>
        <v>3.7946627022357333</v>
      </c>
      <c r="Z20">
        <f t="shared" si="17"/>
        <v>1.7956760698063663</v>
      </c>
      <c r="AA20">
        <f t="shared" si="18"/>
        <v>-77.217527998022405</v>
      </c>
      <c r="AB20">
        <f t="shared" si="19"/>
        <v>-131.55060339066711</v>
      </c>
      <c r="AC20">
        <f t="shared" si="20"/>
        <v>-9.7033355608783225</v>
      </c>
      <c r="AD20">
        <f t="shared" si="21"/>
        <v>12.815150915170506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53842.765846412804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934.90992307692295</v>
      </c>
      <c r="AR20">
        <v>1045.46</v>
      </c>
      <c r="AS20">
        <f t="shared" si="27"/>
        <v>0.10574300013685567</v>
      </c>
      <c r="AT20">
        <v>0.5</v>
      </c>
      <c r="AU20">
        <f t="shared" si="28"/>
        <v>1180.1610056031095</v>
      </c>
      <c r="AV20">
        <f t="shared" si="29"/>
        <v>0.69153928275348853</v>
      </c>
      <c r="AW20">
        <f t="shared" si="30"/>
        <v>62.396882688500668</v>
      </c>
      <c r="AX20">
        <f t="shared" si="31"/>
        <v>0.31256097794272375</v>
      </c>
      <c r="AY20">
        <f t="shared" si="32"/>
        <v>1.0755199981557222E-3</v>
      </c>
      <c r="AZ20">
        <f t="shared" si="33"/>
        <v>2.120234155300059</v>
      </c>
      <c r="BA20" t="s">
        <v>305</v>
      </c>
      <c r="BB20">
        <v>718.69</v>
      </c>
      <c r="BC20">
        <f t="shared" si="34"/>
        <v>326.77</v>
      </c>
      <c r="BD20">
        <f t="shared" si="35"/>
        <v>0.33831158589551397</v>
      </c>
      <c r="BE20">
        <f t="shared" si="36"/>
        <v>0.8715218664852814</v>
      </c>
      <c r="BF20">
        <f t="shared" si="37"/>
        <v>0.33501741348041192</v>
      </c>
      <c r="BG20">
        <f t="shared" si="38"/>
        <v>0.87042225782520544</v>
      </c>
      <c r="BH20">
        <f t="shared" si="39"/>
        <v>1399.97129032258</v>
      </c>
      <c r="BI20">
        <f t="shared" si="40"/>
        <v>1180.1610056031095</v>
      </c>
      <c r="BJ20">
        <f t="shared" si="41"/>
        <v>0.84298943396987669</v>
      </c>
      <c r="BK20">
        <f t="shared" si="42"/>
        <v>0.19597886793975336</v>
      </c>
      <c r="BL20">
        <v>6</v>
      </c>
      <c r="BM20">
        <v>0.5</v>
      </c>
      <c r="BN20" t="s">
        <v>290</v>
      </c>
      <c r="BO20">
        <v>2</v>
      </c>
      <c r="BP20">
        <v>1607713066</v>
      </c>
      <c r="BQ20">
        <v>99.834145161290294</v>
      </c>
      <c r="BR20">
        <v>100.87372258064499</v>
      </c>
      <c r="BS20">
        <v>21.370835483871002</v>
      </c>
      <c r="BT20">
        <v>19.3146548387097</v>
      </c>
      <c r="BU20">
        <v>97.247141935483796</v>
      </c>
      <c r="BV20">
        <v>21.408835483871002</v>
      </c>
      <c r="BW20">
        <v>500.01777419354801</v>
      </c>
      <c r="BX20">
        <v>102.130516129032</v>
      </c>
      <c r="BY20">
        <v>9.9957474193548404E-2</v>
      </c>
      <c r="BZ20">
        <v>27.999199999999998</v>
      </c>
      <c r="CA20">
        <v>28.821535483870999</v>
      </c>
      <c r="CB20">
        <v>999.9</v>
      </c>
      <c r="CC20">
        <v>0</v>
      </c>
      <c r="CD20">
        <v>0</v>
      </c>
      <c r="CE20">
        <v>10003.546774193501</v>
      </c>
      <c r="CF20">
        <v>0</v>
      </c>
      <c r="CG20">
        <v>343.12567741935499</v>
      </c>
      <c r="CH20">
        <v>1399.97129032258</v>
      </c>
      <c r="CI20">
        <v>0.89999470967741901</v>
      </c>
      <c r="CJ20">
        <v>0.100005290322581</v>
      </c>
      <c r="CK20">
        <v>0</v>
      </c>
      <c r="CL20">
        <v>934.97070967741899</v>
      </c>
      <c r="CM20">
        <v>4.9997499999999997</v>
      </c>
      <c r="CN20">
        <v>12995.4</v>
      </c>
      <c r="CO20">
        <v>12177.777419354799</v>
      </c>
      <c r="CP20">
        <v>49.644935483871002</v>
      </c>
      <c r="CQ20">
        <v>51.125</v>
      </c>
      <c r="CR20">
        <v>50.624935483870999</v>
      </c>
      <c r="CS20">
        <v>50.622903225806397</v>
      </c>
      <c r="CT20">
        <v>50.554000000000002</v>
      </c>
      <c r="CU20">
        <v>1255.4687096774201</v>
      </c>
      <c r="CV20">
        <v>139.50419354838701</v>
      </c>
      <c r="CW20">
        <v>0</v>
      </c>
      <c r="CX20">
        <v>119.59999990463299</v>
      </c>
      <c r="CY20">
        <v>0</v>
      </c>
      <c r="CZ20">
        <v>934.90992307692295</v>
      </c>
      <c r="DA20">
        <v>-11.0071794932724</v>
      </c>
      <c r="DB20">
        <v>-137.3504273705</v>
      </c>
      <c r="DC20">
        <v>12994.8038461538</v>
      </c>
      <c r="DD20">
        <v>15</v>
      </c>
      <c r="DE20">
        <v>0</v>
      </c>
      <c r="DF20" t="s">
        <v>291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0.69132394758870797</v>
      </c>
      <c r="DS20">
        <v>0.55410236681965497</v>
      </c>
      <c r="DT20">
        <v>0.79412832043723103</v>
      </c>
      <c r="DU20">
        <v>0</v>
      </c>
      <c r="DV20">
        <v>-1.04592993225806</v>
      </c>
      <c r="DW20">
        <v>-1.9987638000000001</v>
      </c>
      <c r="DX20">
        <v>0.95861239723556002</v>
      </c>
      <c r="DY20">
        <v>0</v>
      </c>
      <c r="DZ20">
        <v>2.0539206451612899</v>
      </c>
      <c r="EA20">
        <v>0.33485516129032</v>
      </c>
      <c r="EB20">
        <v>2.6484617804093901E-2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2603</v>
      </c>
      <c r="EX20">
        <v>2602.6999999999998</v>
      </c>
      <c r="EY20">
        <v>2</v>
      </c>
      <c r="EZ20">
        <v>508.49900000000002</v>
      </c>
      <c r="FA20">
        <v>475.32499999999999</v>
      </c>
      <c r="FB20">
        <v>23.886600000000001</v>
      </c>
      <c r="FC20">
        <v>34.2592</v>
      </c>
      <c r="FD20">
        <v>30.0015</v>
      </c>
      <c r="FE20">
        <v>34.213099999999997</v>
      </c>
      <c r="FF20">
        <v>34.178199999999997</v>
      </c>
      <c r="FG20">
        <v>8.7279</v>
      </c>
      <c r="FH20">
        <v>23.144500000000001</v>
      </c>
      <c r="FI20">
        <v>23.752300000000002</v>
      </c>
      <c r="FJ20">
        <v>23.805800000000001</v>
      </c>
      <c r="FK20">
        <v>100.453</v>
      </c>
      <c r="FL20">
        <v>19.299299999999999</v>
      </c>
      <c r="FM20">
        <v>101.21</v>
      </c>
      <c r="FN20">
        <v>100.536</v>
      </c>
    </row>
    <row r="21" spans="1:170" x14ac:dyDescent="0.25">
      <c r="A21">
        <v>5</v>
      </c>
      <c r="B21">
        <v>1607713194.5</v>
      </c>
      <c r="C21">
        <v>482.40000009536698</v>
      </c>
      <c r="D21" t="s">
        <v>306</v>
      </c>
      <c r="E21" t="s">
        <v>307</v>
      </c>
      <c r="F21" t="s">
        <v>285</v>
      </c>
      <c r="G21" t="s">
        <v>286</v>
      </c>
      <c r="H21">
        <v>1607713186.5</v>
      </c>
      <c r="I21">
        <f t="shared" si="0"/>
        <v>1.8220390501505115E-3</v>
      </c>
      <c r="J21">
        <f t="shared" si="1"/>
        <v>1.5658818313079124</v>
      </c>
      <c r="K21">
        <f t="shared" si="2"/>
        <v>148.83335483870999</v>
      </c>
      <c r="L21">
        <f t="shared" si="3"/>
        <v>119.89350635042091</v>
      </c>
      <c r="M21">
        <f t="shared" si="4"/>
        <v>12.256917202122265</v>
      </c>
      <c r="N21">
        <f t="shared" si="5"/>
        <v>15.21548716608827</v>
      </c>
      <c r="O21">
        <f t="shared" si="6"/>
        <v>0.10173939124959407</v>
      </c>
      <c r="P21">
        <f t="shared" si="7"/>
        <v>2.9663131476082167</v>
      </c>
      <c r="Q21">
        <f t="shared" si="8"/>
        <v>9.9839840343954156E-2</v>
      </c>
      <c r="R21">
        <f t="shared" si="9"/>
        <v>6.2567613285747628E-2</v>
      </c>
      <c r="S21">
        <f t="shared" si="10"/>
        <v>231.29185001502023</v>
      </c>
      <c r="T21">
        <f t="shared" si="11"/>
        <v>28.878808436419803</v>
      </c>
      <c r="U21">
        <f t="shared" si="12"/>
        <v>28.8185516129032</v>
      </c>
      <c r="V21">
        <f t="shared" si="13"/>
        <v>3.9797385718967728</v>
      </c>
      <c r="W21">
        <f t="shared" si="14"/>
        <v>57.188712208426942</v>
      </c>
      <c r="X21">
        <f t="shared" si="15"/>
        <v>2.1701656640871785</v>
      </c>
      <c r="Y21">
        <f t="shared" si="16"/>
        <v>3.7947447674252714</v>
      </c>
      <c r="Z21">
        <f t="shared" si="17"/>
        <v>1.8095729078095943</v>
      </c>
      <c r="AA21">
        <f t="shared" si="18"/>
        <v>-80.351922111637549</v>
      </c>
      <c r="AB21">
        <f t="shared" si="19"/>
        <v>-130.9712819215724</v>
      </c>
      <c r="AC21">
        <f t="shared" si="20"/>
        <v>-9.6636235672959749</v>
      </c>
      <c r="AD21">
        <f t="shared" si="21"/>
        <v>10.305022414514298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53814.485599706561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922.1</v>
      </c>
      <c r="AR21">
        <v>1050.1300000000001</v>
      </c>
      <c r="AS21">
        <f t="shared" si="27"/>
        <v>0.121918238694257</v>
      </c>
      <c r="AT21">
        <v>0.5</v>
      </c>
      <c r="AU21">
        <f t="shared" si="28"/>
        <v>1180.1893652634508</v>
      </c>
      <c r="AV21">
        <f t="shared" si="29"/>
        <v>1.5658818313079124</v>
      </c>
      <c r="AW21">
        <f t="shared" si="30"/>
        <v>71.943304369306531</v>
      </c>
      <c r="AX21">
        <f t="shared" si="31"/>
        <v>0.32823555178882619</v>
      </c>
      <c r="AY21">
        <f t="shared" si="32"/>
        <v>1.8163435243679035E-3</v>
      </c>
      <c r="AZ21">
        <f t="shared" si="33"/>
        <v>2.1063582604058539</v>
      </c>
      <c r="BA21" t="s">
        <v>309</v>
      </c>
      <c r="BB21">
        <v>705.44</v>
      </c>
      <c r="BC21">
        <f t="shared" si="34"/>
        <v>344.69000000000005</v>
      </c>
      <c r="BD21">
        <f t="shared" si="35"/>
        <v>0.37143520264585589</v>
      </c>
      <c r="BE21">
        <f t="shared" si="36"/>
        <v>0.86517851555166148</v>
      </c>
      <c r="BF21">
        <f t="shared" si="37"/>
        <v>0.38257529611606966</v>
      </c>
      <c r="BG21">
        <f t="shared" si="38"/>
        <v>0.86858844240170308</v>
      </c>
      <c r="BH21">
        <f t="shared" si="39"/>
        <v>1400.0051612903201</v>
      </c>
      <c r="BI21">
        <f t="shared" si="40"/>
        <v>1180.1893652634508</v>
      </c>
      <c r="BJ21">
        <f t="shared" si="41"/>
        <v>0.84298929596496974</v>
      </c>
      <c r="BK21">
        <f t="shared" si="42"/>
        <v>0.19597859192993958</v>
      </c>
      <c r="BL21">
        <v>6</v>
      </c>
      <c r="BM21">
        <v>0.5</v>
      </c>
      <c r="BN21" t="s">
        <v>290</v>
      </c>
      <c r="BO21">
        <v>2</v>
      </c>
      <c r="BP21">
        <v>1607713186.5</v>
      </c>
      <c r="BQ21">
        <v>148.83335483870999</v>
      </c>
      <c r="BR21">
        <v>151.03774193548401</v>
      </c>
      <c r="BS21">
        <v>21.2279129032258</v>
      </c>
      <c r="BT21">
        <v>19.087964516128999</v>
      </c>
      <c r="BU21">
        <v>146.24635483871</v>
      </c>
      <c r="BV21">
        <v>21.2659129032258</v>
      </c>
      <c r="BW21">
        <v>500.01980645161302</v>
      </c>
      <c r="BX21">
        <v>102.131677419355</v>
      </c>
      <c r="BY21">
        <v>0.100024490322581</v>
      </c>
      <c r="BZ21">
        <v>27.999570967741899</v>
      </c>
      <c r="CA21">
        <v>28.8185516129032</v>
      </c>
      <c r="CB21">
        <v>999.9</v>
      </c>
      <c r="CC21">
        <v>0</v>
      </c>
      <c r="CD21">
        <v>0</v>
      </c>
      <c r="CE21">
        <v>9997.9629032258108</v>
      </c>
      <c r="CF21">
        <v>0</v>
      </c>
      <c r="CG21">
        <v>350.364483870968</v>
      </c>
      <c r="CH21">
        <v>1400.0051612903201</v>
      </c>
      <c r="CI21">
        <v>0.90000116129032204</v>
      </c>
      <c r="CJ21">
        <v>9.9998838709677407E-2</v>
      </c>
      <c r="CK21">
        <v>0</v>
      </c>
      <c r="CL21">
        <v>922.13751612903195</v>
      </c>
      <c r="CM21">
        <v>4.9997499999999997</v>
      </c>
      <c r="CN21">
        <v>12824.5032258065</v>
      </c>
      <c r="CO21">
        <v>12178.087096774199</v>
      </c>
      <c r="CP21">
        <v>49.717548387096798</v>
      </c>
      <c r="CQ21">
        <v>51.186999999999998</v>
      </c>
      <c r="CR21">
        <v>50.680999999999997</v>
      </c>
      <c r="CS21">
        <v>50.687064516128999</v>
      </c>
      <c r="CT21">
        <v>50.612806451612897</v>
      </c>
      <c r="CU21">
        <v>1255.50419354839</v>
      </c>
      <c r="CV21">
        <v>139.500967741935</v>
      </c>
      <c r="CW21">
        <v>0</v>
      </c>
      <c r="CX21">
        <v>119.59999990463299</v>
      </c>
      <c r="CY21">
        <v>0</v>
      </c>
      <c r="CZ21">
        <v>922.1</v>
      </c>
      <c r="DA21">
        <v>-4.6069059865372903</v>
      </c>
      <c r="DB21">
        <v>-71.641025556427095</v>
      </c>
      <c r="DC21">
        <v>12823.9884615385</v>
      </c>
      <c r="DD21">
        <v>15</v>
      </c>
      <c r="DE21">
        <v>0</v>
      </c>
      <c r="DF21" t="s">
        <v>291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1.48254480546204</v>
      </c>
      <c r="DS21">
        <v>25.078746649710901</v>
      </c>
      <c r="DT21">
        <v>2.0231628210797901</v>
      </c>
      <c r="DU21">
        <v>0</v>
      </c>
      <c r="DV21">
        <v>-2.2043541000000002</v>
      </c>
      <c r="DW21">
        <v>-29.519703358064501</v>
      </c>
      <c r="DX21">
        <v>2.4501099148246301</v>
      </c>
      <c r="DY21">
        <v>0</v>
      </c>
      <c r="DZ21">
        <v>2.1399609677419398</v>
      </c>
      <c r="EA21">
        <v>0.205513064516125</v>
      </c>
      <c r="EB21">
        <v>1.6773123539073599E-2</v>
      </c>
      <c r="EC21">
        <v>0</v>
      </c>
      <c r="ED21">
        <v>0</v>
      </c>
      <c r="EE21">
        <v>3</v>
      </c>
      <c r="EF21" t="s">
        <v>297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2605</v>
      </c>
      <c r="EX21">
        <v>2604.6999999999998</v>
      </c>
      <c r="EY21">
        <v>2</v>
      </c>
      <c r="EZ21">
        <v>508.83600000000001</v>
      </c>
      <c r="FA21">
        <v>474.79399999999998</v>
      </c>
      <c r="FB21">
        <v>23.743600000000001</v>
      </c>
      <c r="FC21">
        <v>34.234900000000003</v>
      </c>
      <c r="FD21">
        <v>30.000299999999999</v>
      </c>
      <c r="FE21">
        <v>34.191499999999998</v>
      </c>
      <c r="FF21">
        <v>34.159799999999997</v>
      </c>
      <c r="FG21">
        <v>11.0966</v>
      </c>
      <c r="FH21">
        <v>23.538</v>
      </c>
      <c r="FI21">
        <v>22.241900000000001</v>
      </c>
      <c r="FJ21">
        <v>23.741199999999999</v>
      </c>
      <c r="FK21">
        <v>155.16499999999999</v>
      </c>
      <c r="FL21">
        <v>19.069600000000001</v>
      </c>
      <c r="FM21">
        <v>101.211</v>
      </c>
      <c r="FN21">
        <v>100.538</v>
      </c>
    </row>
    <row r="22" spans="1:170" x14ac:dyDescent="0.25">
      <c r="A22">
        <v>6</v>
      </c>
      <c r="B22">
        <v>1607713315</v>
      </c>
      <c r="C22">
        <v>602.90000009536698</v>
      </c>
      <c r="D22" t="s">
        <v>310</v>
      </c>
      <c r="E22" t="s">
        <v>311</v>
      </c>
      <c r="F22" t="s">
        <v>285</v>
      </c>
      <c r="G22" t="s">
        <v>286</v>
      </c>
      <c r="H22">
        <v>1607713307</v>
      </c>
      <c r="I22">
        <f t="shared" si="0"/>
        <v>1.8877212737596512E-3</v>
      </c>
      <c r="J22">
        <f t="shared" si="1"/>
        <v>4.9680025539934007</v>
      </c>
      <c r="K22">
        <f t="shared" si="2"/>
        <v>200.24919354838701</v>
      </c>
      <c r="L22">
        <f t="shared" si="3"/>
        <v>118.92163761862047</v>
      </c>
      <c r="M22">
        <f t="shared" si="4"/>
        <v>12.157596431977801</v>
      </c>
      <c r="N22">
        <f t="shared" si="5"/>
        <v>20.47187483910923</v>
      </c>
      <c r="O22">
        <f t="shared" si="6"/>
        <v>0.10541486020086424</v>
      </c>
      <c r="P22">
        <f t="shared" si="7"/>
        <v>2.966469798896763</v>
      </c>
      <c r="Q22">
        <f t="shared" si="8"/>
        <v>0.10337716946068824</v>
      </c>
      <c r="R22">
        <f t="shared" si="9"/>
        <v>6.4790528594301053E-2</v>
      </c>
      <c r="S22">
        <f t="shared" si="10"/>
        <v>231.2910778434368</v>
      </c>
      <c r="T22">
        <f t="shared" si="11"/>
        <v>28.857475134079788</v>
      </c>
      <c r="U22">
        <f t="shared" si="12"/>
        <v>28.827819354838699</v>
      </c>
      <c r="V22">
        <f t="shared" si="13"/>
        <v>3.981876208079957</v>
      </c>
      <c r="W22">
        <f t="shared" si="14"/>
        <v>57.231914249121616</v>
      </c>
      <c r="X22">
        <f t="shared" si="15"/>
        <v>2.1712460115736385</v>
      </c>
      <c r="Y22">
        <f t="shared" si="16"/>
        <v>3.7937679353560365</v>
      </c>
      <c r="Z22">
        <f t="shared" si="17"/>
        <v>1.8106301965063185</v>
      </c>
      <c r="AA22">
        <f t="shared" si="18"/>
        <v>-83.248508172800612</v>
      </c>
      <c r="AB22">
        <f t="shared" si="19"/>
        <v>-133.16663702002751</v>
      </c>
      <c r="AC22">
        <f t="shared" si="20"/>
        <v>-9.8253252655090897</v>
      </c>
      <c r="AD22">
        <f t="shared" si="21"/>
        <v>5.0506073850995676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53819.861506752415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923.65380769230796</v>
      </c>
      <c r="AR22">
        <v>1077.22</v>
      </c>
      <c r="AS22">
        <f t="shared" si="27"/>
        <v>0.14255787332921044</v>
      </c>
      <c r="AT22">
        <v>0.5</v>
      </c>
      <c r="AU22">
        <f t="shared" si="28"/>
        <v>1180.1853007473221</v>
      </c>
      <c r="AV22">
        <f t="shared" si="29"/>
        <v>4.9680025539934007</v>
      </c>
      <c r="AW22">
        <f t="shared" si="30"/>
        <v>84.122353304466429</v>
      </c>
      <c r="AX22">
        <f t="shared" si="31"/>
        <v>0.34442360891925511</v>
      </c>
      <c r="AY22">
        <f t="shared" si="32"/>
        <v>4.6990502510901632E-3</v>
      </c>
      <c r="AZ22">
        <f t="shared" si="33"/>
        <v>2.0282393568630361</v>
      </c>
      <c r="BA22" t="s">
        <v>313</v>
      </c>
      <c r="BB22">
        <v>706.2</v>
      </c>
      <c r="BC22">
        <f t="shared" si="34"/>
        <v>371.02</v>
      </c>
      <c r="BD22">
        <f t="shared" si="35"/>
        <v>0.41390273383562093</v>
      </c>
      <c r="BE22">
        <f t="shared" si="36"/>
        <v>0.85483669029844889</v>
      </c>
      <c r="BF22">
        <f t="shared" si="37"/>
        <v>0.42451729446738568</v>
      </c>
      <c r="BG22">
        <f t="shared" si="38"/>
        <v>0.85795074222554069</v>
      </c>
      <c r="BH22">
        <f t="shared" si="39"/>
        <v>1400.0003225806399</v>
      </c>
      <c r="BI22">
        <f t="shared" si="40"/>
        <v>1180.1853007473221</v>
      </c>
      <c r="BJ22">
        <f t="shared" si="41"/>
        <v>0.84298930629663726</v>
      </c>
      <c r="BK22">
        <f t="shared" si="42"/>
        <v>0.19597861259327468</v>
      </c>
      <c r="BL22">
        <v>6</v>
      </c>
      <c r="BM22">
        <v>0.5</v>
      </c>
      <c r="BN22" t="s">
        <v>290</v>
      </c>
      <c r="BO22">
        <v>2</v>
      </c>
      <c r="BP22">
        <v>1607713307</v>
      </c>
      <c r="BQ22">
        <v>200.24919354838701</v>
      </c>
      <c r="BR22">
        <v>206.66409677419301</v>
      </c>
      <c r="BS22">
        <v>21.238419354838701</v>
      </c>
      <c r="BT22">
        <v>19.0213741935484</v>
      </c>
      <c r="BU22">
        <v>197.66219354838699</v>
      </c>
      <c r="BV22">
        <v>21.276419354838701</v>
      </c>
      <c r="BW22">
        <v>500.02474193548397</v>
      </c>
      <c r="BX22">
        <v>102.131967741935</v>
      </c>
      <c r="BY22">
        <v>0.100028683870968</v>
      </c>
      <c r="BZ22">
        <v>27.995154838709698</v>
      </c>
      <c r="CA22">
        <v>28.827819354838699</v>
      </c>
      <c r="CB22">
        <v>999.9</v>
      </c>
      <c r="CC22">
        <v>0</v>
      </c>
      <c r="CD22">
        <v>0</v>
      </c>
      <c r="CE22">
        <v>9998.8216129032207</v>
      </c>
      <c r="CF22">
        <v>0</v>
      </c>
      <c r="CG22">
        <v>349.93061290322601</v>
      </c>
      <c r="CH22">
        <v>1400.0003225806399</v>
      </c>
      <c r="CI22">
        <v>0.90000187096774198</v>
      </c>
      <c r="CJ22">
        <v>9.9998129032258104E-2</v>
      </c>
      <c r="CK22">
        <v>0</v>
      </c>
      <c r="CL22">
        <v>923.64564516129099</v>
      </c>
      <c r="CM22">
        <v>4.9997499999999997</v>
      </c>
      <c r="CN22">
        <v>12847.5258064516</v>
      </c>
      <c r="CO22">
        <v>12178.0516129032</v>
      </c>
      <c r="CP22">
        <v>49.774129032258102</v>
      </c>
      <c r="CQ22">
        <v>51.25</v>
      </c>
      <c r="CR22">
        <v>50.745935483871001</v>
      </c>
      <c r="CS22">
        <v>50.749935483870999</v>
      </c>
      <c r="CT22">
        <v>50.670999999999999</v>
      </c>
      <c r="CU22">
        <v>1255.4993548387099</v>
      </c>
      <c r="CV22">
        <v>139.500967741935</v>
      </c>
      <c r="CW22">
        <v>0</v>
      </c>
      <c r="CX22">
        <v>119.59999990463299</v>
      </c>
      <c r="CY22">
        <v>0</v>
      </c>
      <c r="CZ22">
        <v>923.65380769230796</v>
      </c>
      <c r="DA22">
        <v>3.6075555662760701</v>
      </c>
      <c r="DB22">
        <v>50.806837659765797</v>
      </c>
      <c r="DC22">
        <v>12847.7730769231</v>
      </c>
      <c r="DD22">
        <v>15</v>
      </c>
      <c r="DE22">
        <v>0</v>
      </c>
      <c r="DF22" t="s">
        <v>291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5.2535724813593303</v>
      </c>
      <c r="DS22">
        <v>-22.5416083798732</v>
      </c>
      <c r="DT22">
        <v>2.11374722402295</v>
      </c>
      <c r="DU22">
        <v>0</v>
      </c>
      <c r="DV22">
        <v>-6.5861377419354801</v>
      </c>
      <c r="DW22">
        <v>23.042097580645201</v>
      </c>
      <c r="DX22">
        <v>2.3480619570996799</v>
      </c>
      <c r="DY22">
        <v>0</v>
      </c>
      <c r="DZ22">
        <v>2.21705</v>
      </c>
      <c r="EA22">
        <v>9.8970967741873802E-3</v>
      </c>
      <c r="EB22">
        <v>1.02733918763556E-3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2607</v>
      </c>
      <c r="EX22">
        <v>2606.6999999999998</v>
      </c>
      <c r="EY22">
        <v>2</v>
      </c>
      <c r="EZ22">
        <v>509.11799999999999</v>
      </c>
      <c r="FA22">
        <v>474.202</v>
      </c>
      <c r="FB22">
        <v>23.688600000000001</v>
      </c>
      <c r="FC22">
        <v>34.253500000000003</v>
      </c>
      <c r="FD22">
        <v>30.0001</v>
      </c>
      <c r="FE22">
        <v>34.197699999999998</v>
      </c>
      <c r="FF22">
        <v>34.165900000000001</v>
      </c>
      <c r="FG22">
        <v>13.3553</v>
      </c>
      <c r="FH22">
        <v>23.2193</v>
      </c>
      <c r="FI22">
        <v>20.685099999999998</v>
      </c>
      <c r="FJ22">
        <v>23.619900000000001</v>
      </c>
      <c r="FK22">
        <v>206.82400000000001</v>
      </c>
      <c r="FL22">
        <v>19.049399999999999</v>
      </c>
      <c r="FM22">
        <v>101.208</v>
      </c>
      <c r="FN22">
        <v>100.535</v>
      </c>
    </row>
    <row r="23" spans="1:170" x14ac:dyDescent="0.25">
      <c r="A23">
        <v>7</v>
      </c>
      <c r="B23">
        <v>1607713435.5</v>
      </c>
      <c r="C23">
        <v>723.40000009536698</v>
      </c>
      <c r="D23" t="s">
        <v>314</v>
      </c>
      <c r="E23" t="s">
        <v>315</v>
      </c>
      <c r="F23" t="s">
        <v>285</v>
      </c>
      <c r="G23" t="s">
        <v>286</v>
      </c>
      <c r="H23">
        <v>1607713427.5</v>
      </c>
      <c r="I23">
        <f t="shared" si="0"/>
        <v>2.0010013691582769E-3</v>
      </c>
      <c r="J23">
        <f t="shared" si="1"/>
        <v>7.5052747184662474</v>
      </c>
      <c r="K23">
        <f t="shared" si="2"/>
        <v>249.69303225806499</v>
      </c>
      <c r="L23">
        <f t="shared" si="3"/>
        <v>136.41163255104524</v>
      </c>
      <c r="M23">
        <f t="shared" si="4"/>
        <v>13.946022460322945</v>
      </c>
      <c r="N23">
        <f t="shared" si="5"/>
        <v>25.527329091630563</v>
      </c>
      <c r="O23">
        <f t="shared" si="6"/>
        <v>0.11348668781325597</v>
      </c>
      <c r="P23">
        <f t="shared" si="7"/>
        <v>2.966962702542308</v>
      </c>
      <c r="Q23">
        <f t="shared" si="8"/>
        <v>0.11112913359947311</v>
      </c>
      <c r="R23">
        <f t="shared" si="9"/>
        <v>6.9663446252756223E-2</v>
      </c>
      <c r="S23">
        <f t="shared" si="10"/>
        <v>231.29597291042475</v>
      </c>
      <c r="T23">
        <f t="shared" si="11"/>
        <v>28.771675871726234</v>
      </c>
      <c r="U23">
        <f t="shared" si="12"/>
        <v>28.7293387096774</v>
      </c>
      <c r="V23">
        <f t="shared" si="13"/>
        <v>3.9592124411723879</v>
      </c>
      <c r="W23">
        <f t="shared" si="14"/>
        <v>57.482846570766114</v>
      </c>
      <c r="X23">
        <f t="shared" si="15"/>
        <v>2.1735761789377199</v>
      </c>
      <c r="Y23">
        <f t="shared" si="16"/>
        <v>3.7812605126676688</v>
      </c>
      <c r="Z23">
        <f t="shared" si="17"/>
        <v>1.785636262234668</v>
      </c>
      <c r="AA23">
        <f t="shared" si="18"/>
        <v>-88.244160379880014</v>
      </c>
      <c r="AB23">
        <f t="shared" si="19"/>
        <v>-126.49490947557318</v>
      </c>
      <c r="AC23">
        <f t="shared" si="20"/>
        <v>-9.3243169426626924</v>
      </c>
      <c r="AD23">
        <f t="shared" si="21"/>
        <v>7.2325861123088515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53844.467367777055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944.94876923076902</v>
      </c>
      <c r="AR23">
        <v>1129.1199999999999</v>
      </c>
      <c r="AS23">
        <f t="shared" si="27"/>
        <v>0.16311041410056581</v>
      </c>
      <c r="AT23">
        <v>0.5</v>
      </c>
      <c r="AU23">
        <f t="shared" si="28"/>
        <v>1180.2078781667326</v>
      </c>
      <c r="AV23">
        <f t="shared" si="29"/>
        <v>7.5052747184662474</v>
      </c>
      <c r="AW23">
        <f t="shared" si="30"/>
        <v>96.252097866262943</v>
      </c>
      <c r="AX23">
        <f t="shared" si="31"/>
        <v>0.37215707807850357</v>
      </c>
      <c r="AY23">
        <f t="shared" si="32"/>
        <v>6.8488122709688863E-3</v>
      </c>
      <c r="AZ23">
        <f t="shared" si="33"/>
        <v>1.8890463369703843</v>
      </c>
      <c r="BA23" t="s">
        <v>317</v>
      </c>
      <c r="BB23">
        <v>708.91</v>
      </c>
      <c r="BC23">
        <f t="shared" si="34"/>
        <v>420.20999999999992</v>
      </c>
      <c r="BD23">
        <f t="shared" si="35"/>
        <v>0.43828378850867639</v>
      </c>
      <c r="BE23">
        <f t="shared" si="36"/>
        <v>0.8354163647544034</v>
      </c>
      <c r="BF23">
        <f t="shared" si="37"/>
        <v>0.44524190308999234</v>
      </c>
      <c r="BG23">
        <f t="shared" si="38"/>
        <v>0.83757065218704618</v>
      </c>
      <c r="BH23">
        <f t="shared" si="39"/>
        <v>1400.02677419355</v>
      </c>
      <c r="BI23">
        <f t="shared" si="40"/>
        <v>1180.2078781667326</v>
      </c>
      <c r="BJ23">
        <f t="shared" si="41"/>
        <v>0.84298950557324981</v>
      </c>
      <c r="BK23">
        <f t="shared" si="42"/>
        <v>0.19597901114649963</v>
      </c>
      <c r="BL23">
        <v>6</v>
      </c>
      <c r="BM23">
        <v>0.5</v>
      </c>
      <c r="BN23" t="s">
        <v>290</v>
      </c>
      <c r="BO23">
        <v>2</v>
      </c>
      <c r="BP23">
        <v>1607713427.5</v>
      </c>
      <c r="BQ23">
        <v>249.69303225806499</v>
      </c>
      <c r="BR23">
        <v>259.298612903226</v>
      </c>
      <c r="BS23">
        <v>21.260619354838699</v>
      </c>
      <c r="BT23">
        <v>18.910545161290301</v>
      </c>
      <c r="BU23">
        <v>247.106032258065</v>
      </c>
      <c r="BV23">
        <v>21.298619354838699</v>
      </c>
      <c r="BW23">
        <v>500.01625806451602</v>
      </c>
      <c r="BX23">
        <v>102.134870967742</v>
      </c>
      <c r="BY23">
        <v>9.9976599999999999E-2</v>
      </c>
      <c r="BZ23">
        <v>27.938522580645198</v>
      </c>
      <c r="CA23">
        <v>28.7293387096774</v>
      </c>
      <c r="CB23">
        <v>999.9</v>
      </c>
      <c r="CC23">
        <v>0</v>
      </c>
      <c r="CD23">
        <v>0</v>
      </c>
      <c r="CE23">
        <v>10001.3290322581</v>
      </c>
      <c r="CF23">
        <v>0</v>
      </c>
      <c r="CG23">
        <v>346.56722580645197</v>
      </c>
      <c r="CH23">
        <v>1400.02677419355</v>
      </c>
      <c r="CI23">
        <v>0.89999332258064502</v>
      </c>
      <c r="CJ23">
        <v>0.100006677419355</v>
      </c>
      <c r="CK23">
        <v>0</v>
      </c>
      <c r="CL23">
        <v>944.949322580645</v>
      </c>
      <c r="CM23">
        <v>4.9997499999999997</v>
      </c>
      <c r="CN23">
        <v>13127.7870967742</v>
      </c>
      <c r="CO23">
        <v>12178.2580645161</v>
      </c>
      <c r="CP23">
        <v>49.715451612903202</v>
      </c>
      <c r="CQ23">
        <v>51.186999999999998</v>
      </c>
      <c r="CR23">
        <v>50.703258064516099</v>
      </c>
      <c r="CS23">
        <v>50.691064516129003</v>
      </c>
      <c r="CT23">
        <v>50.620870967741901</v>
      </c>
      <c r="CU23">
        <v>1255.5138709677401</v>
      </c>
      <c r="CV23">
        <v>139.51290322580601</v>
      </c>
      <c r="CW23">
        <v>0</v>
      </c>
      <c r="CX23">
        <v>119.59999990463299</v>
      </c>
      <c r="CY23">
        <v>0</v>
      </c>
      <c r="CZ23">
        <v>944.94876923076902</v>
      </c>
      <c r="DA23">
        <v>5.2445128212128704</v>
      </c>
      <c r="DB23">
        <v>66.738461491110797</v>
      </c>
      <c r="DC23">
        <v>13127.742307692301</v>
      </c>
      <c r="DD23">
        <v>15</v>
      </c>
      <c r="DE23">
        <v>0</v>
      </c>
      <c r="DF23" t="s">
        <v>291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7.4646395672237604</v>
      </c>
      <c r="DS23">
        <v>-9.5847517686933603</v>
      </c>
      <c r="DT23">
        <v>1.7365032554041999</v>
      </c>
      <c r="DU23">
        <v>0</v>
      </c>
      <c r="DV23">
        <v>-9.6055170967741894</v>
      </c>
      <c r="DW23">
        <v>9.3129977419355008</v>
      </c>
      <c r="DX23">
        <v>2.0660482190172802</v>
      </c>
      <c r="DY23">
        <v>0</v>
      </c>
      <c r="DZ23">
        <v>2.3500725806451599</v>
      </c>
      <c r="EA23">
        <v>7.52283870967701E-2</v>
      </c>
      <c r="EB23">
        <v>5.6842237633544504E-3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2609</v>
      </c>
      <c r="EX23">
        <v>2608.6999999999998</v>
      </c>
      <c r="EY23">
        <v>2</v>
      </c>
      <c r="EZ23">
        <v>509.31400000000002</v>
      </c>
      <c r="FA23">
        <v>474.005</v>
      </c>
      <c r="FB23">
        <v>24.165800000000001</v>
      </c>
      <c r="FC23">
        <v>34.210900000000002</v>
      </c>
      <c r="FD23">
        <v>29.999300000000002</v>
      </c>
      <c r="FE23">
        <v>34.160699999999999</v>
      </c>
      <c r="FF23">
        <v>34.121600000000001</v>
      </c>
      <c r="FG23">
        <v>15.6412</v>
      </c>
      <c r="FH23">
        <v>23.380199999999999</v>
      </c>
      <c r="FI23">
        <v>19.5686</v>
      </c>
      <c r="FJ23">
        <v>24.196300000000001</v>
      </c>
      <c r="FK23">
        <v>259.88200000000001</v>
      </c>
      <c r="FL23">
        <v>18.904199999999999</v>
      </c>
      <c r="FM23">
        <v>101.224</v>
      </c>
      <c r="FN23">
        <v>100.554</v>
      </c>
    </row>
    <row r="24" spans="1:170" x14ac:dyDescent="0.25">
      <c r="A24">
        <v>8</v>
      </c>
      <c r="B24">
        <v>1607713556</v>
      </c>
      <c r="C24">
        <v>843.90000009536698</v>
      </c>
      <c r="D24" t="s">
        <v>318</v>
      </c>
      <c r="E24" t="s">
        <v>319</v>
      </c>
      <c r="F24" t="s">
        <v>285</v>
      </c>
      <c r="G24" t="s">
        <v>286</v>
      </c>
      <c r="H24">
        <v>1607713548</v>
      </c>
      <c r="I24">
        <f t="shared" si="0"/>
        <v>1.9745249468174275E-3</v>
      </c>
      <c r="J24">
        <f t="shared" si="1"/>
        <v>14.064976039924105</v>
      </c>
      <c r="K24">
        <f t="shared" si="2"/>
        <v>399.52709677419398</v>
      </c>
      <c r="L24">
        <f t="shared" si="3"/>
        <v>184.91785252816115</v>
      </c>
      <c r="M24">
        <f t="shared" si="4"/>
        <v>18.905148531978817</v>
      </c>
      <c r="N24">
        <f t="shared" si="5"/>
        <v>40.845808037469752</v>
      </c>
      <c r="O24">
        <f t="shared" si="6"/>
        <v>0.11110406941414698</v>
      </c>
      <c r="P24">
        <f t="shared" si="7"/>
        <v>2.966481118140492</v>
      </c>
      <c r="Q24">
        <f t="shared" si="8"/>
        <v>0.1088430468466474</v>
      </c>
      <c r="R24">
        <f t="shared" si="9"/>
        <v>6.8226215779212632E-2</v>
      </c>
      <c r="S24">
        <f t="shared" si="10"/>
        <v>231.2935456331389</v>
      </c>
      <c r="T24">
        <f t="shared" si="11"/>
        <v>28.825633082474912</v>
      </c>
      <c r="U24">
        <f t="shared" si="12"/>
        <v>28.721719354838701</v>
      </c>
      <c r="V24">
        <f t="shared" si="13"/>
        <v>3.9574636649593931</v>
      </c>
      <c r="W24">
        <f t="shared" si="14"/>
        <v>56.921900886753285</v>
      </c>
      <c r="X24">
        <f t="shared" si="15"/>
        <v>2.1582813972346067</v>
      </c>
      <c r="Y24">
        <f t="shared" si="16"/>
        <v>3.791653763511043</v>
      </c>
      <c r="Z24">
        <f t="shared" si="17"/>
        <v>1.7991822677247864</v>
      </c>
      <c r="AA24">
        <f t="shared" si="18"/>
        <v>-87.076550154648558</v>
      </c>
      <c r="AB24">
        <f t="shared" si="19"/>
        <v>-117.72781260151268</v>
      </c>
      <c r="AC24">
        <f t="shared" si="20"/>
        <v>-8.6811795379533319</v>
      </c>
      <c r="AD24">
        <f t="shared" si="21"/>
        <v>17.808003339024339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53821.975739225541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1045.88846153846</v>
      </c>
      <c r="AR24">
        <v>1309.8499999999999</v>
      </c>
      <c r="AS24">
        <f t="shared" si="27"/>
        <v>0.20152043246290796</v>
      </c>
      <c r="AT24">
        <v>0.5</v>
      </c>
      <c r="AU24">
        <f t="shared" si="28"/>
        <v>1180.1985491344115</v>
      </c>
      <c r="AV24">
        <f t="shared" si="29"/>
        <v>14.064976039924105</v>
      </c>
      <c r="AW24">
        <f t="shared" si="30"/>
        <v>118.91706100683156</v>
      </c>
      <c r="AX24">
        <f t="shared" si="31"/>
        <v>0.44998282246058702</v>
      </c>
      <c r="AY24">
        <f t="shared" si="32"/>
        <v>1.2407000102211348E-2</v>
      </c>
      <c r="AZ24">
        <f t="shared" si="33"/>
        <v>1.4904225674695577</v>
      </c>
      <c r="BA24" t="s">
        <v>321</v>
      </c>
      <c r="BB24">
        <v>720.44</v>
      </c>
      <c r="BC24">
        <f t="shared" si="34"/>
        <v>589.40999999999985</v>
      </c>
      <c r="BD24">
        <f t="shared" si="35"/>
        <v>0.44784027834875551</v>
      </c>
      <c r="BE24">
        <f t="shared" si="36"/>
        <v>0.76809855054216969</v>
      </c>
      <c r="BF24">
        <f t="shared" si="37"/>
        <v>0.44410076551246874</v>
      </c>
      <c r="BG24">
        <f t="shared" si="38"/>
        <v>0.76660160261754418</v>
      </c>
      <c r="BH24">
        <f t="shared" si="39"/>
        <v>1400.0161290322601</v>
      </c>
      <c r="BI24">
        <f t="shared" si="40"/>
        <v>1180.1985491344115</v>
      </c>
      <c r="BJ24">
        <f t="shared" si="41"/>
        <v>0.84298925180969575</v>
      </c>
      <c r="BK24">
        <f t="shared" si="42"/>
        <v>0.19597850361939154</v>
      </c>
      <c r="BL24">
        <v>6</v>
      </c>
      <c r="BM24">
        <v>0.5</v>
      </c>
      <c r="BN24" t="s">
        <v>290</v>
      </c>
      <c r="BO24">
        <v>2</v>
      </c>
      <c r="BP24">
        <v>1607713548</v>
      </c>
      <c r="BQ24">
        <v>399.52709677419398</v>
      </c>
      <c r="BR24">
        <v>417.35080645161298</v>
      </c>
      <c r="BS24">
        <v>21.110903225806499</v>
      </c>
      <c r="BT24">
        <v>18.791612903225801</v>
      </c>
      <c r="BU24">
        <v>396.94009677419399</v>
      </c>
      <c r="BV24">
        <v>21.1489032258065</v>
      </c>
      <c r="BW24">
        <v>500.02561290322598</v>
      </c>
      <c r="BX24">
        <v>102.135387096774</v>
      </c>
      <c r="BY24">
        <v>0.100001609677419</v>
      </c>
      <c r="BZ24">
        <v>27.985593548387101</v>
      </c>
      <c r="CA24">
        <v>28.721719354838701</v>
      </c>
      <c r="CB24">
        <v>999.9</v>
      </c>
      <c r="CC24">
        <v>0</v>
      </c>
      <c r="CD24">
        <v>0</v>
      </c>
      <c r="CE24">
        <v>9998.5509677419395</v>
      </c>
      <c r="CF24">
        <v>0</v>
      </c>
      <c r="CG24">
        <v>360.05164516129003</v>
      </c>
      <c r="CH24">
        <v>1400.0161290322601</v>
      </c>
      <c r="CI24">
        <v>0.900001580645162</v>
      </c>
      <c r="CJ24">
        <v>9.9998419354838705E-2</v>
      </c>
      <c r="CK24">
        <v>0</v>
      </c>
      <c r="CL24">
        <v>1045.7261290322599</v>
      </c>
      <c r="CM24">
        <v>4.9997499999999997</v>
      </c>
      <c r="CN24">
        <v>14480.7387096774</v>
      </c>
      <c r="CO24">
        <v>12178.2</v>
      </c>
      <c r="CP24">
        <v>49.594516129032201</v>
      </c>
      <c r="CQ24">
        <v>50.993903225806399</v>
      </c>
      <c r="CR24">
        <v>50.566064516129003</v>
      </c>
      <c r="CS24">
        <v>50.503999999999998</v>
      </c>
      <c r="CT24">
        <v>50.5</v>
      </c>
      <c r="CU24">
        <v>1255.5161290322601</v>
      </c>
      <c r="CV24">
        <v>139.5</v>
      </c>
      <c r="CW24">
        <v>0</v>
      </c>
      <c r="CX24">
        <v>119.59999990463299</v>
      </c>
      <c r="CY24">
        <v>0</v>
      </c>
      <c r="CZ24">
        <v>1045.88846153846</v>
      </c>
      <c r="DA24">
        <v>42.432820496066803</v>
      </c>
      <c r="DB24">
        <v>558.102564091663</v>
      </c>
      <c r="DC24">
        <v>14482.95</v>
      </c>
      <c r="DD24">
        <v>15</v>
      </c>
      <c r="DE24">
        <v>0</v>
      </c>
      <c r="DF24" t="s">
        <v>291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14.2611717897875</v>
      </c>
      <c r="DS24">
        <v>-8.8567912479383395</v>
      </c>
      <c r="DT24">
        <v>1.2612009092746801</v>
      </c>
      <c r="DU24">
        <v>0</v>
      </c>
      <c r="DV24">
        <v>-17.936061290322598</v>
      </c>
      <c r="DW24">
        <v>8.7104177419354993</v>
      </c>
      <c r="DX24">
        <v>1.40691048587881</v>
      </c>
      <c r="DY24">
        <v>0</v>
      </c>
      <c r="DZ24">
        <v>2.3172554838709698</v>
      </c>
      <c r="EA24">
        <v>0.29893209677419302</v>
      </c>
      <c r="EB24">
        <v>2.54467110288388E-2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2611</v>
      </c>
      <c r="EX24">
        <v>2610.6999999999998</v>
      </c>
      <c r="EY24">
        <v>2</v>
      </c>
      <c r="EZ24">
        <v>509.673</v>
      </c>
      <c r="FA24">
        <v>474.84199999999998</v>
      </c>
      <c r="FB24">
        <v>23.944199999999999</v>
      </c>
      <c r="FC24">
        <v>34.0214</v>
      </c>
      <c r="FD24">
        <v>29.999199999999998</v>
      </c>
      <c r="FE24">
        <v>34.015799999999999</v>
      </c>
      <c r="FF24">
        <v>33.983400000000003</v>
      </c>
      <c r="FG24">
        <v>22.444299999999998</v>
      </c>
      <c r="FH24">
        <v>22.945399999999999</v>
      </c>
      <c r="FI24">
        <v>18.0807</v>
      </c>
      <c r="FJ24">
        <v>23.955100000000002</v>
      </c>
      <c r="FK24">
        <v>419.36799999999999</v>
      </c>
      <c r="FL24">
        <v>18.840599999999998</v>
      </c>
      <c r="FM24">
        <v>101.256</v>
      </c>
      <c r="FN24">
        <v>100.595</v>
      </c>
    </row>
    <row r="25" spans="1:170" x14ac:dyDescent="0.25">
      <c r="A25">
        <v>9</v>
      </c>
      <c r="B25">
        <v>1607713676.5</v>
      </c>
      <c r="C25">
        <v>964.40000009536698</v>
      </c>
      <c r="D25" t="s">
        <v>322</v>
      </c>
      <c r="E25" t="s">
        <v>323</v>
      </c>
      <c r="F25" t="s">
        <v>285</v>
      </c>
      <c r="G25" t="s">
        <v>286</v>
      </c>
      <c r="H25">
        <v>1607713668.5</v>
      </c>
      <c r="I25">
        <f t="shared" si="0"/>
        <v>2.0308003854235912E-3</v>
      </c>
      <c r="J25">
        <f t="shared" si="1"/>
        <v>18.213494841916507</v>
      </c>
      <c r="K25">
        <f t="shared" si="2"/>
        <v>499.69564516128997</v>
      </c>
      <c r="L25">
        <f t="shared" si="3"/>
        <v>228.36220724169084</v>
      </c>
      <c r="M25">
        <f t="shared" si="4"/>
        <v>23.343196810315018</v>
      </c>
      <c r="N25">
        <f t="shared" si="5"/>
        <v>51.078915075960985</v>
      </c>
      <c r="O25">
        <f t="shared" si="6"/>
        <v>0.11379712897602651</v>
      </c>
      <c r="P25">
        <f t="shared" si="7"/>
        <v>2.9666141855676602</v>
      </c>
      <c r="Q25">
        <f t="shared" si="8"/>
        <v>0.11142653194767835</v>
      </c>
      <c r="R25">
        <f t="shared" si="9"/>
        <v>6.9850458059532869E-2</v>
      </c>
      <c r="S25">
        <f t="shared" si="10"/>
        <v>231.29233859301416</v>
      </c>
      <c r="T25">
        <f t="shared" si="11"/>
        <v>28.830544218960352</v>
      </c>
      <c r="U25">
        <f t="shared" si="12"/>
        <v>28.6860258064516</v>
      </c>
      <c r="V25">
        <f t="shared" si="13"/>
        <v>3.9492803330379398</v>
      </c>
      <c r="W25">
        <f t="shared" si="14"/>
        <v>56.422744855359284</v>
      </c>
      <c r="X25">
        <f t="shared" si="15"/>
        <v>2.1417785096779909</v>
      </c>
      <c r="Y25">
        <f t="shared" si="16"/>
        <v>3.7959488060506068</v>
      </c>
      <c r="Z25">
        <f t="shared" si="17"/>
        <v>1.8075018233599489</v>
      </c>
      <c r="AA25">
        <f t="shared" si="18"/>
        <v>-89.558296997180378</v>
      </c>
      <c r="AB25">
        <f t="shared" si="19"/>
        <v>-108.91855049681541</v>
      </c>
      <c r="AC25">
        <f t="shared" si="20"/>
        <v>-8.0305772018941628</v>
      </c>
      <c r="AD25">
        <f t="shared" si="21"/>
        <v>24.784913897124198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53822.063278905778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1161.3307692307701</v>
      </c>
      <c r="AR25">
        <v>1482.16</v>
      </c>
      <c r="AS25">
        <f t="shared" si="27"/>
        <v>0.21646059181817745</v>
      </c>
      <c r="AT25">
        <v>0.5</v>
      </c>
      <c r="AU25">
        <f t="shared" si="28"/>
        <v>1180.1898684893029</v>
      </c>
      <c r="AV25">
        <f t="shared" si="29"/>
        <v>18.213494841916507</v>
      </c>
      <c r="AW25">
        <f t="shared" si="30"/>
        <v>127.73229869550576</v>
      </c>
      <c r="AX25">
        <f t="shared" si="31"/>
        <v>0.50205780752415397</v>
      </c>
      <c r="AY25">
        <f t="shared" si="32"/>
        <v>1.5922219655881628E-2</v>
      </c>
      <c r="AZ25">
        <f t="shared" si="33"/>
        <v>1.2008959896367462</v>
      </c>
      <c r="BA25" t="s">
        <v>325</v>
      </c>
      <c r="BB25">
        <v>738.03</v>
      </c>
      <c r="BC25">
        <f t="shared" si="34"/>
        <v>744.13000000000011</v>
      </c>
      <c r="BD25">
        <f t="shared" si="35"/>
        <v>0.4311467495857309</v>
      </c>
      <c r="BE25">
        <f t="shared" si="36"/>
        <v>0.70518412868207825</v>
      </c>
      <c r="BF25">
        <f t="shared" si="37"/>
        <v>0.41846395261104663</v>
      </c>
      <c r="BG25">
        <f t="shared" si="38"/>
        <v>0.69893891832981725</v>
      </c>
      <c r="BH25">
        <f t="shared" si="39"/>
        <v>1400.00548387097</v>
      </c>
      <c r="BI25">
        <f t="shared" si="40"/>
        <v>1180.1898684893029</v>
      </c>
      <c r="BJ25">
        <f t="shared" si="41"/>
        <v>0.84298946117419193</v>
      </c>
      <c r="BK25">
        <f t="shared" si="42"/>
        <v>0.19597892234838363</v>
      </c>
      <c r="BL25">
        <v>6</v>
      </c>
      <c r="BM25">
        <v>0.5</v>
      </c>
      <c r="BN25" t="s">
        <v>290</v>
      </c>
      <c r="BO25">
        <v>2</v>
      </c>
      <c r="BP25">
        <v>1607713668.5</v>
      </c>
      <c r="BQ25">
        <v>499.69564516128997</v>
      </c>
      <c r="BR25">
        <v>522.76861290322597</v>
      </c>
      <c r="BS25">
        <v>20.9526258064516</v>
      </c>
      <c r="BT25">
        <v>18.5668258064516</v>
      </c>
      <c r="BU25">
        <v>497.10864516128999</v>
      </c>
      <c r="BV25">
        <v>20.9906258064516</v>
      </c>
      <c r="BW25">
        <v>500.02090322580602</v>
      </c>
      <c r="BX25">
        <v>102.120032258065</v>
      </c>
      <c r="BY25">
        <v>0.100020229032258</v>
      </c>
      <c r="BZ25">
        <v>28.005012903225801</v>
      </c>
      <c r="CA25">
        <v>28.6860258064516</v>
      </c>
      <c r="CB25">
        <v>999.9</v>
      </c>
      <c r="CC25">
        <v>0</v>
      </c>
      <c r="CD25">
        <v>0</v>
      </c>
      <c r="CE25">
        <v>10000.808064516101</v>
      </c>
      <c r="CF25">
        <v>0</v>
      </c>
      <c r="CG25">
        <v>374.25625806451598</v>
      </c>
      <c r="CH25">
        <v>1400.00548387097</v>
      </c>
      <c r="CI25">
        <v>0.89999261290322596</v>
      </c>
      <c r="CJ25">
        <v>0.10000738709677399</v>
      </c>
      <c r="CK25">
        <v>0</v>
      </c>
      <c r="CL25">
        <v>1161.1774193548399</v>
      </c>
      <c r="CM25">
        <v>4.9997499999999997</v>
      </c>
      <c r="CN25">
        <v>16025.5032258065</v>
      </c>
      <c r="CO25">
        <v>12178.0774193548</v>
      </c>
      <c r="CP25">
        <v>49.429064516129003</v>
      </c>
      <c r="CQ25">
        <v>50.75</v>
      </c>
      <c r="CR25">
        <v>50.401000000000003</v>
      </c>
      <c r="CS25">
        <v>50.283935483870899</v>
      </c>
      <c r="CT25">
        <v>50.350612903225802</v>
      </c>
      <c r="CU25">
        <v>1255.49677419355</v>
      </c>
      <c r="CV25">
        <v>139.50870967741901</v>
      </c>
      <c r="CW25">
        <v>0</v>
      </c>
      <c r="CX25">
        <v>119.59999990463299</v>
      </c>
      <c r="CY25">
        <v>0</v>
      </c>
      <c r="CZ25">
        <v>1161.3307692307701</v>
      </c>
      <c r="DA25">
        <v>41.483076916459503</v>
      </c>
      <c r="DB25">
        <v>545.76752152674896</v>
      </c>
      <c r="DC25">
        <v>16027.75</v>
      </c>
      <c r="DD25">
        <v>15</v>
      </c>
      <c r="DE25">
        <v>0</v>
      </c>
      <c r="DF25" t="s">
        <v>291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18.166001654071898</v>
      </c>
      <c r="DS25">
        <v>-23.548873371313199</v>
      </c>
      <c r="DT25">
        <v>2.6554790917089002</v>
      </c>
      <c r="DU25">
        <v>0</v>
      </c>
      <c r="DV25">
        <v>-23.072874193548401</v>
      </c>
      <c r="DW25">
        <v>24.2780661290323</v>
      </c>
      <c r="DX25">
        <v>3.1461939302005502</v>
      </c>
      <c r="DY25">
        <v>0</v>
      </c>
      <c r="DZ25">
        <v>2.38579612903226</v>
      </c>
      <c r="EA25">
        <v>9.5854838709665893E-2</v>
      </c>
      <c r="EB25">
        <v>7.65870985404933E-3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2613</v>
      </c>
      <c r="EX25">
        <v>2612.8000000000002</v>
      </c>
      <c r="EY25">
        <v>2</v>
      </c>
      <c r="EZ25">
        <v>509.44900000000001</v>
      </c>
      <c r="FA25">
        <v>475.73099999999999</v>
      </c>
      <c r="FB25">
        <v>24.068200000000001</v>
      </c>
      <c r="FC25">
        <v>33.775500000000001</v>
      </c>
      <c r="FD25">
        <v>30.001799999999999</v>
      </c>
      <c r="FE25">
        <v>33.810299999999998</v>
      </c>
      <c r="FF25">
        <v>33.788400000000003</v>
      </c>
      <c r="FG25">
        <v>26.553999999999998</v>
      </c>
      <c r="FH25">
        <v>22.8123</v>
      </c>
      <c r="FI25">
        <v>16.587800000000001</v>
      </c>
      <c r="FJ25">
        <v>24.018000000000001</v>
      </c>
      <c r="FK25">
        <v>524.64300000000003</v>
      </c>
      <c r="FL25">
        <v>18.6098</v>
      </c>
      <c r="FM25">
        <v>101.3</v>
      </c>
      <c r="FN25">
        <v>100.646</v>
      </c>
    </row>
    <row r="26" spans="1:170" x14ac:dyDescent="0.25">
      <c r="A26">
        <v>10</v>
      </c>
      <c r="B26">
        <v>1607713797</v>
      </c>
      <c r="C26">
        <v>1084.9000000953699</v>
      </c>
      <c r="D26" t="s">
        <v>326</v>
      </c>
      <c r="E26" t="s">
        <v>327</v>
      </c>
      <c r="F26" t="s">
        <v>285</v>
      </c>
      <c r="G26" t="s">
        <v>286</v>
      </c>
      <c r="H26">
        <v>1607713789</v>
      </c>
      <c r="I26">
        <f t="shared" si="0"/>
        <v>2.0218198940292384E-3</v>
      </c>
      <c r="J26">
        <f t="shared" si="1"/>
        <v>22.448586516615489</v>
      </c>
      <c r="K26">
        <f t="shared" si="2"/>
        <v>601.69977419354802</v>
      </c>
      <c r="L26">
        <f t="shared" si="3"/>
        <v>266.42263396399352</v>
      </c>
      <c r="M26">
        <f t="shared" si="4"/>
        <v>27.229320614325029</v>
      </c>
      <c r="N26">
        <f t="shared" si="5"/>
        <v>61.495811453081501</v>
      </c>
      <c r="O26">
        <f t="shared" si="6"/>
        <v>0.11333728210481744</v>
      </c>
      <c r="P26">
        <f t="shared" si="7"/>
        <v>2.9656827579574432</v>
      </c>
      <c r="Q26">
        <f t="shared" si="8"/>
        <v>0.11098486982639276</v>
      </c>
      <c r="R26">
        <f t="shared" si="9"/>
        <v>6.9572831831831647E-2</v>
      </c>
      <c r="S26">
        <f t="shared" si="10"/>
        <v>231.28934547310848</v>
      </c>
      <c r="T26">
        <f t="shared" si="11"/>
        <v>28.799607537675513</v>
      </c>
      <c r="U26">
        <f t="shared" si="12"/>
        <v>28.643080645161302</v>
      </c>
      <c r="V26">
        <f t="shared" si="13"/>
        <v>3.9394540126987647</v>
      </c>
      <c r="W26">
        <f t="shared" si="14"/>
        <v>56.299074284122121</v>
      </c>
      <c r="X26">
        <f t="shared" si="15"/>
        <v>2.1329157658818438</v>
      </c>
      <c r="Y26">
        <f t="shared" si="16"/>
        <v>3.7885450036314086</v>
      </c>
      <c r="Z26">
        <f t="shared" si="17"/>
        <v>1.8065382468169209</v>
      </c>
      <c r="AA26">
        <f t="shared" si="18"/>
        <v>-89.162257326689414</v>
      </c>
      <c r="AB26">
        <f t="shared" si="19"/>
        <v>-107.37214229660573</v>
      </c>
      <c r="AC26">
        <f t="shared" si="20"/>
        <v>-7.9160339560773343</v>
      </c>
      <c r="AD26">
        <f t="shared" si="21"/>
        <v>26.838911893735983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53800.463726434959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1253.5211538461499</v>
      </c>
      <c r="AR26">
        <v>1612.47</v>
      </c>
      <c r="AS26">
        <f t="shared" si="27"/>
        <v>0.22260807714490816</v>
      </c>
      <c r="AT26">
        <v>0.5</v>
      </c>
      <c r="AU26">
        <f t="shared" si="28"/>
        <v>1180.1731739765646</v>
      </c>
      <c r="AV26">
        <f t="shared" si="29"/>
        <v>22.448586516615489</v>
      </c>
      <c r="AW26">
        <f t="shared" si="30"/>
        <v>131.3580404784631</v>
      </c>
      <c r="AX26">
        <f t="shared" si="31"/>
        <v>0.53617121558850711</v>
      </c>
      <c r="AY26">
        <f t="shared" si="32"/>
        <v>1.9510978985266242E-2</v>
      </c>
      <c r="AZ26">
        <f t="shared" si="33"/>
        <v>1.0230329866602168</v>
      </c>
      <c r="BA26" t="s">
        <v>329</v>
      </c>
      <c r="BB26">
        <v>747.91</v>
      </c>
      <c r="BC26">
        <f t="shared" si="34"/>
        <v>864.56000000000006</v>
      </c>
      <c r="BD26">
        <f t="shared" si="35"/>
        <v>0.41518095465190397</v>
      </c>
      <c r="BE26">
        <f t="shared" si="36"/>
        <v>0.65612508302938932</v>
      </c>
      <c r="BF26">
        <f t="shared" si="37"/>
        <v>0.40016902625953299</v>
      </c>
      <c r="BG26">
        <f t="shared" si="38"/>
        <v>0.64776879245474506</v>
      </c>
      <c r="BH26">
        <f t="shared" si="39"/>
        <v>1399.98548387097</v>
      </c>
      <c r="BI26">
        <f t="shared" si="40"/>
        <v>1180.1731739765646</v>
      </c>
      <c r="BJ26">
        <f t="shared" si="41"/>
        <v>0.84298957923004836</v>
      </c>
      <c r="BK26">
        <f t="shared" si="42"/>
        <v>0.19597915846009675</v>
      </c>
      <c r="BL26">
        <v>6</v>
      </c>
      <c r="BM26">
        <v>0.5</v>
      </c>
      <c r="BN26" t="s">
        <v>290</v>
      </c>
      <c r="BO26">
        <v>2</v>
      </c>
      <c r="BP26">
        <v>1607713789</v>
      </c>
      <c r="BQ26">
        <v>601.69977419354802</v>
      </c>
      <c r="BR26">
        <v>630.09683870967797</v>
      </c>
      <c r="BS26">
        <v>20.8693064516129</v>
      </c>
      <c r="BT26">
        <v>18.493845161290299</v>
      </c>
      <c r="BU26">
        <v>599.11283870967702</v>
      </c>
      <c r="BV26">
        <v>20.9073064516129</v>
      </c>
      <c r="BW26">
        <v>500.01890322580601</v>
      </c>
      <c r="BX26">
        <v>102.10348387096801</v>
      </c>
      <c r="BY26">
        <v>9.9997151612903207E-2</v>
      </c>
      <c r="BZ26">
        <v>27.971525806451599</v>
      </c>
      <c r="CA26">
        <v>28.643080645161302</v>
      </c>
      <c r="CB26">
        <v>999.9</v>
      </c>
      <c r="CC26">
        <v>0</v>
      </c>
      <c r="CD26">
        <v>0</v>
      </c>
      <c r="CE26">
        <v>9997.1532258064508</v>
      </c>
      <c r="CF26">
        <v>0</v>
      </c>
      <c r="CG26">
        <v>384.32796774193503</v>
      </c>
      <c r="CH26">
        <v>1399.98548387097</v>
      </c>
      <c r="CI26">
        <v>0.89998845161290297</v>
      </c>
      <c r="CJ26">
        <v>0.100011580645161</v>
      </c>
      <c r="CK26">
        <v>0</v>
      </c>
      <c r="CL26">
        <v>1253.3635483871001</v>
      </c>
      <c r="CM26">
        <v>4.9997499999999997</v>
      </c>
      <c r="CN26">
        <v>17260.525806451598</v>
      </c>
      <c r="CO26">
        <v>12177.8838709677</v>
      </c>
      <c r="CP26">
        <v>49.286000000000001</v>
      </c>
      <c r="CQ26">
        <v>50.558</v>
      </c>
      <c r="CR26">
        <v>50.245870967741901</v>
      </c>
      <c r="CS26">
        <v>50.074258064516101</v>
      </c>
      <c r="CT26">
        <v>50.197258064516099</v>
      </c>
      <c r="CU26">
        <v>1255.4735483871</v>
      </c>
      <c r="CV26">
        <v>139.512258064516</v>
      </c>
      <c r="CW26">
        <v>0</v>
      </c>
      <c r="CX26">
        <v>119.700000047684</v>
      </c>
      <c r="CY26">
        <v>0</v>
      </c>
      <c r="CZ26">
        <v>1253.5211538461499</v>
      </c>
      <c r="DA26">
        <v>21.711111134239601</v>
      </c>
      <c r="DB26">
        <v>285.07008586940498</v>
      </c>
      <c r="DC26">
        <v>17262.280769230802</v>
      </c>
      <c r="DD26">
        <v>15</v>
      </c>
      <c r="DE26">
        <v>0</v>
      </c>
      <c r="DF26" t="s">
        <v>291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23.017175163967199</v>
      </c>
      <c r="DS26">
        <v>-21.391753372795801</v>
      </c>
      <c r="DT26">
        <v>2.49826331464712</v>
      </c>
      <c r="DU26">
        <v>0</v>
      </c>
      <c r="DV26">
        <v>-28.749358064516102</v>
      </c>
      <c r="DW26">
        <v>30.988964516129101</v>
      </c>
      <c r="DX26">
        <v>3.3683270663135998</v>
      </c>
      <c r="DY26">
        <v>0</v>
      </c>
      <c r="DZ26">
        <v>2.3738409677419399</v>
      </c>
      <c r="EA26">
        <v>0.19337903225806699</v>
      </c>
      <c r="EB26">
        <v>1.44723294053968E-2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2.5859999999999999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2615</v>
      </c>
      <c r="EX26">
        <v>2614.8000000000002</v>
      </c>
      <c r="EY26">
        <v>2</v>
      </c>
      <c r="EZ26">
        <v>509.29500000000002</v>
      </c>
      <c r="FA26">
        <v>476.60300000000001</v>
      </c>
      <c r="FB26">
        <v>24.2441</v>
      </c>
      <c r="FC26">
        <v>33.557000000000002</v>
      </c>
      <c r="FD26">
        <v>29.999300000000002</v>
      </c>
      <c r="FE26">
        <v>33.608400000000003</v>
      </c>
      <c r="FF26">
        <v>33.591999999999999</v>
      </c>
      <c r="FG26">
        <v>30.229500000000002</v>
      </c>
      <c r="FH26">
        <v>21.431899999999999</v>
      </c>
      <c r="FI26">
        <v>15.843500000000001</v>
      </c>
      <c r="FJ26">
        <v>24.255800000000001</v>
      </c>
      <c r="FK26">
        <v>625.76400000000001</v>
      </c>
      <c r="FL26">
        <v>18.531600000000001</v>
      </c>
      <c r="FM26">
        <v>101.339</v>
      </c>
      <c r="FN26">
        <v>100.68899999999999</v>
      </c>
    </row>
    <row r="27" spans="1:170" x14ac:dyDescent="0.25">
      <c r="A27">
        <v>11</v>
      </c>
      <c r="B27">
        <v>1607713878</v>
      </c>
      <c r="C27">
        <v>1165.9000000953699</v>
      </c>
      <c r="D27" t="s">
        <v>330</v>
      </c>
      <c r="E27" t="s">
        <v>331</v>
      </c>
      <c r="F27" t="s">
        <v>285</v>
      </c>
      <c r="G27" t="s">
        <v>286</v>
      </c>
      <c r="H27">
        <v>1607713870.25</v>
      </c>
      <c r="I27">
        <f t="shared" si="0"/>
        <v>1.9321275759207439E-3</v>
      </c>
      <c r="J27">
        <f t="shared" si="1"/>
        <v>24.515567092615548</v>
      </c>
      <c r="K27">
        <f t="shared" si="2"/>
        <v>698.31176666666602</v>
      </c>
      <c r="L27">
        <f t="shared" si="3"/>
        <v>312.05733296018133</v>
      </c>
      <c r="M27">
        <f t="shared" si="4"/>
        <v>31.892345666614688</v>
      </c>
      <c r="N27">
        <f t="shared" si="5"/>
        <v>71.367655534117688</v>
      </c>
      <c r="O27">
        <f t="shared" si="6"/>
        <v>0.10741141758143197</v>
      </c>
      <c r="P27">
        <f t="shared" si="7"/>
        <v>2.9667334124407372</v>
      </c>
      <c r="Q27">
        <f t="shared" si="8"/>
        <v>0.10529682652438965</v>
      </c>
      <c r="R27">
        <f t="shared" si="9"/>
        <v>6.5997036843362958E-2</v>
      </c>
      <c r="S27">
        <f t="shared" si="10"/>
        <v>231.28757710322097</v>
      </c>
      <c r="T27">
        <f t="shared" si="11"/>
        <v>28.849503921082846</v>
      </c>
      <c r="U27">
        <f t="shared" si="12"/>
        <v>28.653313333333301</v>
      </c>
      <c r="V27">
        <f t="shared" si="13"/>
        <v>3.9417934259802774</v>
      </c>
      <c r="W27">
        <f t="shared" si="14"/>
        <v>55.925493505999192</v>
      </c>
      <c r="X27">
        <f t="shared" si="15"/>
        <v>2.1221199236242256</v>
      </c>
      <c r="Y27">
        <f t="shared" si="16"/>
        <v>3.7945484082256398</v>
      </c>
      <c r="Z27">
        <f t="shared" si="17"/>
        <v>1.8196735023560517</v>
      </c>
      <c r="AA27">
        <f t="shared" si="18"/>
        <v>-85.206826098104798</v>
      </c>
      <c r="AB27">
        <f t="shared" si="19"/>
        <v>-104.70317954739528</v>
      </c>
      <c r="AC27">
        <f t="shared" si="20"/>
        <v>-7.7179663363944231</v>
      </c>
      <c r="AD27">
        <f t="shared" si="21"/>
        <v>33.659605121326479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53826.255300233905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1305.0788</v>
      </c>
      <c r="AR27">
        <v>1678.61</v>
      </c>
      <c r="AS27">
        <f t="shared" si="27"/>
        <v>0.2225241122118895</v>
      </c>
      <c r="AT27">
        <v>0.5</v>
      </c>
      <c r="AU27">
        <f t="shared" si="28"/>
        <v>1180.1663307473525</v>
      </c>
      <c r="AV27">
        <f t="shared" si="29"/>
        <v>24.515567092615548</v>
      </c>
      <c r="AW27">
        <f t="shared" si="30"/>
        <v>131.30773250595888</v>
      </c>
      <c r="AX27">
        <f t="shared" si="31"/>
        <v>0.55387493223559969</v>
      </c>
      <c r="AY27">
        <f t="shared" si="32"/>
        <v>2.1262523695741407E-2</v>
      </c>
      <c r="AZ27">
        <f t="shared" si="33"/>
        <v>0.94332215344838888</v>
      </c>
      <c r="BA27" t="s">
        <v>333</v>
      </c>
      <c r="BB27">
        <v>748.87</v>
      </c>
      <c r="BC27">
        <f t="shared" si="34"/>
        <v>929.7399999999999</v>
      </c>
      <c r="BD27">
        <f t="shared" si="35"/>
        <v>0.40175877126938708</v>
      </c>
      <c r="BE27">
        <f t="shared" si="36"/>
        <v>0.63005876946216188</v>
      </c>
      <c r="BF27">
        <f t="shared" si="37"/>
        <v>0.38782927193542216</v>
      </c>
      <c r="BG27">
        <f t="shared" si="38"/>
        <v>0.62179693975443606</v>
      </c>
      <c r="BH27">
        <f t="shared" si="39"/>
        <v>1399.9776666666701</v>
      </c>
      <c r="BI27">
        <f t="shared" si="40"/>
        <v>1180.1663307473525</v>
      </c>
      <c r="BJ27">
        <f t="shared" si="41"/>
        <v>0.84298939822184038</v>
      </c>
      <c r="BK27">
        <f t="shared" si="42"/>
        <v>0.19597879644368071</v>
      </c>
      <c r="BL27">
        <v>6</v>
      </c>
      <c r="BM27">
        <v>0.5</v>
      </c>
      <c r="BN27" t="s">
        <v>290</v>
      </c>
      <c r="BO27">
        <v>2</v>
      </c>
      <c r="BP27">
        <v>1607713870.25</v>
      </c>
      <c r="BQ27">
        <v>698.31176666666602</v>
      </c>
      <c r="BR27">
        <v>729.34820000000002</v>
      </c>
      <c r="BS27">
        <v>20.764326666666701</v>
      </c>
      <c r="BT27">
        <v>18.494013333333299</v>
      </c>
      <c r="BU27">
        <v>695.72483333333298</v>
      </c>
      <c r="BV27">
        <v>20.802326666666701</v>
      </c>
      <c r="BW27">
        <v>500.02126666666697</v>
      </c>
      <c r="BX27">
        <v>102.1003</v>
      </c>
      <c r="BY27">
        <v>9.9976353333333295E-2</v>
      </c>
      <c r="BZ27">
        <v>27.9986833333333</v>
      </c>
      <c r="CA27">
        <v>28.653313333333301</v>
      </c>
      <c r="CB27">
        <v>999.9</v>
      </c>
      <c r="CC27">
        <v>0</v>
      </c>
      <c r="CD27">
        <v>0</v>
      </c>
      <c r="CE27">
        <v>10003.4163333333</v>
      </c>
      <c r="CF27">
        <v>0</v>
      </c>
      <c r="CG27">
        <v>380.951866666667</v>
      </c>
      <c r="CH27">
        <v>1399.9776666666701</v>
      </c>
      <c r="CI27">
        <v>0.89999623333333301</v>
      </c>
      <c r="CJ27">
        <v>0.100003763333333</v>
      </c>
      <c r="CK27">
        <v>0</v>
      </c>
      <c r="CL27">
        <v>1305.2073333333301</v>
      </c>
      <c r="CM27">
        <v>4.9997499999999997</v>
      </c>
      <c r="CN27">
        <v>17963.456666666701</v>
      </c>
      <c r="CO27">
        <v>12177.833333333299</v>
      </c>
      <c r="CP27">
        <v>49.237400000000001</v>
      </c>
      <c r="CQ27">
        <v>50.491599999999998</v>
      </c>
      <c r="CR27">
        <v>50.170466666666599</v>
      </c>
      <c r="CS27">
        <v>50.008200000000002</v>
      </c>
      <c r="CT27">
        <v>50.153933333333299</v>
      </c>
      <c r="CU27">
        <v>1255.4746666666699</v>
      </c>
      <c r="CV27">
        <v>139.50299999999999</v>
      </c>
      <c r="CW27">
        <v>0</v>
      </c>
      <c r="CX27">
        <v>80.599999904632597</v>
      </c>
      <c r="CY27">
        <v>0</v>
      </c>
      <c r="CZ27">
        <v>1305.0788</v>
      </c>
      <c r="DA27">
        <v>-12.795384637865601</v>
      </c>
      <c r="DB27">
        <v>-172.89230783807599</v>
      </c>
      <c r="DC27">
        <v>17961.348000000002</v>
      </c>
      <c r="DD27">
        <v>15</v>
      </c>
      <c r="DE27">
        <v>0</v>
      </c>
      <c r="DF27" t="s">
        <v>291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24.378226330556501</v>
      </c>
      <c r="DS27">
        <v>-0.26142687139098097</v>
      </c>
      <c r="DT27">
        <v>0.83618052733790504</v>
      </c>
      <c r="DU27">
        <v>1</v>
      </c>
      <c r="DV27">
        <v>-30.8874483870968</v>
      </c>
      <c r="DW27">
        <v>6.6004838709685307E-2</v>
      </c>
      <c r="DX27">
        <v>0.98360937921742797</v>
      </c>
      <c r="DY27">
        <v>1</v>
      </c>
      <c r="DZ27">
        <v>2.27306129032258</v>
      </c>
      <c r="EA27">
        <v>-0.15196161290323201</v>
      </c>
      <c r="EB27">
        <v>1.58744287663414E-2</v>
      </c>
      <c r="EC27">
        <v>1</v>
      </c>
      <c r="ED27">
        <v>3</v>
      </c>
      <c r="EE27">
        <v>3</v>
      </c>
      <c r="EF27" t="s">
        <v>334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2616.4</v>
      </c>
      <c r="EX27">
        <v>2616.1</v>
      </c>
      <c r="EY27">
        <v>2</v>
      </c>
      <c r="EZ27">
        <v>509.04</v>
      </c>
      <c r="FA27">
        <v>477.38799999999998</v>
      </c>
      <c r="FB27">
        <v>24.031099999999999</v>
      </c>
      <c r="FC27">
        <v>33.422699999999999</v>
      </c>
      <c r="FD27">
        <v>29.999500000000001</v>
      </c>
      <c r="FE27">
        <v>33.479100000000003</v>
      </c>
      <c r="FF27">
        <v>33.4649</v>
      </c>
      <c r="FG27">
        <v>34.417900000000003</v>
      </c>
      <c r="FH27">
        <v>19.0778</v>
      </c>
      <c r="FI27">
        <v>15.101800000000001</v>
      </c>
      <c r="FJ27">
        <v>24.0319</v>
      </c>
      <c r="FK27">
        <v>730.83100000000002</v>
      </c>
      <c r="FL27">
        <v>18.6022</v>
      </c>
      <c r="FM27">
        <v>101.366</v>
      </c>
      <c r="FN27">
        <v>100.71299999999999</v>
      </c>
    </row>
    <row r="28" spans="1:170" x14ac:dyDescent="0.25">
      <c r="A28">
        <v>12</v>
      </c>
      <c r="B28">
        <v>1607713998.5</v>
      </c>
      <c r="C28">
        <v>1286.4000000953699</v>
      </c>
      <c r="D28" t="s">
        <v>335</v>
      </c>
      <c r="E28" t="s">
        <v>336</v>
      </c>
      <c r="F28" t="s">
        <v>285</v>
      </c>
      <c r="G28" t="s">
        <v>286</v>
      </c>
      <c r="H28">
        <v>1607713990.5</v>
      </c>
      <c r="I28">
        <f t="shared" si="0"/>
        <v>1.8851650012940441E-3</v>
      </c>
      <c r="J28">
        <f t="shared" si="1"/>
        <v>26.315725310040747</v>
      </c>
      <c r="K28">
        <f t="shared" si="2"/>
        <v>800.06051612903195</v>
      </c>
      <c r="L28">
        <f t="shared" si="3"/>
        <v>373.95962137313074</v>
      </c>
      <c r="M28">
        <f t="shared" si="4"/>
        <v>38.217641295204743</v>
      </c>
      <c r="N28">
        <f t="shared" si="5"/>
        <v>81.763976836865638</v>
      </c>
      <c r="O28">
        <f t="shared" si="6"/>
        <v>0.10469704793678969</v>
      </c>
      <c r="P28">
        <f t="shared" si="7"/>
        <v>2.9659923199896374</v>
      </c>
      <c r="Q28">
        <f t="shared" si="8"/>
        <v>0.10268641150167972</v>
      </c>
      <c r="R28">
        <f t="shared" si="9"/>
        <v>6.4356438779052144E-2</v>
      </c>
      <c r="S28">
        <f t="shared" si="10"/>
        <v>231.29191320295169</v>
      </c>
      <c r="T28">
        <f t="shared" si="11"/>
        <v>28.862015460115497</v>
      </c>
      <c r="U28">
        <f t="shared" si="12"/>
        <v>28.693216129032301</v>
      </c>
      <c r="V28">
        <f t="shared" si="13"/>
        <v>3.9509276444797425</v>
      </c>
      <c r="W28">
        <f t="shared" si="14"/>
        <v>56.147361591608046</v>
      </c>
      <c r="X28">
        <f t="shared" si="15"/>
        <v>2.1305665279447448</v>
      </c>
      <c r="Y28">
        <f t="shared" si="16"/>
        <v>3.7945977647918285</v>
      </c>
      <c r="Z28">
        <f t="shared" si="17"/>
        <v>1.8203611165349978</v>
      </c>
      <c r="AA28">
        <f t="shared" si="18"/>
        <v>-83.135776557067345</v>
      </c>
      <c r="AB28">
        <f t="shared" si="19"/>
        <v>-111.02190731866203</v>
      </c>
      <c r="AC28">
        <f t="shared" si="20"/>
        <v>-8.1874187738394149</v>
      </c>
      <c r="AD28">
        <f t="shared" si="21"/>
        <v>28.946810553382889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53804.484511215604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1290.0076923076899</v>
      </c>
      <c r="AR28">
        <v>1659.6</v>
      </c>
      <c r="AS28">
        <f t="shared" si="27"/>
        <v>0.2226996310510424</v>
      </c>
      <c r="AT28">
        <v>0.5</v>
      </c>
      <c r="AU28">
        <f t="shared" si="28"/>
        <v>1180.1845265538834</v>
      </c>
      <c r="AV28">
        <f t="shared" si="29"/>
        <v>26.315725310040747</v>
      </c>
      <c r="AW28">
        <f t="shared" si="30"/>
        <v>131.4133293178495</v>
      </c>
      <c r="AX28">
        <f t="shared" si="31"/>
        <v>0.55537478910580862</v>
      </c>
      <c r="AY28">
        <f t="shared" si="32"/>
        <v>2.2787515159502562E-2</v>
      </c>
      <c r="AZ28">
        <f t="shared" si="33"/>
        <v>0.96558206796818513</v>
      </c>
      <c r="BA28" t="s">
        <v>338</v>
      </c>
      <c r="BB28">
        <v>737.9</v>
      </c>
      <c r="BC28">
        <f t="shared" si="34"/>
        <v>921.69999999999993</v>
      </c>
      <c r="BD28">
        <f t="shared" si="35"/>
        <v>0.40098980979962029</v>
      </c>
      <c r="BE28">
        <f t="shared" si="36"/>
        <v>0.63485171422006359</v>
      </c>
      <c r="BF28">
        <f t="shared" si="37"/>
        <v>0.39146623647503825</v>
      </c>
      <c r="BG28">
        <f t="shared" si="38"/>
        <v>0.62926178583597336</v>
      </c>
      <c r="BH28">
        <f t="shared" si="39"/>
        <v>1399.99870967742</v>
      </c>
      <c r="BI28">
        <f t="shared" si="40"/>
        <v>1180.1845265538834</v>
      </c>
      <c r="BJ28">
        <f t="shared" si="41"/>
        <v>0.84298972448754261</v>
      </c>
      <c r="BK28">
        <f t="shared" si="42"/>
        <v>0.19597944897508504</v>
      </c>
      <c r="BL28">
        <v>6</v>
      </c>
      <c r="BM28">
        <v>0.5</v>
      </c>
      <c r="BN28" t="s">
        <v>290</v>
      </c>
      <c r="BO28">
        <v>2</v>
      </c>
      <c r="BP28">
        <v>1607713990.5</v>
      </c>
      <c r="BQ28">
        <v>800.06051612903195</v>
      </c>
      <c r="BR28">
        <v>833.44790322580604</v>
      </c>
      <c r="BS28">
        <v>20.847593548387099</v>
      </c>
      <c r="BT28">
        <v>18.6326483870968</v>
      </c>
      <c r="BU28">
        <v>797.47351612903196</v>
      </c>
      <c r="BV28">
        <v>20.885593548387099</v>
      </c>
      <c r="BW28">
        <v>500.02064516129002</v>
      </c>
      <c r="BX28">
        <v>102.097258064516</v>
      </c>
      <c r="BY28">
        <v>9.9982254838709705E-2</v>
      </c>
      <c r="BZ28">
        <v>27.9989064516129</v>
      </c>
      <c r="CA28">
        <v>28.693216129032301</v>
      </c>
      <c r="CB28">
        <v>999.9</v>
      </c>
      <c r="CC28">
        <v>0</v>
      </c>
      <c r="CD28">
        <v>0</v>
      </c>
      <c r="CE28">
        <v>9999.5161290322594</v>
      </c>
      <c r="CF28">
        <v>0</v>
      </c>
      <c r="CG28">
        <v>373.091322580645</v>
      </c>
      <c r="CH28">
        <v>1399.99870967742</v>
      </c>
      <c r="CI28">
        <v>0.89998670967741901</v>
      </c>
      <c r="CJ28">
        <v>0.100013251612903</v>
      </c>
      <c r="CK28">
        <v>0</v>
      </c>
      <c r="CL28">
        <v>1290.20806451613</v>
      </c>
      <c r="CM28">
        <v>4.9997499999999997</v>
      </c>
      <c r="CN28">
        <v>17757.338709677399</v>
      </c>
      <c r="CO28">
        <v>12177.990322580599</v>
      </c>
      <c r="CP28">
        <v>49.120935483871001</v>
      </c>
      <c r="CQ28">
        <v>50.378999999999998</v>
      </c>
      <c r="CR28">
        <v>50.064096774193501</v>
      </c>
      <c r="CS28">
        <v>49.897064516128999</v>
      </c>
      <c r="CT28">
        <v>50.0520322580645</v>
      </c>
      <c r="CU28">
        <v>1255.4783870967699</v>
      </c>
      <c r="CV28">
        <v>139.520322580645</v>
      </c>
      <c r="CW28">
        <v>0</v>
      </c>
      <c r="CX28">
        <v>119.59999990463299</v>
      </c>
      <c r="CY28">
        <v>0</v>
      </c>
      <c r="CZ28">
        <v>1290.0076923076899</v>
      </c>
      <c r="DA28">
        <v>-34.025982909647098</v>
      </c>
      <c r="DB28">
        <v>-474.27008550661202</v>
      </c>
      <c r="DC28">
        <v>17754.492307692301</v>
      </c>
      <c r="DD28">
        <v>15</v>
      </c>
      <c r="DE28">
        <v>0</v>
      </c>
      <c r="DF28" t="s">
        <v>291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26.275476138468001</v>
      </c>
      <c r="DS28">
        <v>5.9461206287945396</v>
      </c>
      <c r="DT28">
        <v>0.68331508457698698</v>
      </c>
      <c r="DU28">
        <v>0</v>
      </c>
      <c r="DV28">
        <v>-33.387367741935499</v>
      </c>
      <c r="DW28">
        <v>-7.3333016129031501</v>
      </c>
      <c r="DX28">
        <v>0.83895272402738297</v>
      </c>
      <c r="DY28">
        <v>0</v>
      </c>
      <c r="DZ28">
        <v>2.2149541935483898</v>
      </c>
      <c r="EA28">
        <v>-0.27352983870967701</v>
      </c>
      <c r="EB28">
        <v>2.2589660748597602E-2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2618.4</v>
      </c>
      <c r="EX28">
        <v>2618.1</v>
      </c>
      <c r="EY28">
        <v>2</v>
      </c>
      <c r="EZ28">
        <v>508.73200000000003</v>
      </c>
      <c r="FA28">
        <v>478.58300000000003</v>
      </c>
      <c r="FB28">
        <v>24.154599999999999</v>
      </c>
      <c r="FC28">
        <v>33.254100000000001</v>
      </c>
      <c r="FD28">
        <v>29.999600000000001</v>
      </c>
      <c r="FE28">
        <v>33.3078</v>
      </c>
      <c r="FF28">
        <v>33.295400000000001</v>
      </c>
      <c r="FG28">
        <v>38.040300000000002</v>
      </c>
      <c r="FH28">
        <v>15.680099999999999</v>
      </c>
      <c r="FI28">
        <v>15.101800000000001</v>
      </c>
      <c r="FJ28">
        <v>24.153400000000001</v>
      </c>
      <c r="FK28">
        <v>831.35900000000004</v>
      </c>
      <c r="FL28">
        <v>18.881900000000002</v>
      </c>
      <c r="FM28">
        <v>101.38800000000001</v>
      </c>
      <c r="FN28">
        <v>100.746</v>
      </c>
    </row>
    <row r="29" spans="1:170" x14ac:dyDescent="0.25">
      <c r="A29">
        <v>13</v>
      </c>
      <c r="B29">
        <v>1607714059</v>
      </c>
      <c r="C29">
        <v>1346.9000000953699</v>
      </c>
      <c r="D29" t="s">
        <v>339</v>
      </c>
      <c r="E29" t="s">
        <v>340</v>
      </c>
      <c r="F29" t="s">
        <v>285</v>
      </c>
      <c r="G29" t="s">
        <v>286</v>
      </c>
      <c r="H29">
        <v>1607714051.25</v>
      </c>
      <c r="I29">
        <f t="shared" si="0"/>
        <v>1.6772107546937829E-3</v>
      </c>
      <c r="J29">
        <f t="shared" si="1"/>
        <v>28.140235298684324</v>
      </c>
      <c r="K29">
        <f t="shared" si="2"/>
        <v>896.22490000000005</v>
      </c>
      <c r="L29">
        <f t="shared" si="3"/>
        <v>385.8123329758281</v>
      </c>
      <c r="M29">
        <f t="shared" si="4"/>
        <v>39.427214892867241</v>
      </c>
      <c r="N29">
        <f t="shared" si="5"/>
        <v>91.587667641646647</v>
      </c>
      <c r="O29">
        <f t="shared" si="6"/>
        <v>9.2945121709825079E-2</v>
      </c>
      <c r="P29">
        <f t="shared" si="7"/>
        <v>2.966874987144251</v>
      </c>
      <c r="Q29">
        <f t="shared" si="8"/>
        <v>9.1357301519300396E-2</v>
      </c>
      <c r="R29">
        <f t="shared" si="9"/>
        <v>5.7238713354080109E-2</v>
      </c>
      <c r="S29">
        <f t="shared" si="10"/>
        <v>231.28937590658367</v>
      </c>
      <c r="T29">
        <f t="shared" si="11"/>
        <v>28.891301112610481</v>
      </c>
      <c r="U29">
        <f t="shared" si="12"/>
        <v>28.705590000000001</v>
      </c>
      <c r="V29">
        <f t="shared" si="13"/>
        <v>3.9537639160185938</v>
      </c>
      <c r="W29">
        <f t="shared" si="14"/>
        <v>56.303159690872718</v>
      </c>
      <c r="X29">
        <f t="shared" si="15"/>
        <v>2.1335051793639299</v>
      </c>
      <c r="Y29">
        <f t="shared" si="16"/>
        <v>3.789316960322906</v>
      </c>
      <c r="Z29">
        <f t="shared" si="17"/>
        <v>1.8202587366546639</v>
      </c>
      <c r="AA29">
        <f t="shared" si="18"/>
        <v>-73.964994281995828</v>
      </c>
      <c r="AB29">
        <f t="shared" si="19"/>
        <v>-116.8547915377072</v>
      </c>
      <c r="AC29">
        <f t="shared" si="20"/>
        <v>-8.6145142610561241</v>
      </c>
      <c r="AD29">
        <f t="shared" si="21"/>
        <v>31.855075825824514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53834.464054013886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1305.82846153846</v>
      </c>
      <c r="AR29">
        <v>1677.53</v>
      </c>
      <c r="AS29">
        <f t="shared" si="27"/>
        <v>0.22157668623603743</v>
      </c>
      <c r="AT29">
        <v>0.5</v>
      </c>
      <c r="AU29">
        <f t="shared" si="28"/>
        <v>1180.1766007473268</v>
      </c>
      <c r="AV29">
        <f t="shared" si="29"/>
        <v>28.140235298684324</v>
      </c>
      <c r="AW29">
        <f t="shared" si="30"/>
        <v>130.74981018345181</v>
      </c>
      <c r="AX29">
        <f t="shared" si="31"/>
        <v>0.55777243924102693</v>
      </c>
      <c r="AY29">
        <f t="shared" si="32"/>
        <v>2.4333631729620272E-2</v>
      </c>
      <c r="AZ29">
        <f t="shared" si="33"/>
        <v>0.94457327141690461</v>
      </c>
      <c r="BA29" t="s">
        <v>342</v>
      </c>
      <c r="BB29">
        <v>741.85</v>
      </c>
      <c r="BC29">
        <f t="shared" si="34"/>
        <v>935.68</v>
      </c>
      <c r="BD29">
        <f t="shared" si="35"/>
        <v>0.39725284120804116</v>
      </c>
      <c r="BE29">
        <f t="shared" si="36"/>
        <v>0.62873229824262067</v>
      </c>
      <c r="BF29">
        <f t="shared" si="37"/>
        <v>0.38636281861947636</v>
      </c>
      <c r="BG29">
        <f t="shared" si="38"/>
        <v>0.62222103411361862</v>
      </c>
      <c r="BH29">
        <f t="shared" si="39"/>
        <v>1399.99</v>
      </c>
      <c r="BI29">
        <f t="shared" si="40"/>
        <v>1180.1766007473268</v>
      </c>
      <c r="BJ29">
        <f t="shared" si="41"/>
        <v>0.84298930760028778</v>
      </c>
      <c r="BK29">
        <f t="shared" si="42"/>
        <v>0.19597861520057558</v>
      </c>
      <c r="BL29">
        <v>6</v>
      </c>
      <c r="BM29">
        <v>0.5</v>
      </c>
      <c r="BN29" t="s">
        <v>290</v>
      </c>
      <c r="BO29">
        <v>2</v>
      </c>
      <c r="BP29">
        <v>1607714051.25</v>
      </c>
      <c r="BQ29">
        <v>896.22490000000005</v>
      </c>
      <c r="BR29">
        <v>931.79593333333298</v>
      </c>
      <c r="BS29">
        <v>20.877269999999999</v>
      </c>
      <c r="BT29">
        <v>18.906693333333301</v>
      </c>
      <c r="BU29">
        <v>893.63789999999995</v>
      </c>
      <c r="BV29">
        <v>20.91527</v>
      </c>
      <c r="BW29">
        <v>500.01459999999997</v>
      </c>
      <c r="BX29">
        <v>102.092766666667</v>
      </c>
      <c r="BY29">
        <v>9.9961566666666696E-2</v>
      </c>
      <c r="BZ29">
        <v>27.975020000000001</v>
      </c>
      <c r="CA29">
        <v>28.705590000000001</v>
      </c>
      <c r="CB29">
        <v>999.9</v>
      </c>
      <c r="CC29">
        <v>0</v>
      </c>
      <c r="CD29">
        <v>0</v>
      </c>
      <c r="CE29">
        <v>10004.9566666667</v>
      </c>
      <c r="CF29">
        <v>0</v>
      </c>
      <c r="CG29">
        <v>376.36259999999999</v>
      </c>
      <c r="CH29">
        <v>1399.99</v>
      </c>
      <c r="CI29">
        <v>0.89999726666666602</v>
      </c>
      <c r="CJ29">
        <v>0.100002733333333</v>
      </c>
      <c r="CK29">
        <v>0</v>
      </c>
      <c r="CL29">
        <v>1305.93166666667</v>
      </c>
      <c r="CM29">
        <v>4.9997499999999997</v>
      </c>
      <c r="CN29">
        <v>17974.4433333333</v>
      </c>
      <c r="CO29">
        <v>12177.9533333333</v>
      </c>
      <c r="CP29">
        <v>49.1186333333333</v>
      </c>
      <c r="CQ29">
        <v>50.311999999999998</v>
      </c>
      <c r="CR29">
        <v>50.020666666666699</v>
      </c>
      <c r="CS29">
        <v>49.8309</v>
      </c>
      <c r="CT29">
        <v>50.047533333333298</v>
      </c>
      <c r="CU29">
        <v>1255.49</v>
      </c>
      <c r="CV29">
        <v>139.5</v>
      </c>
      <c r="CW29">
        <v>0</v>
      </c>
      <c r="CX29">
        <v>59.799999952316298</v>
      </c>
      <c r="CY29">
        <v>0</v>
      </c>
      <c r="CZ29">
        <v>1305.82846153846</v>
      </c>
      <c r="DA29">
        <v>-37.188376084949802</v>
      </c>
      <c r="DB29">
        <v>-510.93333379003298</v>
      </c>
      <c r="DC29">
        <v>17972.484615384601</v>
      </c>
      <c r="DD29">
        <v>15</v>
      </c>
      <c r="DE29">
        <v>0</v>
      </c>
      <c r="DF29" t="s">
        <v>291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28.190770429913499</v>
      </c>
      <c r="DS29">
        <v>-0.384213032731057</v>
      </c>
      <c r="DT29">
        <v>0.18163907089084699</v>
      </c>
      <c r="DU29">
        <v>1</v>
      </c>
      <c r="DV29">
        <v>-35.606819354838699</v>
      </c>
      <c r="DW29">
        <v>7.8058064516116396E-2</v>
      </c>
      <c r="DX29">
        <v>0.18605233987719</v>
      </c>
      <c r="DY29">
        <v>1</v>
      </c>
      <c r="DZ29">
        <v>1.97194322580645</v>
      </c>
      <c r="EA29">
        <v>-4.8133064516128497E-2</v>
      </c>
      <c r="EB29">
        <v>5.7195140708871297E-3</v>
      </c>
      <c r="EC29">
        <v>1</v>
      </c>
      <c r="ED29">
        <v>3</v>
      </c>
      <c r="EE29">
        <v>3</v>
      </c>
      <c r="EF29" t="s">
        <v>334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2619.4</v>
      </c>
      <c r="EX29">
        <v>2619.1</v>
      </c>
      <c r="EY29">
        <v>2</v>
      </c>
      <c r="EZ29">
        <v>508.71</v>
      </c>
      <c r="FA29">
        <v>479.34899999999999</v>
      </c>
      <c r="FB29">
        <v>24.026700000000002</v>
      </c>
      <c r="FC29">
        <v>33.186599999999999</v>
      </c>
      <c r="FD29">
        <v>29.999300000000002</v>
      </c>
      <c r="FE29">
        <v>33.233400000000003</v>
      </c>
      <c r="FF29">
        <v>33.218699999999998</v>
      </c>
      <c r="FG29">
        <v>41.785800000000002</v>
      </c>
      <c r="FH29">
        <v>13.1182</v>
      </c>
      <c r="FI29">
        <v>15.101800000000001</v>
      </c>
      <c r="FJ29">
        <v>24.0337</v>
      </c>
      <c r="FK29">
        <v>933.33199999999999</v>
      </c>
      <c r="FL29">
        <v>19.057200000000002</v>
      </c>
      <c r="FM29">
        <v>101.402</v>
      </c>
      <c r="FN29">
        <v>100.758</v>
      </c>
    </row>
    <row r="30" spans="1:170" x14ac:dyDescent="0.25">
      <c r="A30">
        <v>14</v>
      </c>
      <c r="B30">
        <v>1607714179.5</v>
      </c>
      <c r="C30">
        <v>1467.4000000953699</v>
      </c>
      <c r="D30" t="s">
        <v>343</v>
      </c>
      <c r="E30" t="s">
        <v>344</v>
      </c>
      <c r="F30" t="s">
        <v>285</v>
      </c>
      <c r="G30" t="s">
        <v>286</v>
      </c>
      <c r="H30">
        <v>1607714171.5</v>
      </c>
      <c r="I30">
        <f t="shared" si="0"/>
        <v>1.4695245074273918E-3</v>
      </c>
      <c r="J30">
        <f t="shared" si="1"/>
        <v>28.086286858050379</v>
      </c>
      <c r="K30">
        <f t="shared" si="2"/>
        <v>1199.6909677419401</v>
      </c>
      <c r="L30">
        <f t="shared" si="3"/>
        <v>612.92327513166128</v>
      </c>
      <c r="M30">
        <f t="shared" si="4"/>
        <v>62.636303630269758</v>
      </c>
      <c r="N30">
        <f t="shared" si="5"/>
        <v>122.59969684106822</v>
      </c>
      <c r="O30">
        <f t="shared" si="6"/>
        <v>8.1261821128587236E-2</v>
      </c>
      <c r="P30">
        <f t="shared" si="7"/>
        <v>2.9660415101582815</v>
      </c>
      <c r="Q30">
        <f t="shared" si="8"/>
        <v>8.0044940630042541E-2</v>
      </c>
      <c r="R30">
        <f t="shared" si="9"/>
        <v>5.0135901745696064E-2</v>
      </c>
      <c r="S30">
        <f t="shared" si="10"/>
        <v>231.28819191015751</v>
      </c>
      <c r="T30">
        <f t="shared" si="11"/>
        <v>28.981208474681591</v>
      </c>
      <c r="U30">
        <f t="shared" si="12"/>
        <v>28.783677419354799</v>
      </c>
      <c r="V30">
        <f t="shared" si="13"/>
        <v>3.9717036861392288</v>
      </c>
      <c r="W30">
        <f t="shared" si="14"/>
        <v>56.665336987517925</v>
      </c>
      <c r="X30">
        <f t="shared" si="15"/>
        <v>2.1517833387210654</v>
      </c>
      <c r="Y30">
        <f t="shared" si="16"/>
        <v>3.7973538200170838</v>
      </c>
      <c r="Z30">
        <f t="shared" si="17"/>
        <v>1.8199203474181633</v>
      </c>
      <c r="AA30">
        <f t="shared" si="18"/>
        <v>-64.806030777547974</v>
      </c>
      <c r="AB30">
        <f t="shared" si="19"/>
        <v>-123.49738816501467</v>
      </c>
      <c r="AC30">
        <f t="shared" si="20"/>
        <v>-9.1119533877632843</v>
      </c>
      <c r="AD30">
        <f t="shared" si="21"/>
        <v>33.872819579831585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53803.598841733059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1216.77961538462</v>
      </c>
      <c r="AR30">
        <v>1541.98</v>
      </c>
      <c r="AS30">
        <f t="shared" si="27"/>
        <v>0.2108979264422236</v>
      </c>
      <c r="AT30">
        <v>0.5</v>
      </c>
      <c r="AU30">
        <f t="shared" si="28"/>
        <v>1180.1703684892652</v>
      </c>
      <c r="AV30">
        <f t="shared" si="29"/>
        <v>28.086286858050379</v>
      </c>
      <c r="AW30">
        <f t="shared" si="30"/>
        <v>124.4477417814705</v>
      </c>
      <c r="AX30">
        <f t="shared" si="31"/>
        <v>0.53084994617310211</v>
      </c>
      <c r="AY30">
        <f t="shared" si="32"/>
        <v>2.4288047813435108E-2</v>
      </c>
      <c r="AZ30">
        <f t="shared" si="33"/>
        <v>1.1155138198939025</v>
      </c>
      <c r="BA30" t="s">
        <v>346</v>
      </c>
      <c r="BB30">
        <v>723.42</v>
      </c>
      <c r="BC30">
        <f t="shared" si="34"/>
        <v>818.56000000000006</v>
      </c>
      <c r="BD30">
        <f t="shared" si="35"/>
        <v>0.3972835034882965</v>
      </c>
      <c r="BE30">
        <f t="shared" si="36"/>
        <v>0.67756217847210731</v>
      </c>
      <c r="BF30">
        <f t="shared" si="37"/>
        <v>0.39346542522992511</v>
      </c>
      <c r="BG30">
        <f t="shared" si="38"/>
        <v>0.67544880299065058</v>
      </c>
      <c r="BH30">
        <f t="shared" si="39"/>
        <v>1399.9825806451599</v>
      </c>
      <c r="BI30">
        <f t="shared" si="40"/>
        <v>1180.1703684892652</v>
      </c>
      <c r="BJ30">
        <f t="shared" si="41"/>
        <v>0.84298932344244049</v>
      </c>
      <c r="BK30">
        <f t="shared" si="42"/>
        <v>0.19597864688488092</v>
      </c>
      <c r="BL30">
        <v>6</v>
      </c>
      <c r="BM30">
        <v>0.5</v>
      </c>
      <c r="BN30" t="s">
        <v>290</v>
      </c>
      <c r="BO30">
        <v>2</v>
      </c>
      <c r="BP30">
        <v>1607714171.5</v>
      </c>
      <c r="BQ30">
        <v>1199.6909677419401</v>
      </c>
      <c r="BR30">
        <v>1235.50870967742</v>
      </c>
      <c r="BS30">
        <v>21.056129032258099</v>
      </c>
      <c r="BT30">
        <v>19.3298967741935</v>
      </c>
      <c r="BU30">
        <v>1197.1032258064499</v>
      </c>
      <c r="BV30">
        <v>21.094129032258099</v>
      </c>
      <c r="BW30">
        <v>500.01916129032298</v>
      </c>
      <c r="BX30">
        <v>102.092741935484</v>
      </c>
      <c r="BY30">
        <v>9.9989474193548394E-2</v>
      </c>
      <c r="BZ30">
        <v>28.011361290322601</v>
      </c>
      <c r="CA30">
        <v>28.783677419354799</v>
      </c>
      <c r="CB30">
        <v>999.9</v>
      </c>
      <c r="CC30">
        <v>0</v>
      </c>
      <c r="CD30">
        <v>0</v>
      </c>
      <c r="CE30">
        <v>10000.237096774201</v>
      </c>
      <c r="CF30">
        <v>0</v>
      </c>
      <c r="CG30">
        <v>381.178870967742</v>
      </c>
      <c r="CH30">
        <v>1399.9825806451599</v>
      </c>
      <c r="CI30">
        <v>0.90000100000000005</v>
      </c>
      <c r="CJ30">
        <v>9.9999000000000005E-2</v>
      </c>
      <c r="CK30">
        <v>0</v>
      </c>
      <c r="CL30">
        <v>1217.13387096774</v>
      </c>
      <c r="CM30">
        <v>4.9997499999999997</v>
      </c>
      <c r="CN30">
        <v>16786.961290322601</v>
      </c>
      <c r="CO30">
        <v>12177.9064516129</v>
      </c>
      <c r="CP30">
        <v>48.981709677419303</v>
      </c>
      <c r="CQ30">
        <v>50.2296774193548</v>
      </c>
      <c r="CR30">
        <v>49.920999999999999</v>
      </c>
      <c r="CS30">
        <v>49.75</v>
      </c>
      <c r="CT30">
        <v>49.920999999999999</v>
      </c>
      <c r="CU30">
        <v>1255.4825806451599</v>
      </c>
      <c r="CV30">
        <v>139.5</v>
      </c>
      <c r="CW30">
        <v>0</v>
      </c>
      <c r="CX30">
        <v>119.59999990463299</v>
      </c>
      <c r="CY30">
        <v>0</v>
      </c>
      <c r="CZ30">
        <v>1216.77961538462</v>
      </c>
      <c r="DA30">
        <v>-59.778803437009401</v>
      </c>
      <c r="DB30">
        <v>-792.52307696264302</v>
      </c>
      <c r="DC30">
        <v>16782.511538461498</v>
      </c>
      <c r="DD30">
        <v>15</v>
      </c>
      <c r="DE30">
        <v>0</v>
      </c>
      <c r="DF30" t="s">
        <v>291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28.0532790249725</v>
      </c>
      <c r="DS30">
        <v>-9.1300758865318894</v>
      </c>
      <c r="DT30">
        <v>1.1837834453095799</v>
      </c>
      <c r="DU30">
        <v>0</v>
      </c>
      <c r="DV30">
        <v>-35.817300000000003</v>
      </c>
      <c r="DW30">
        <v>8.8497677419356098</v>
      </c>
      <c r="DX30">
        <v>1.4084909050744401</v>
      </c>
      <c r="DY30">
        <v>0</v>
      </c>
      <c r="DZ30">
        <v>1.7262358064516099</v>
      </c>
      <c r="EA30">
        <v>0.15162</v>
      </c>
      <c r="EB30">
        <v>1.40543469969589E-2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2.58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2621.4</v>
      </c>
      <c r="EX30">
        <v>2621.1</v>
      </c>
      <c r="EY30">
        <v>2</v>
      </c>
      <c r="EZ30">
        <v>508.22399999999999</v>
      </c>
      <c r="FA30">
        <v>481.392</v>
      </c>
      <c r="FB30">
        <v>24.121300000000002</v>
      </c>
      <c r="FC30">
        <v>33.0426</v>
      </c>
      <c r="FD30">
        <v>29.9998</v>
      </c>
      <c r="FE30">
        <v>33.087000000000003</v>
      </c>
      <c r="FF30">
        <v>33.073799999999999</v>
      </c>
      <c r="FG30">
        <v>52.067</v>
      </c>
      <c r="FH30">
        <v>10.657</v>
      </c>
      <c r="FI30">
        <v>18.1496</v>
      </c>
      <c r="FJ30">
        <v>24.117799999999999</v>
      </c>
      <c r="FK30">
        <v>1236.8800000000001</v>
      </c>
      <c r="FL30">
        <v>19.4222</v>
      </c>
      <c r="FM30">
        <v>101.425</v>
      </c>
      <c r="FN30">
        <v>100.788</v>
      </c>
    </row>
    <row r="31" spans="1:170" x14ac:dyDescent="0.25">
      <c r="A31">
        <v>15</v>
      </c>
      <c r="B31">
        <v>1607714300</v>
      </c>
      <c r="C31">
        <v>1587.9000000953699</v>
      </c>
      <c r="D31" t="s">
        <v>347</v>
      </c>
      <c r="E31" t="s">
        <v>348</v>
      </c>
      <c r="F31" t="s">
        <v>285</v>
      </c>
      <c r="G31" t="s">
        <v>286</v>
      </c>
      <c r="H31">
        <v>1607714292</v>
      </c>
      <c r="I31">
        <f t="shared" si="0"/>
        <v>1.3996520349506976E-3</v>
      </c>
      <c r="J31">
        <f t="shared" si="1"/>
        <v>28.281595642486486</v>
      </c>
      <c r="K31">
        <f t="shared" si="2"/>
        <v>1399.3103225806501</v>
      </c>
      <c r="L31">
        <f t="shared" si="3"/>
        <v>777.94886100434553</v>
      </c>
      <c r="M31">
        <f t="shared" si="4"/>
        <v>79.504387885195655</v>
      </c>
      <c r="N31">
        <f t="shared" si="5"/>
        <v>143.00594323717226</v>
      </c>
      <c r="O31">
        <f t="shared" si="6"/>
        <v>7.7703832667709444E-2</v>
      </c>
      <c r="P31">
        <f t="shared" si="7"/>
        <v>2.966166186048552</v>
      </c>
      <c r="Q31">
        <f t="shared" si="8"/>
        <v>7.6590438619302703E-2</v>
      </c>
      <c r="R31">
        <f t="shared" si="9"/>
        <v>4.7967729106234952E-2</v>
      </c>
      <c r="S31">
        <f t="shared" si="10"/>
        <v>231.29175560921885</v>
      </c>
      <c r="T31">
        <f t="shared" si="11"/>
        <v>28.972549468708099</v>
      </c>
      <c r="U31">
        <f t="shared" si="12"/>
        <v>28.843561290322601</v>
      </c>
      <c r="V31">
        <f t="shared" si="13"/>
        <v>3.9855094338738892</v>
      </c>
      <c r="W31">
        <f t="shared" si="14"/>
        <v>57.344146514504068</v>
      </c>
      <c r="X31">
        <f t="shared" si="15"/>
        <v>2.1741847618626657</v>
      </c>
      <c r="Y31">
        <f t="shared" si="16"/>
        <v>3.7914676458088863</v>
      </c>
      <c r="Z31">
        <f t="shared" si="17"/>
        <v>1.8113246720112235</v>
      </c>
      <c r="AA31">
        <f t="shared" si="18"/>
        <v>-61.724654741325764</v>
      </c>
      <c r="AB31">
        <f t="shared" si="19"/>
        <v>-137.33393141644913</v>
      </c>
      <c r="AC31">
        <f t="shared" si="20"/>
        <v>-10.134105002160606</v>
      </c>
      <c r="AD31">
        <f t="shared" si="21"/>
        <v>22.099064449283361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53812.101054010884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1155.625</v>
      </c>
      <c r="AR31">
        <v>1455.39</v>
      </c>
      <c r="AS31">
        <f t="shared" si="27"/>
        <v>0.20596884683830452</v>
      </c>
      <c r="AT31">
        <v>0.5</v>
      </c>
      <c r="AU31">
        <f t="shared" si="28"/>
        <v>1180.183955586137</v>
      </c>
      <c r="AV31">
        <f t="shared" si="29"/>
        <v>28.281595642486486</v>
      </c>
      <c r="AW31">
        <f t="shared" si="30"/>
        <v>121.54056419457272</v>
      </c>
      <c r="AX31">
        <f t="shared" si="31"/>
        <v>0.5091143954541395</v>
      </c>
      <c r="AY31">
        <f t="shared" si="32"/>
        <v>2.4453258312573611E-2</v>
      </c>
      <c r="AZ31">
        <f t="shared" si="33"/>
        <v>1.2413785995506357</v>
      </c>
      <c r="BA31" t="s">
        <v>350</v>
      </c>
      <c r="BB31">
        <v>714.43</v>
      </c>
      <c r="BC31">
        <f t="shared" si="34"/>
        <v>740.96000000000015</v>
      </c>
      <c r="BD31">
        <f t="shared" si="35"/>
        <v>0.40456299935219181</v>
      </c>
      <c r="BE31">
        <f t="shared" si="36"/>
        <v>0.70915942142759003</v>
      </c>
      <c r="BF31">
        <f t="shared" si="37"/>
        <v>0.40513542651059847</v>
      </c>
      <c r="BG31">
        <f t="shared" si="38"/>
        <v>0.70945096091807358</v>
      </c>
      <c r="BH31">
        <f t="shared" si="39"/>
        <v>1399.9980645161299</v>
      </c>
      <c r="BI31">
        <f t="shared" si="40"/>
        <v>1180.183955586137</v>
      </c>
      <c r="BJ31">
        <f t="shared" si="41"/>
        <v>0.84298970512793847</v>
      </c>
      <c r="BK31">
        <f t="shared" si="42"/>
        <v>0.19597941025587665</v>
      </c>
      <c r="BL31">
        <v>6</v>
      </c>
      <c r="BM31">
        <v>0.5</v>
      </c>
      <c r="BN31" t="s">
        <v>290</v>
      </c>
      <c r="BO31">
        <v>2</v>
      </c>
      <c r="BP31">
        <v>1607714292</v>
      </c>
      <c r="BQ31">
        <v>1399.3103225806501</v>
      </c>
      <c r="BR31">
        <v>1435.59709677419</v>
      </c>
      <c r="BS31">
        <v>21.274354838709701</v>
      </c>
      <c r="BT31">
        <v>19.630567741935501</v>
      </c>
      <c r="BU31">
        <v>1396.72225806452</v>
      </c>
      <c r="BV31">
        <v>21.312354838709702</v>
      </c>
      <c r="BW31">
        <v>500.01925806451601</v>
      </c>
      <c r="BX31">
        <v>102.097419354839</v>
      </c>
      <c r="BY31">
        <v>0.100028151612903</v>
      </c>
      <c r="BZ31">
        <v>27.984751612903199</v>
      </c>
      <c r="CA31">
        <v>28.843561290322601</v>
      </c>
      <c r="CB31">
        <v>999.9</v>
      </c>
      <c r="CC31">
        <v>0</v>
      </c>
      <c r="CD31">
        <v>0</v>
      </c>
      <c r="CE31">
        <v>10000.4851612903</v>
      </c>
      <c r="CF31">
        <v>0</v>
      </c>
      <c r="CG31">
        <v>370.82503225806403</v>
      </c>
      <c r="CH31">
        <v>1399.9980645161299</v>
      </c>
      <c r="CI31">
        <v>0.89998741935483895</v>
      </c>
      <c r="CJ31">
        <v>0.100012606451613</v>
      </c>
      <c r="CK31">
        <v>0</v>
      </c>
      <c r="CL31">
        <v>1155.7464516129</v>
      </c>
      <c r="CM31">
        <v>4.9997499999999997</v>
      </c>
      <c r="CN31">
        <v>15965.3290322581</v>
      </c>
      <c r="CO31">
        <v>12177.987096774201</v>
      </c>
      <c r="CP31">
        <v>48.884903225806397</v>
      </c>
      <c r="CQ31">
        <v>50.145000000000003</v>
      </c>
      <c r="CR31">
        <v>49.794193548387099</v>
      </c>
      <c r="CS31">
        <v>49.658935483870899</v>
      </c>
      <c r="CT31">
        <v>49.8283870967742</v>
      </c>
      <c r="CU31">
        <v>1255.4787096774201</v>
      </c>
      <c r="CV31">
        <v>139.51935483871</v>
      </c>
      <c r="CW31">
        <v>0</v>
      </c>
      <c r="CX31">
        <v>119.5</v>
      </c>
      <c r="CY31">
        <v>0</v>
      </c>
      <c r="CZ31">
        <v>1155.625</v>
      </c>
      <c r="DA31">
        <v>-32.286153793643997</v>
      </c>
      <c r="DB31">
        <v>-414.283760118874</v>
      </c>
      <c r="DC31">
        <v>15963.646153846201</v>
      </c>
      <c r="DD31">
        <v>15</v>
      </c>
      <c r="DE31">
        <v>0</v>
      </c>
      <c r="DF31" t="s">
        <v>291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28.138853310219901</v>
      </c>
      <c r="DS31">
        <v>11.0372936177789</v>
      </c>
      <c r="DT31">
        <v>1.03447923423718</v>
      </c>
      <c r="DU31">
        <v>0</v>
      </c>
      <c r="DV31">
        <v>-36.191235483870997</v>
      </c>
      <c r="DW31">
        <v>-12.058983870967801</v>
      </c>
      <c r="DX31">
        <v>1.18172943209365</v>
      </c>
      <c r="DY31">
        <v>0</v>
      </c>
      <c r="DZ31">
        <v>1.64169935483871</v>
      </c>
      <c r="EA31">
        <v>0.119925000000001</v>
      </c>
      <c r="EB31">
        <v>2.0970127898987501E-2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2623.4</v>
      </c>
      <c r="EX31">
        <v>2623.1</v>
      </c>
      <c r="EY31">
        <v>2</v>
      </c>
      <c r="EZ31">
        <v>508.24799999999999</v>
      </c>
      <c r="FA31">
        <v>482.75700000000001</v>
      </c>
      <c r="FB31">
        <v>24.2028</v>
      </c>
      <c r="FC31">
        <v>32.952500000000001</v>
      </c>
      <c r="FD31">
        <v>29.9998</v>
      </c>
      <c r="FE31">
        <v>32.981000000000002</v>
      </c>
      <c r="FF31">
        <v>32.965000000000003</v>
      </c>
      <c r="FG31">
        <v>58.829900000000002</v>
      </c>
      <c r="FH31">
        <v>12.225899999999999</v>
      </c>
      <c r="FI31">
        <v>22.384899999999998</v>
      </c>
      <c r="FJ31">
        <v>24.213200000000001</v>
      </c>
      <c r="FK31">
        <v>1435.54</v>
      </c>
      <c r="FL31">
        <v>19.564299999999999</v>
      </c>
      <c r="FM31">
        <v>101.43899999999999</v>
      </c>
      <c r="FN31">
        <v>100.798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2020-12-11T11:22:32Z</dcterms:created>
  <dcterms:modified xsi:type="dcterms:W3CDTF">2021-05-04T23:14:10Z</dcterms:modified>
</cp:coreProperties>
</file>