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2AD97A9-B792-4511-9F47-37CD0CABAE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2" i="1" l="1"/>
  <c r="BJ32" i="1"/>
  <c r="BH32" i="1"/>
  <c r="BI32" i="1" s="1"/>
  <c r="BG32" i="1"/>
  <c r="BF32" i="1"/>
  <c r="BE32" i="1"/>
  <c r="BD32" i="1"/>
  <c r="BC32" i="1"/>
  <c r="AX32" i="1" s="1"/>
  <c r="AZ32" i="1"/>
  <c r="AS32" i="1"/>
  <c r="AN32" i="1"/>
  <c r="AM32" i="1"/>
  <c r="AI32" i="1"/>
  <c r="AG32" i="1"/>
  <c r="J32" i="1" s="1"/>
  <c r="AV32" i="1" s="1"/>
  <c r="Y32" i="1"/>
  <c r="X32" i="1"/>
  <c r="W32" i="1"/>
  <c r="P32" i="1"/>
  <c r="K32" i="1"/>
  <c r="BK31" i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Y31" i="1"/>
  <c r="X31" i="1"/>
  <c r="W31" i="1" s="1"/>
  <c r="P31" i="1"/>
  <c r="BK30" i="1"/>
  <c r="BJ30" i="1"/>
  <c r="BI30" i="1"/>
  <c r="AU30" i="1" s="1"/>
  <c r="BH30" i="1"/>
  <c r="BG30" i="1"/>
  <c r="BF30" i="1"/>
  <c r="BE30" i="1"/>
  <c r="BD30" i="1"/>
  <c r="BC30" i="1"/>
  <c r="AX30" i="1" s="1"/>
  <c r="AZ30" i="1"/>
  <c r="AS30" i="1"/>
  <c r="AW30" i="1" s="1"/>
  <c r="AN30" i="1"/>
  <c r="AM30" i="1"/>
  <c r="AI30" i="1"/>
  <c r="AG30" i="1" s="1"/>
  <c r="Y30" i="1"/>
  <c r="W30" i="1" s="1"/>
  <c r="X30" i="1"/>
  <c r="S30" i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I27" i="1" s="1"/>
  <c r="Y27" i="1"/>
  <c r="X27" i="1"/>
  <c r="W27" i="1"/>
  <c r="P27" i="1"/>
  <c r="N27" i="1"/>
  <c r="J27" i="1"/>
  <c r="AV27" i="1" s="1"/>
  <c r="BK26" i="1"/>
  <c r="BJ26" i="1"/>
  <c r="BI26" i="1"/>
  <c r="S26" i="1" s="1"/>
  <c r="BH26" i="1"/>
  <c r="BG26" i="1"/>
  <c r="BF26" i="1"/>
  <c r="BE26" i="1"/>
  <c r="BD26" i="1"/>
  <c r="BC26" i="1"/>
  <c r="AX26" i="1" s="1"/>
  <c r="AZ26" i="1"/>
  <c r="AU26" i="1"/>
  <c r="AW26" i="1" s="1"/>
  <c r="AS26" i="1"/>
  <c r="AM26" i="1"/>
  <c r="AN26" i="1" s="1"/>
  <c r="AI26" i="1"/>
  <c r="AG26" i="1"/>
  <c r="K26" i="1" s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H25" i="1"/>
  <c r="AG25" i="1"/>
  <c r="N25" i="1" s="1"/>
  <c r="Y25" i="1"/>
  <c r="X25" i="1"/>
  <c r="W25" i="1" s="1"/>
  <c r="P25" i="1"/>
  <c r="J25" i="1"/>
  <c r="AV25" i="1" s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N24" i="1"/>
  <c r="AM24" i="1"/>
  <c r="AI24" i="1"/>
  <c r="AG24" i="1"/>
  <c r="J24" i="1" s="1"/>
  <c r="AV24" i="1" s="1"/>
  <c r="Y24" i="1"/>
  <c r="X24" i="1"/>
  <c r="W24" i="1"/>
  <c r="P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V23" i="1"/>
  <c r="AS23" i="1"/>
  <c r="AM23" i="1"/>
  <c r="AN23" i="1" s="1"/>
  <c r="AI23" i="1"/>
  <c r="AH23" i="1"/>
  <c r="AG23" i="1"/>
  <c r="I23" i="1" s="1"/>
  <c r="Y23" i="1"/>
  <c r="X23" i="1"/>
  <c r="W23" i="1" s="1"/>
  <c r="P23" i="1"/>
  <c r="N23" i="1"/>
  <c r="K23" i="1"/>
  <c r="J23" i="1"/>
  <c r="BK22" i="1"/>
  <c r="BJ22" i="1"/>
  <c r="BI22" i="1"/>
  <c r="S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 s="1"/>
  <c r="Y21" i="1"/>
  <c r="X21" i="1"/>
  <c r="W21" i="1" s="1"/>
  <c r="P21" i="1"/>
  <c r="BK20" i="1"/>
  <c r="BJ20" i="1"/>
  <c r="BI20" i="1"/>
  <c r="AU20" i="1" s="1"/>
  <c r="AW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N20" i="1" s="1"/>
  <c r="Y20" i="1"/>
  <c r="X20" i="1"/>
  <c r="W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I19" i="1" s="1"/>
  <c r="Y19" i="1"/>
  <c r="X19" i="1"/>
  <c r="W19" i="1"/>
  <c r="P19" i="1"/>
  <c r="N19" i="1"/>
  <c r="J19" i="1"/>
  <c r="AV19" i="1" s="1"/>
  <c r="BK18" i="1"/>
  <c r="BJ18" i="1"/>
  <c r="BI18" i="1"/>
  <c r="S18" i="1" s="1"/>
  <c r="BH18" i="1"/>
  <c r="BG18" i="1"/>
  <c r="BF18" i="1"/>
  <c r="BE18" i="1"/>
  <c r="BD18" i="1"/>
  <c r="BC18" i="1"/>
  <c r="AX18" i="1" s="1"/>
  <c r="AZ18" i="1"/>
  <c r="AU18" i="1"/>
  <c r="AW18" i="1" s="1"/>
  <c r="AS18" i="1"/>
  <c r="AM18" i="1"/>
  <c r="AN18" i="1" s="1"/>
  <c r="AI18" i="1"/>
  <c r="AG18" i="1"/>
  <c r="K18" i="1" s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H17" i="1"/>
  <c r="AG17" i="1"/>
  <c r="N17" i="1" s="1"/>
  <c r="Y17" i="1"/>
  <c r="X17" i="1"/>
  <c r="W17" i="1" s="1"/>
  <c r="P17" i="1"/>
  <c r="J17" i="1"/>
  <c r="AV17" i="1" s="1"/>
  <c r="AH22" i="1" l="1"/>
  <c r="N22" i="1"/>
  <c r="K22" i="1"/>
  <c r="J22" i="1"/>
  <c r="AV22" i="1" s="1"/>
  <c r="I22" i="1"/>
  <c r="AW31" i="1"/>
  <c r="AU31" i="1"/>
  <c r="S31" i="1"/>
  <c r="K21" i="1"/>
  <c r="J21" i="1"/>
  <c r="AV21" i="1" s="1"/>
  <c r="I21" i="1"/>
  <c r="AH21" i="1"/>
  <c r="N21" i="1"/>
  <c r="AW29" i="1"/>
  <c r="AY25" i="1"/>
  <c r="S29" i="1"/>
  <c r="AU29" i="1"/>
  <c r="S21" i="1"/>
  <c r="AU21" i="1"/>
  <c r="AA27" i="1"/>
  <c r="N28" i="1"/>
  <c r="K28" i="1"/>
  <c r="J28" i="1"/>
  <c r="AV28" i="1" s="1"/>
  <c r="AY28" i="1" s="1"/>
  <c r="I28" i="1"/>
  <c r="AH28" i="1"/>
  <c r="AU25" i="1"/>
  <c r="AW25" i="1" s="1"/>
  <c r="S25" i="1"/>
  <c r="AA19" i="1"/>
  <c r="AA23" i="1"/>
  <c r="AU24" i="1"/>
  <c r="AW24" i="1" s="1"/>
  <c r="S24" i="1"/>
  <c r="K29" i="1"/>
  <c r="J29" i="1"/>
  <c r="AV29" i="1" s="1"/>
  <c r="AY29" i="1" s="1"/>
  <c r="I29" i="1"/>
  <c r="AH29" i="1"/>
  <c r="N29" i="1"/>
  <c r="AU32" i="1"/>
  <c r="AY32" i="1" s="1"/>
  <c r="S32" i="1"/>
  <c r="AU19" i="1"/>
  <c r="AW19" i="1" s="1"/>
  <c r="S19" i="1"/>
  <c r="K31" i="1"/>
  <c r="J31" i="1"/>
  <c r="AV31" i="1" s="1"/>
  <c r="AY31" i="1" s="1"/>
  <c r="I31" i="1"/>
  <c r="AH31" i="1"/>
  <c r="N31" i="1"/>
  <c r="AU17" i="1"/>
  <c r="AW17" i="1" s="1"/>
  <c r="S17" i="1"/>
  <c r="AU23" i="1"/>
  <c r="AW23" i="1" s="1"/>
  <c r="S23" i="1"/>
  <c r="AW21" i="1"/>
  <c r="AW32" i="1"/>
  <c r="AY19" i="1"/>
  <c r="AU27" i="1"/>
  <c r="AY27" i="1" s="1"/>
  <c r="S27" i="1"/>
  <c r="AH30" i="1"/>
  <c r="N30" i="1"/>
  <c r="K30" i="1"/>
  <c r="J30" i="1"/>
  <c r="AV30" i="1" s="1"/>
  <c r="AY30" i="1" s="1"/>
  <c r="I30" i="1"/>
  <c r="I17" i="1"/>
  <c r="N18" i="1"/>
  <c r="K19" i="1"/>
  <c r="AH20" i="1"/>
  <c r="I25" i="1"/>
  <c r="N26" i="1"/>
  <c r="K27" i="1"/>
  <c r="I20" i="1"/>
  <c r="K17" i="1"/>
  <c r="AH18" i="1"/>
  <c r="J20" i="1"/>
  <c r="AV20" i="1" s="1"/>
  <c r="AY20" i="1" s="1"/>
  <c r="N24" i="1"/>
  <c r="K25" i="1"/>
  <c r="AH26" i="1"/>
  <c r="T30" i="1"/>
  <c r="U30" i="1" s="1"/>
  <c r="AB30" i="1" s="1"/>
  <c r="N32" i="1"/>
  <c r="K20" i="1"/>
  <c r="S20" i="1"/>
  <c r="AU22" i="1"/>
  <c r="AW22" i="1" s="1"/>
  <c r="I26" i="1"/>
  <c r="T26" i="1" s="1"/>
  <c r="U26" i="1" s="1"/>
  <c r="S28" i="1"/>
  <c r="I18" i="1"/>
  <c r="T18" i="1" s="1"/>
  <c r="U18" i="1" s="1"/>
  <c r="AH24" i="1"/>
  <c r="J26" i="1"/>
  <c r="AV26" i="1" s="1"/>
  <c r="AY26" i="1" s="1"/>
  <c r="AH32" i="1"/>
  <c r="J18" i="1"/>
  <c r="AV18" i="1" s="1"/>
  <c r="AY18" i="1" s="1"/>
  <c r="AH19" i="1"/>
  <c r="I24" i="1"/>
  <c r="AH27" i="1"/>
  <c r="I32" i="1"/>
  <c r="AB26" i="1" l="1"/>
  <c r="V26" i="1"/>
  <c r="Z26" i="1" s="1"/>
  <c r="AC26" i="1"/>
  <c r="AB18" i="1"/>
  <c r="AC18" i="1"/>
  <c r="V18" i="1"/>
  <c r="Z18" i="1" s="1"/>
  <c r="AA17" i="1"/>
  <c r="Q17" i="1"/>
  <c r="O17" i="1" s="1"/>
  <c r="R17" i="1" s="1"/>
  <c r="L17" i="1" s="1"/>
  <c r="M17" i="1" s="1"/>
  <c r="AW27" i="1"/>
  <c r="AA28" i="1"/>
  <c r="AY24" i="1"/>
  <c r="T20" i="1"/>
  <c r="U20" i="1" s="1"/>
  <c r="AA31" i="1"/>
  <c r="T29" i="1"/>
  <c r="U29" i="1" s="1"/>
  <c r="AA20" i="1"/>
  <c r="AA30" i="1"/>
  <c r="Q30" i="1"/>
  <c r="O30" i="1" s="1"/>
  <c r="R30" i="1" s="1"/>
  <c r="L30" i="1" s="1"/>
  <c r="M30" i="1" s="1"/>
  <c r="T23" i="1"/>
  <c r="U23" i="1" s="1"/>
  <c r="AA29" i="1"/>
  <c r="Q29" i="1"/>
  <c r="O29" i="1" s="1"/>
  <c r="R29" i="1" s="1"/>
  <c r="L29" i="1" s="1"/>
  <c r="M29" i="1" s="1"/>
  <c r="AA21" i="1"/>
  <c r="T19" i="1"/>
  <c r="U19" i="1" s="1"/>
  <c r="AY21" i="1"/>
  <c r="AA22" i="1"/>
  <c r="AA18" i="1"/>
  <c r="Q18" i="1"/>
  <c r="O18" i="1" s="1"/>
  <c r="R18" i="1" s="1"/>
  <c r="L18" i="1" s="1"/>
  <c r="M18" i="1" s="1"/>
  <c r="T17" i="1"/>
  <c r="U17" i="1" s="1"/>
  <c r="AY23" i="1"/>
  <c r="T21" i="1"/>
  <c r="U21" i="1" s="1"/>
  <c r="AY22" i="1"/>
  <c r="AA32" i="1"/>
  <c r="Q32" i="1"/>
  <c r="O32" i="1" s="1"/>
  <c r="R32" i="1" s="1"/>
  <c r="L32" i="1" s="1"/>
  <c r="M32" i="1" s="1"/>
  <c r="T28" i="1"/>
  <c r="U28" i="1" s="1"/>
  <c r="AA25" i="1"/>
  <c r="Q25" i="1"/>
  <c r="O25" i="1" s="1"/>
  <c r="R25" i="1" s="1"/>
  <c r="L25" i="1" s="1"/>
  <c r="M25" i="1" s="1"/>
  <c r="T32" i="1"/>
  <c r="U32" i="1" s="1"/>
  <c r="T24" i="1"/>
  <c r="U24" i="1" s="1"/>
  <c r="Q24" i="1" s="1"/>
  <c r="O24" i="1" s="1"/>
  <c r="R24" i="1" s="1"/>
  <c r="L24" i="1" s="1"/>
  <c r="M24" i="1" s="1"/>
  <c r="T25" i="1"/>
  <c r="U25" i="1" s="1"/>
  <c r="AY17" i="1"/>
  <c r="AA24" i="1"/>
  <c r="AA26" i="1"/>
  <c r="Q26" i="1"/>
  <c r="O26" i="1" s="1"/>
  <c r="R26" i="1" s="1"/>
  <c r="L26" i="1" s="1"/>
  <c r="M26" i="1" s="1"/>
  <c r="T31" i="1"/>
  <c r="U31" i="1" s="1"/>
  <c r="Q31" i="1" s="1"/>
  <c r="O31" i="1" s="1"/>
  <c r="R31" i="1" s="1"/>
  <c r="L31" i="1" s="1"/>
  <c r="M31" i="1" s="1"/>
  <c r="V30" i="1"/>
  <c r="Z30" i="1" s="1"/>
  <c r="AC30" i="1"/>
  <c r="AD30" i="1" s="1"/>
  <c r="T27" i="1"/>
  <c r="U27" i="1" s="1"/>
  <c r="T22" i="1"/>
  <c r="U22" i="1" s="1"/>
  <c r="V21" i="1" l="1"/>
  <c r="Z21" i="1" s="1"/>
  <c r="AB21" i="1"/>
  <c r="AC21" i="1"/>
  <c r="AD21" i="1" s="1"/>
  <c r="AC23" i="1"/>
  <c r="V23" i="1"/>
  <c r="Z23" i="1" s="1"/>
  <c r="Q23" i="1"/>
  <c r="O23" i="1" s="1"/>
  <c r="R23" i="1" s="1"/>
  <c r="L23" i="1" s="1"/>
  <c r="M23" i="1" s="1"/>
  <c r="AB23" i="1"/>
  <c r="V27" i="1"/>
  <c r="Z27" i="1" s="1"/>
  <c r="AC27" i="1"/>
  <c r="AD27" i="1" s="1"/>
  <c r="AB27" i="1"/>
  <c r="Q27" i="1"/>
  <c r="O27" i="1" s="1"/>
  <c r="R27" i="1" s="1"/>
  <c r="L27" i="1" s="1"/>
  <c r="M27" i="1" s="1"/>
  <c r="V20" i="1"/>
  <c r="Z20" i="1" s="1"/>
  <c r="AC20" i="1"/>
  <c r="AB20" i="1"/>
  <c r="V28" i="1"/>
  <c r="Z28" i="1" s="1"/>
  <c r="AC28" i="1"/>
  <c r="AD28" i="1" s="1"/>
  <c r="AB28" i="1"/>
  <c r="V19" i="1"/>
  <c r="Z19" i="1" s="1"/>
  <c r="AC19" i="1"/>
  <c r="AB19" i="1"/>
  <c r="Q19" i="1"/>
  <c r="O19" i="1" s="1"/>
  <c r="R19" i="1" s="1"/>
  <c r="L19" i="1" s="1"/>
  <c r="M19" i="1" s="1"/>
  <c r="AD18" i="1"/>
  <c r="V25" i="1"/>
  <c r="Z25" i="1" s="1"/>
  <c r="AC25" i="1"/>
  <c r="AD25" i="1" s="1"/>
  <c r="AB25" i="1"/>
  <c r="V17" i="1"/>
  <c r="Z17" i="1" s="1"/>
  <c r="AC17" i="1"/>
  <c r="AB17" i="1"/>
  <c r="Q21" i="1"/>
  <c r="O21" i="1" s="1"/>
  <c r="R21" i="1" s="1"/>
  <c r="L21" i="1" s="1"/>
  <c r="M21" i="1" s="1"/>
  <c r="Q20" i="1"/>
  <c r="O20" i="1" s="1"/>
  <c r="R20" i="1" s="1"/>
  <c r="L20" i="1" s="1"/>
  <c r="M20" i="1" s="1"/>
  <c r="Q28" i="1"/>
  <c r="O28" i="1" s="1"/>
  <c r="R28" i="1" s="1"/>
  <c r="L28" i="1" s="1"/>
  <c r="M28" i="1" s="1"/>
  <c r="AD26" i="1"/>
  <c r="AC31" i="1"/>
  <c r="V31" i="1"/>
  <c r="Z31" i="1" s="1"/>
  <c r="AB31" i="1"/>
  <c r="V29" i="1"/>
  <c r="Z29" i="1" s="1"/>
  <c r="AC29" i="1"/>
  <c r="AB29" i="1"/>
  <c r="AC24" i="1"/>
  <c r="AD24" i="1" s="1"/>
  <c r="V24" i="1"/>
  <c r="Z24" i="1" s="1"/>
  <c r="AB24" i="1"/>
  <c r="V22" i="1"/>
  <c r="Z22" i="1" s="1"/>
  <c r="AC22" i="1"/>
  <c r="AB22" i="1"/>
  <c r="V32" i="1"/>
  <c r="Z32" i="1" s="1"/>
  <c r="AC32" i="1"/>
  <c r="AB32" i="1"/>
  <c r="Q22" i="1"/>
  <c r="O22" i="1" s="1"/>
  <c r="R22" i="1" s="1"/>
  <c r="L22" i="1" s="1"/>
  <c r="M22" i="1" s="1"/>
  <c r="AD20" i="1" l="1"/>
  <c r="AD32" i="1"/>
  <c r="AD29" i="1"/>
  <c r="AD23" i="1"/>
  <c r="AD22" i="1"/>
  <c r="AD19" i="1"/>
  <c r="AD17" i="1"/>
  <c r="AD31" i="1"/>
</calcChain>
</file>

<file path=xl/sharedStrings.xml><?xml version="1.0" encoding="utf-8"?>
<sst xmlns="http://schemas.openxmlformats.org/spreadsheetml/2006/main" count="703" uniqueCount="355">
  <si>
    <t>File opened</t>
  </si>
  <si>
    <t>2020-12-11 11:50:45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</si>
  <si>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</si>
  <si>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</si>
  <si>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</si>
  <si>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</si>
  <si>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</si>
  <si>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</si>
  <si>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</si>
  <si>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</si>
  <si>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</si>
  <si>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</si>
  <si>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</si>
  <si>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</si>
  <si>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</si>
  <si>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</si>
  <si>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</si>
  <si>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</si>
  <si>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</si>
  <si>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</si>
  <si>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</si>
  <si>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</si>
  <si>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</si>
  <si>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11:50:45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</si>
  <si>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</si>
  <si>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</si>
  <si>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</si>
  <si>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</si>
  <si>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</si>
  <si>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</si>
  <si>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</si>
  <si>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</si>
  <si>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</si>
  <si>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</si>
  <si>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</si>
  <si>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</si>
  <si>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</si>
  <si>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</si>
  <si>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</si>
  <si>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</si>
  <si>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</si>
  <si>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</si>
  <si>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</si>
  <si>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</si>
  <si>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</si>
  <si>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</si>
  <si>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</si>
  <si>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</si>
  <si>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</si>
  <si>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</si>
  <si>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</si>
  <si>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</si>
  <si>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</si>
  <si>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</si>
  <si>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</si>
  <si>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</si>
  <si>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</si>
  <si>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</si>
  <si>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</si>
  <si>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</si>
  <si>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</si>
  <si>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</si>
  <si>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</si>
  <si>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</si>
  <si>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</si>
  <si>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</si>
  <si>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</si>
  <si>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</si>
  <si>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</si>
  <si>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</si>
  <si>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</si>
  <si>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</si>
  <si>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</si>
  <si>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</si>
  <si>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</si>
  <si>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</si>
  <si>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</si>
  <si>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</si>
  <si>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</si>
  <si>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</si>
  <si>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</si>
  <si>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</si>
  <si>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</si>
  <si>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</si>
  <si>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</si>
  <si>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</si>
  <si>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</si>
  <si>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</si>
  <si>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</si>
  <si>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</si>
  <si>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</si>
  <si>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</si>
  <si>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</si>
  <si>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</si>
  <si>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</si>
  <si>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</si>
  <si>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</si>
  <si>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</si>
  <si>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</si>
  <si>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</si>
  <si>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</si>
  <si>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</si>
  <si>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</si>
  <si>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</si>
  <si>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</si>
  <si>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</si>
  <si>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</si>
  <si>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</si>
  <si>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</si>
  <si>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</si>
  <si>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</si>
  <si>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</si>
  <si>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</si>
  <si>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</si>
  <si>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</si>
  <si>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</si>
  <si>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</si>
  <si>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</si>
  <si>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</si>
  <si>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</si>
  <si>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</si>
  <si>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</si>
  <si>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</si>
  <si>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</si>
  <si>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</si>
  <si>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</si>
  <si>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</si>
  <si>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</si>
  <si>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</si>
  <si>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</si>
  <si>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</si>
  <si>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</si>
  <si>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</si>
  <si>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</si>
  <si>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</si>
  <si>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</si>
  <si>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</si>
  <si>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</si>
  <si>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</si>
  <si>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</si>
  <si>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</si>
  <si>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</si>
  <si>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</si>
  <si>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</si>
  <si>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</si>
  <si>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</si>
  <si>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</si>
  <si>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</si>
  <si>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</si>
  <si>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</si>
  <si>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</si>
  <si>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</si>
  <si>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</si>
  <si>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</si>
  <si>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</si>
  <si>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</si>
  <si>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</si>
  <si>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</si>
  <si>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</si>
  <si>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</si>
  <si>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</si>
  <si>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</si>
  <si>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</si>
  <si>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</si>
  <si>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</si>
  <si>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</si>
  <si>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</si>
  <si>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</si>
  <si>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</si>
  <si>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</si>
  <si>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</si>
  <si>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</si>
  <si>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</si>
  <si>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</si>
  <si>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</si>
  <si>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</si>
  <si>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</si>
  <si>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</si>
  <si>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</si>
  <si>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</si>
  <si>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</si>
  <si>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</si>
  <si>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</si>
  <si>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</si>
  <si>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</si>
  <si>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</si>
  <si>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</si>
  <si>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</si>
  <si>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</si>
  <si>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</si>
  <si>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</si>
  <si>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</si>
  <si>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</si>
  <si>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</si>
  <si>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</si>
  <si>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</si>
  <si>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</si>
  <si>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</si>
  <si>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</si>
  <si>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</si>
  <si>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</si>
  <si>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</si>
  <si>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</si>
  <si>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</si>
  <si>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</si>
  <si>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</si>
  <si>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</si>
  <si>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</si>
  <si>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</si>
  <si>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</si>
  <si>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</si>
  <si>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</si>
  <si>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</si>
  <si>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</si>
  <si>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</si>
  <si>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</si>
  <si>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</si>
  <si>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</si>
  <si>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</si>
  <si>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</si>
  <si>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</si>
  <si>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</si>
  <si>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</si>
  <si>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</si>
  <si>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</si>
  <si>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</si>
  <si>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</si>
  <si>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</si>
  <si>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</si>
  <si>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</si>
  <si>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</si>
  <si>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</si>
  <si>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</si>
  <si>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</si>
  <si>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</si>
  <si>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</si>
  <si>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</si>
  <si>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</si>
  <si>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</si>
  <si>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</si>
  <si>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</si>
  <si>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</si>
  <si>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</si>
  <si>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</si>
  <si>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</si>
  <si>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</si>
  <si>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</si>
  <si>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</si>
  <si>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</si>
  <si>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</si>
  <si>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</si>
  <si>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</si>
  <si>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</si>
  <si>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</si>
  <si>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</si>
  <si>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</si>
  <si>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</si>
  <si>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</si>
  <si>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</si>
  <si>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</si>
  <si>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</si>
  <si>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</si>
  <si>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</si>
  <si>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</si>
  <si>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</si>
  <si>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</si>
  <si>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</si>
  <si>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</si>
  <si>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</si>
  <si>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</si>
  <si>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</si>
  <si>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</si>
  <si>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</si>
  <si>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</si>
  <si>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</si>
  <si>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</si>
  <si>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</si>
  <si>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</si>
  <si>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</si>
  <si>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</si>
  <si>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</si>
  <si>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</si>
  <si>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</si>
  <si>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11:51:13</t>
  </si>
  <si>
    <t>11:51:13</t>
  </si>
  <si>
    <t>1149</t>
  </si>
  <si>
    <t>_1</t>
  </si>
  <si>
    <t>RECT-4143-20200907-06_33_50</t>
  </si>
  <si>
    <t>RECT-6877-20201211-11_51_15</t>
  </si>
  <si>
    <t>DARK-6878-20201211-11_51_17</t>
  </si>
  <si>
    <t>0: Broadleaf</t>
  </si>
  <si>
    <t>--:--:--</t>
  </si>
  <si>
    <t>1/3</t>
  </si>
  <si>
    <t>20201211 11:54:02</t>
  </si>
  <si>
    <t>11:54:02</t>
  </si>
  <si>
    <t>RECT-6879-20201211-11_54_04</t>
  </si>
  <si>
    <t>DARK-6880-20201211-11_54_06</t>
  </si>
  <si>
    <t>0/3</t>
  </si>
  <si>
    <t>20201211 11:56:03</t>
  </si>
  <si>
    <t>11:56:03</t>
  </si>
  <si>
    <t>RECT-6881-20201211-11_56_04</t>
  </si>
  <si>
    <t>DARK-6882-20201211-11_56_06</t>
  </si>
  <si>
    <t>20201211 11:57:42</t>
  </si>
  <si>
    <t>11:57:42</t>
  </si>
  <si>
    <t>RECT-6883-20201211-11_57_44</t>
  </si>
  <si>
    <t>DARK-6884-20201211-11_57_46</t>
  </si>
  <si>
    <t>3/3</t>
  </si>
  <si>
    <t>20201211 11:59:34</t>
  </si>
  <si>
    <t>11:59:34</t>
  </si>
  <si>
    <t>RECT-6885-20201211-11_59_36</t>
  </si>
  <si>
    <t>DARK-6886-20201211-11_59_38</t>
  </si>
  <si>
    <t>20201211 12:01:29</t>
  </si>
  <si>
    <t>12:01:29</t>
  </si>
  <si>
    <t>RECT-6887-20201211-12_01_31</t>
  </si>
  <si>
    <t>DARK-6888-20201211-12_01_33</t>
  </si>
  <si>
    <t>20201211 12:02:43</t>
  </si>
  <si>
    <t>12:02:43</t>
  </si>
  <si>
    <t>RECT-6889-20201211-12_02_45</t>
  </si>
  <si>
    <t>DARK-6890-20201211-12_02_47</t>
  </si>
  <si>
    <t>20201211 12:04:35</t>
  </si>
  <si>
    <t>12:04:35</t>
  </si>
  <si>
    <t>RECT-6891-20201211-12_04_37</t>
  </si>
  <si>
    <t>DARK-6892-20201211-12_04_39</t>
  </si>
  <si>
    <t>20201211 12:06:28</t>
  </si>
  <si>
    <t>12:06:28</t>
  </si>
  <si>
    <t>RECT-6893-20201211-12_06_30</t>
  </si>
  <si>
    <t>DARK-6894-20201211-12_06_32</t>
  </si>
  <si>
    <t>20201211 12:08:29</t>
  </si>
  <si>
    <t>12:08:29</t>
  </si>
  <si>
    <t>RECT-6895-20201211-12_08_30</t>
  </si>
  <si>
    <t>DARK-6896-20201211-12_08_32</t>
  </si>
  <si>
    <t>20201211 12:10:29</t>
  </si>
  <si>
    <t>12:10:29</t>
  </si>
  <si>
    <t>RECT-6897-20201211-12_10_31</t>
  </si>
  <si>
    <t>DARK-6898-20201211-12_10_33</t>
  </si>
  <si>
    <t>20201211 12:12:30</t>
  </si>
  <si>
    <t>12:12:30</t>
  </si>
  <si>
    <t>RECT-6899-20201211-12_12_31</t>
  </si>
  <si>
    <t>DARK-6900-20201211-12_12_33</t>
  </si>
  <si>
    <t>20201211 12:14:30</t>
  </si>
  <si>
    <t>12:14:30</t>
  </si>
  <si>
    <t>RECT-6901-20201211-12_14_32</t>
  </si>
  <si>
    <t>DARK-6902-20201211-12_14_34</t>
  </si>
  <si>
    <t>20201211 12:16:31</t>
  </si>
  <si>
    <t>12:16:31</t>
  </si>
  <si>
    <t>RECT-6903-20201211-12_16_32</t>
  </si>
  <si>
    <t>DARK-6904-20201211-12_16_34</t>
  </si>
  <si>
    <t>20201211 12:18:31</t>
  </si>
  <si>
    <t>12:18:31</t>
  </si>
  <si>
    <t>RECT-6905-20201211-12_18_33</t>
  </si>
  <si>
    <t>DARK-6906-20201211-12_18_35</t>
  </si>
  <si>
    <t>20201211 12:20:32</t>
  </si>
  <si>
    <t>12:20:32</t>
  </si>
  <si>
    <t>RECT-6907-20201211-12_20_33</t>
  </si>
  <si>
    <t>DARK-6908-20201211-12_20_35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</si>
</sst>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2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1607716273.5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1607716265.5</v>
      </c>
      <c r="I17">
        <f t="shared" ref="I17:I32" si="0">BW17*AG17*(BS17-BT17)/(100*BL17*(1000-AG17*BS17))</f>
        <v>-1.784692488981458E-4</v>
      </c>
      <c r="J17">
        <f t="shared" ref="J17:J32" si="1">BW17*AG17*(BR17-BQ17*(1000-AG17*BT17)/(1000-AG17*BS17))/(100*BL17)</f>
        <v>16.409800141084638</v>
      </c>
      <c r="K17">
        <f t="shared" ref="K17:K32" si="2">BQ17 - IF(AG17&gt;1, J17*BL17*100/(AI17*CE17), 0)</f>
        <v>1195.1409677419399</v>
      </c>
      <c r="L17">
        <f t="shared" ref="L17:L32" si="3">((R17-I17/2)*K17-J17)/(R17+I17/2)</f>
        <v>4056.0772401059398</v>
      </c>
      <c r="M17">
        <f t="shared" ref="M17:M32" si="4">L17*(BX17+BY17)/1000</f>
        <v>413.98546399502402</v>
      </c>
      <c r="N17">
        <f t="shared" ref="N17:N32" si="5">(BQ17 - IF(AG17&gt;1, J17*BL17*100/(AI17*CE17), 0))*(BX17+BY17)/1000</f>
        <v>121.98263464459721</v>
      </c>
      <c r="O17">
        <f t="shared" ref="O17:O32" si="6">2/((1/Q17-1/P17)+SIGN(Q17)*SQRT((1/Q17-1/P17)*(1/Q17-1/P17) + 4*BM17/((BM17+1)*(BM17+1))*(2*1/Q17*1/P17-1/P17*1/P17)))</f>
        <v>-8.902502701223591E-3</v>
      </c>
      <c r="P17">
        <f t="shared" ref="P17:P32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2.9643009382226073</v>
      </c>
      <c r="Q17">
        <f t="shared" ref="Q17:Q32" si="8">I17*(1000-(1000*0.61365*EXP(17.502*U17/(240.97+U17))/(BX17+BY17)+BS17)/2)/(1000*0.61365*EXP(17.502*U17/(240.97+U17))/(BX17+BY17)-BS17)</f>
        <v>-8.9173830387186855E-3</v>
      </c>
      <c r="R17">
        <f t="shared" ref="R17:R32" si="9">1/((BM17+1)/(O17/1.6)+1/(P17/1.37)) + BM17/((BM17+1)/(O17/1.6) + BM17/(P17/1.37))</f>
        <v>-5.5720254276181175E-3</v>
      </c>
      <c r="S17">
        <f t="shared" ref="S17:S32" si="10">(BI17*BK17)</f>
        <v>231.31823309728483</v>
      </c>
      <c r="T17">
        <f t="shared" ref="T17:T32" si="11">(BZ17+(S17+2*0.95*0.0000000567*(((BZ17+$B$7)+273)^4-(BZ17+273)^4)-44100*I17)/(1.84*29.3*P17+8*0.95*0.0000000567*(BZ17+273)^3))</f>
        <v>30.469953199672965</v>
      </c>
      <c r="U17">
        <f t="shared" ref="U17:U32" si="12">($C$7*CA17+$D$7*CB17+$E$7*T17)</f>
        <v>29.963529032258101</v>
      </c>
      <c r="V17">
        <f t="shared" ref="V17:V32" si="13">0.61365*EXP(17.502*U17/(240.97+U17))</f>
        <v>4.2515328589274732</v>
      </c>
      <c r="W17">
        <f t="shared" ref="W17:W32" si="14">(X17/Y17*100)</f>
        <v>56.294846618028103</v>
      </c>
      <c r="X17">
        <f t="shared" ref="X17:X32" si="15">BS17*(BX17+BY17)/1000</f>
        <v>2.2741327773046871</v>
      </c>
      <c r="Y17">
        <f t="shared" ref="Y17:Y32" si="16">0.61365*EXP(17.502*BZ17/(240.97+BZ17))</f>
        <v>4.0396819849872525</v>
      </c>
      <c r="Z17">
        <f t="shared" ref="Z17:Z32" si="17">(V17-BS17*(BX17+BY17)/1000)</f>
        <v>1.9774000816227861</v>
      </c>
      <c r="AA17">
        <f t="shared" ref="AA17:AA32" si="18">(-I17*44100)</f>
        <v>7.8704938764082302</v>
      </c>
      <c r="AB17">
        <f t="shared" ref="AB17:AB32" si="19">2*29.3*P17*0.92*(BZ17-U17)</f>
        <v>-141.70837009164418</v>
      </c>
      <c r="AC17">
        <f t="shared" ref="AC17:AC32" si="20">2*0.95*0.0000000567*(((BZ17+$B$7)+273)^4-(U17+273)^4)</f>
        <v>-10.579090920144688</v>
      </c>
      <c r="AD17">
        <f t="shared" ref="AD17:AD32" si="21">S17+AC17+AA17+AB17</f>
        <v>86.901265961904187</v>
      </c>
      <c r="AE17">
        <v>499</v>
      </c>
      <c r="AF17">
        <v>100</v>
      </c>
      <c r="AG17">
        <f t="shared" ref="AG17:AG32" si="22">IF(AE17*$H$13&gt;=AI17,1,(AI17/(AI17-AE17*$H$13)))</f>
        <v>1</v>
      </c>
      <c r="AH17">
        <f t="shared" ref="AH17:AH32" si="23">(AG17-1)*100</f>
        <v>0</v>
      </c>
      <c r="AI17">
        <f t="shared" ref="AI17:AI32" si="24">MAX(0,($B$13+$C$13*CE17)/(1+$D$13*CE17)*BX17/(BZ17+273)*$E$13)</f>
        <v>53562.337088504391</v>
      </c>
      <c r="AJ17" t="s">
        <v>287</v>
      </c>
      <c r="AK17">
        <v>715.47692307692296</v>
      </c>
      <c r="AL17">
        <v>3262.08</v>
      </c>
      <c r="AM17">
        <f t="shared" ref="AM17:AM32" si="25">AL17-AK17</f>
        <v>2546.603076923077</v>
      </c>
      <c r="AN17">
        <f t="shared" ref="AN17:AN32" si="26">AM17/AL17</f>
        <v>0.78066849277855754</v>
      </c>
      <c r="AO17">
        <v>-0.57774747981622299</v>
      </c>
      <c r="AP17" t="s">
        <v>288</v>
      </c>
      <c r="AQ17">
        <v>72.314115384615405</v>
      </c>
      <c r="AR17">
        <v>538.5</v>
      </c>
      <c r="AS17">
        <f t="shared" ref="AS17:AS32" si="27">1-AQ17/AR17</f>
        <v>0.86571194914648952</v>
      </c>
      <c r="AT17">
        <v>0.5</v>
      </c>
      <c r="AU17">
        <f t="shared" ref="AU17:AU32" si="28">BI17</f>
        <v>1180.3229988187161</v>
      </c>
      <c r="AV17">
        <f t="shared" ref="AV17:AV32" si="29">J17</f>
        <v>16.409800141084638</v>
      </c>
      <c r="AW17">
        <f t="shared" ref="AW17:AW32" si="30">AS17*AT17*AU17</f>
        <v>510.90986196489018</v>
      </c>
      <c r="AX17">
        <f t="shared" ref="AX17:AX32" si="31">BC17/AR17</f>
        <v>0.68165273909006496</v>
      </c>
      <c r="AY17">
        <f t="shared" ref="AY17:AY32" si="32">(AV17-AO17)/AU17</f>
        <v>1.4392287228074214E-2</v>
      </c>
      <c r="AZ17">
        <f t="shared" ref="AZ17:AZ32" si="33">(AL17-AR17)/AR17</f>
        <v>5.0577158774373254</v>
      </c>
      <c r="BA17" t="s">
        <v>289</v>
      </c>
      <c r="BB17">
        <v>171.43</v>
      </c>
      <c r="BC17">
        <f t="shared" ref="BC17:BC32" si="34">AR17-BB17</f>
        <v>367.07</v>
      </c>
      <c r="BD17">
        <f t="shared" ref="BD17:BD32" si="35">(AR17-AQ17)/(AR17-BB17)</f>
        <v>1.2700190280202266</v>
      </c>
      <c r="BE17">
        <f t="shared" ref="BE17:BE32" si="36">(AL17-AR17)/(AL17-BB17)</f>
        <v>0.88123210327924539</v>
      </c>
      <c r="BF17">
        <f t="shared" ref="BF17:BF32" si="37">(AR17-AQ17)/(AR17-AK17)</f>
        <v>-2.6341619941756873</v>
      </c>
      <c r="BG17">
        <f t="shared" ref="BG17:BG32" si="38">(AL17-AR17)/(AL17-AK17)</f>
        <v>1.0694952914651916</v>
      </c>
      <c r="BH17">
        <f t="shared" ref="BH17:BH32" si="39">$B$11*CF17+$C$11*CG17+$F$11*CH17*(1-CK17)</f>
        <v>1400.1635483871</v>
      </c>
      <c r="BI17">
        <f t="shared" ref="BI17:BI32" si="40">BH17*BJ17</f>
        <v>1180.3229988187161</v>
      </c>
      <c r="BJ17">
        <f t="shared" ref="BJ17:BJ32" si="41">($B$11*$D$9+$C$11*$D$9+$F$11*((CU17+CM17)/MAX(CU17+CM17+CV17, 0.1)*$I$9+CV17/MAX(CU17+CM17+CV17, 0.1)*$J$9))/($B$11+$C$11+$F$11)</f>
        <v>0.84298937804685292</v>
      </c>
      <c r="BK17">
        <f t="shared" ref="BK17:BK32" si="42">($B$11*$K$9+$C$11*$K$9+$F$11*((CU17+CM17)/MAX(CU17+CM17+CV17, 0.1)*$P$9+CV17/MAX(CU17+CM17+CV17, 0.1)*$Q$9))/($B$11+$C$11+$F$11)</f>
        <v>0.19597875609370602</v>
      </c>
      <c r="BL17">
        <v>6</v>
      </c>
      <c r="BM17">
        <v>0.5</v>
      </c>
      <c r="BN17" t="s">
        <v>290</v>
      </c>
      <c r="BO17">
        <v>2</v>
      </c>
      <c r="BP17">
        <v>1607716265.5</v>
      </c>
      <c r="BQ17">
        <v>1195.1409677419399</v>
      </c>
      <c r="BR17">
        <v>1214.5754838709699</v>
      </c>
      <c r="BS17">
        <v>22.281116129032299</v>
      </c>
      <c r="BT17">
        <v>22.4904935483871</v>
      </c>
      <c r="BU17">
        <v>1192.5525806451601</v>
      </c>
      <c r="BV17">
        <v>22.319116129032299</v>
      </c>
      <c r="BW17">
        <v>500.03316129032299</v>
      </c>
      <c r="BX17">
        <v>102.055032258064</v>
      </c>
      <c r="BY17">
        <v>1.04461558064516E-2</v>
      </c>
      <c r="BZ17">
        <v>29.076806451612899</v>
      </c>
      <c r="CA17">
        <v>29.963529032258101</v>
      </c>
      <c r="CB17">
        <v>999.9</v>
      </c>
      <c r="CC17">
        <v>0</v>
      </c>
      <c r="CD17">
        <v>0</v>
      </c>
      <c r="CE17">
        <v>9994.0725806451592</v>
      </c>
      <c r="CF17">
        <v>0</v>
      </c>
      <c r="CG17">
        <v>323.45041935483903</v>
      </c>
      <c r="CH17">
        <v>1400.1635483871</v>
      </c>
      <c r="CI17">
        <v>0.89999745161290301</v>
      </c>
      <c r="CJ17">
        <v>0.100002606451613</v>
      </c>
      <c r="CK17">
        <v>0</v>
      </c>
      <c r="CL17">
        <v>61.031300000000002</v>
      </c>
      <c r="CM17">
        <v>4.9997499999999997</v>
      </c>
      <c r="CN17">
        <v>110998.264516129</v>
      </c>
      <c r="CO17">
        <v>12179.4580645161</v>
      </c>
      <c r="CP17">
        <v>50.062064516128999</v>
      </c>
      <c r="CQ17">
        <v>51.832322580645098</v>
      </c>
      <c r="CR17">
        <v>51.128806451612903</v>
      </c>
      <c r="CS17">
        <v>51.090451612903202</v>
      </c>
      <c r="CT17">
        <v>51.031999999999996</v>
      </c>
      <c r="CU17">
        <v>1255.6435483871001</v>
      </c>
      <c r="CV17">
        <v>139.52064516128999</v>
      </c>
      <c r="CW17">
        <v>0</v>
      </c>
      <c r="CX17">
        <v>119.700000047684</v>
      </c>
      <c r="CY17">
        <v>0</v>
      </c>
      <c r="CZ17">
        <v>72.314115384615405</v>
      </c>
      <c r="DA17">
        <v>943.80038227934801</v>
      </c>
      <c r="DB17">
        <v>792930.41330425104</v>
      </c>
      <c r="DC17">
        <v>118137.115384615</v>
      </c>
      <c r="DD17">
        <v>15</v>
      </c>
      <c r="DE17">
        <v>0</v>
      </c>
      <c r="DF17" t="s">
        <v>291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16.146754171053399</v>
      </c>
      <c r="DS17">
        <v>16.406383121918498</v>
      </c>
      <c r="DT17">
        <v>1.27904343080871</v>
      </c>
      <c r="DU17">
        <v>0</v>
      </c>
      <c r="DV17">
        <v>-19.2872709677419</v>
      </c>
      <c r="DW17">
        <v>-20.060162903225802</v>
      </c>
      <c r="DX17">
        <v>1.56554828861835</v>
      </c>
      <c r="DY17">
        <v>0</v>
      </c>
      <c r="DZ17">
        <v>-0.211303225806452</v>
      </c>
      <c r="EA17">
        <v>0.15457737096774199</v>
      </c>
      <c r="EB17">
        <v>1.6769920589016399E-2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2.59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2656.3</v>
      </c>
      <c r="EX17">
        <v>2656</v>
      </c>
      <c r="EY17">
        <v>2</v>
      </c>
      <c r="EZ17">
        <v>2.7536900000000002</v>
      </c>
      <c r="FA17">
        <v>476.05799999999999</v>
      </c>
      <c r="FB17">
        <v>20.696000000000002</v>
      </c>
      <c r="FC17">
        <v>34.026400000000002</v>
      </c>
      <c r="FD17">
        <v>30.000900000000001</v>
      </c>
      <c r="FE17">
        <v>34.058399999999999</v>
      </c>
      <c r="FF17">
        <v>33.793500000000002</v>
      </c>
      <c r="FG17">
        <v>51.112699999999997</v>
      </c>
      <c r="FH17">
        <v>21.757300000000001</v>
      </c>
      <c r="FI17">
        <v>38.270299999999999</v>
      </c>
      <c r="FJ17">
        <v>19.994800000000001</v>
      </c>
      <c r="FK17">
        <v>1215.04</v>
      </c>
      <c r="FL17">
        <v>22.4147</v>
      </c>
      <c r="FM17">
        <v>101.288</v>
      </c>
      <c r="FN17">
        <v>100.624</v>
      </c>
    </row>
    <row r="18" spans="1:170" x14ac:dyDescent="0.25">
      <c r="A18">
        <v>2</v>
      </c>
      <c r="B18">
        <v>1607716442.5</v>
      </c>
      <c r="C18">
        <v>169</v>
      </c>
      <c r="D18" t="s">
        <v>293</v>
      </c>
      <c r="E18" t="s">
        <v>294</v>
      </c>
      <c r="F18" t="s">
        <v>285</v>
      </c>
      <c r="G18" t="s">
        <v>286</v>
      </c>
      <c r="H18">
        <v>1607716434.5</v>
      </c>
      <c r="I18">
        <f t="shared" si="0"/>
        <v>-1.6403737727859792E-4</v>
      </c>
      <c r="J18">
        <f t="shared" si="1"/>
        <v>7.8764030986665636</v>
      </c>
      <c r="K18">
        <f t="shared" si="2"/>
        <v>402.06474193548399</v>
      </c>
      <c r="L18">
        <f t="shared" si="3"/>
        <v>1770.3172046919829</v>
      </c>
      <c r="M18">
        <f t="shared" si="4"/>
        <v>180.88146013757716</v>
      </c>
      <c r="N18">
        <f t="shared" si="5"/>
        <v>41.080805969900801</v>
      </c>
      <c r="O18">
        <f t="shared" si="6"/>
        <v>-8.9891309550913633E-3</v>
      </c>
      <c r="P18">
        <f t="shared" si="7"/>
        <v>2.9654613192209078</v>
      </c>
      <c r="Q18">
        <f t="shared" si="8"/>
        <v>-9.0042966151215459E-3</v>
      </c>
      <c r="R18">
        <f t="shared" si="9"/>
        <v>-5.6263207191102321E-3</v>
      </c>
      <c r="S18">
        <f t="shared" si="10"/>
        <v>231.28945749093316</v>
      </c>
      <c r="T18">
        <f t="shared" si="11"/>
        <v>29.459852879783668</v>
      </c>
      <c r="U18">
        <f t="shared" si="12"/>
        <v>28.803145161290299</v>
      </c>
      <c r="V18">
        <f t="shared" si="13"/>
        <v>3.9761872360127501</v>
      </c>
      <c r="W18">
        <f t="shared" si="14"/>
        <v>56.970539880167436</v>
      </c>
      <c r="X18">
        <f t="shared" si="15"/>
        <v>2.1707950542004655</v>
      </c>
      <c r="Y18">
        <f t="shared" si="16"/>
        <v>3.8103817495262349</v>
      </c>
      <c r="Z18">
        <f t="shared" si="17"/>
        <v>1.8053921818122847</v>
      </c>
      <c r="AA18">
        <f t="shared" si="18"/>
        <v>7.2340483379861684</v>
      </c>
      <c r="AB18">
        <f t="shared" si="19"/>
        <v>-117.19018443256439</v>
      </c>
      <c r="AC18">
        <f t="shared" si="20"/>
        <v>-8.6516498063331451</v>
      </c>
      <c r="AD18">
        <f t="shared" si="21"/>
        <v>112.68167159002178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53775.751323127719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1094.04</v>
      </c>
      <c r="AR18">
        <v>1287.95</v>
      </c>
      <c r="AS18">
        <f t="shared" si="27"/>
        <v>0.15055708684343339</v>
      </c>
      <c r="AT18">
        <v>0.5</v>
      </c>
      <c r="AU18">
        <f t="shared" si="28"/>
        <v>1180.1773749408719</v>
      </c>
      <c r="AV18">
        <f t="shared" si="29"/>
        <v>7.8764030986665636</v>
      </c>
      <c r="AW18">
        <f t="shared" si="30"/>
        <v>88.842033764814047</v>
      </c>
      <c r="AX18">
        <f t="shared" si="31"/>
        <v>0.43515664427966927</v>
      </c>
      <c r="AY18">
        <f t="shared" si="32"/>
        <v>7.163457593742084E-3</v>
      </c>
      <c r="AZ18">
        <f t="shared" si="33"/>
        <v>1.5327691292363832</v>
      </c>
      <c r="BA18" t="s">
        <v>296</v>
      </c>
      <c r="BB18">
        <v>727.49</v>
      </c>
      <c r="BC18">
        <f t="shared" si="34"/>
        <v>560.46</v>
      </c>
      <c r="BD18">
        <f t="shared" si="35"/>
        <v>0.34598365628233962</v>
      </c>
      <c r="BE18">
        <f t="shared" si="36"/>
        <v>0.7788754788742952</v>
      </c>
      <c r="BF18">
        <f t="shared" si="37"/>
        <v>0.3387233527945554</v>
      </c>
      <c r="BG18">
        <f t="shared" si="38"/>
        <v>0.77520129378985692</v>
      </c>
      <c r="BH18">
        <f t="shared" si="39"/>
        <v>1399.99096774194</v>
      </c>
      <c r="BI18">
        <f t="shared" si="40"/>
        <v>1180.1773749408719</v>
      </c>
      <c r="BJ18">
        <f t="shared" si="41"/>
        <v>0.84298927788397959</v>
      </c>
      <c r="BK18">
        <f t="shared" si="42"/>
        <v>0.19597855576795903</v>
      </c>
      <c r="BL18">
        <v>6</v>
      </c>
      <c r="BM18">
        <v>0.5</v>
      </c>
      <c r="BN18" t="s">
        <v>290</v>
      </c>
      <c r="BO18">
        <v>2</v>
      </c>
      <c r="BP18">
        <v>1607716434.5</v>
      </c>
      <c r="BQ18">
        <v>402.06474193548399</v>
      </c>
      <c r="BR18">
        <v>411.43674193548401</v>
      </c>
      <c r="BS18">
        <v>21.245935483871001</v>
      </c>
      <c r="BT18">
        <v>21.438587096774199</v>
      </c>
      <c r="BU18">
        <v>399.477709677419</v>
      </c>
      <c r="BV18">
        <v>21.283935483871002</v>
      </c>
      <c r="BW18">
        <v>500.02877419354797</v>
      </c>
      <c r="BX18">
        <v>102.07458064516101</v>
      </c>
      <c r="BY18">
        <v>0.10002380322580599</v>
      </c>
      <c r="BZ18">
        <v>28.070129032258102</v>
      </c>
      <c r="CA18">
        <v>28.803145161290299</v>
      </c>
      <c r="CB18">
        <v>999.9</v>
      </c>
      <c r="CC18">
        <v>0</v>
      </c>
      <c r="CD18">
        <v>0</v>
      </c>
      <c r="CE18">
        <v>9998.7296774193492</v>
      </c>
      <c r="CF18">
        <v>0</v>
      </c>
      <c r="CG18">
        <v>507.67003225806502</v>
      </c>
      <c r="CH18">
        <v>1399.99096774194</v>
      </c>
      <c r="CI18">
        <v>0.89999974193548404</v>
      </c>
      <c r="CJ18">
        <v>0.10000021935483901</v>
      </c>
      <c r="CK18">
        <v>0</v>
      </c>
      <c r="CL18">
        <v>1094.4516129032299</v>
      </c>
      <c r="CM18">
        <v>4.9997499999999997</v>
      </c>
      <c r="CN18">
        <v>15331.825806451599</v>
      </c>
      <c r="CO18">
        <v>12177.9548387097</v>
      </c>
      <c r="CP18">
        <v>49.447225806451598</v>
      </c>
      <c r="CQ18">
        <v>51.304000000000002</v>
      </c>
      <c r="CR18">
        <v>50.481612903225802</v>
      </c>
      <c r="CS18">
        <v>50.322225806451598</v>
      </c>
      <c r="CT18">
        <v>50.4270322580645</v>
      </c>
      <c r="CU18">
        <v>1255.49225806452</v>
      </c>
      <c r="CV18">
        <v>139.49870967741899</v>
      </c>
      <c r="CW18">
        <v>0</v>
      </c>
      <c r="CX18">
        <v>168.200000047684</v>
      </c>
      <c r="CY18">
        <v>0</v>
      </c>
      <c r="CZ18">
        <v>1094.04</v>
      </c>
      <c r="DA18">
        <v>-32.058461492305497</v>
      </c>
      <c r="DB18">
        <v>-435.153845604362</v>
      </c>
      <c r="DC18">
        <v>15326.371999999999</v>
      </c>
      <c r="DD18">
        <v>15</v>
      </c>
      <c r="DE18">
        <v>0</v>
      </c>
      <c r="DF18" t="s">
        <v>291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7.8624592089156904</v>
      </c>
      <c r="DS18">
        <v>0.78845597538992196</v>
      </c>
      <c r="DT18">
        <v>6.3316243845015399E-2</v>
      </c>
      <c r="DU18">
        <v>0</v>
      </c>
      <c r="DV18">
        <v>-9.3595835483870893</v>
      </c>
      <c r="DW18">
        <v>-1.35575806451612</v>
      </c>
      <c r="DX18">
        <v>0.10492495101487299</v>
      </c>
      <c r="DY18">
        <v>0</v>
      </c>
      <c r="DZ18">
        <v>-0.202770525806452</v>
      </c>
      <c r="EA18">
        <v>1.0688167161290301</v>
      </c>
      <c r="EB18">
        <v>8.08074575862536E-2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2659.1</v>
      </c>
      <c r="EX18">
        <v>2658.9</v>
      </c>
      <c r="EY18">
        <v>2</v>
      </c>
      <c r="EZ18">
        <v>513.85400000000004</v>
      </c>
      <c r="FA18">
        <v>470.31299999999999</v>
      </c>
      <c r="FB18">
        <v>21.8659</v>
      </c>
      <c r="FC18">
        <v>34.4377</v>
      </c>
      <c r="FD18">
        <v>30.0001</v>
      </c>
      <c r="FE18">
        <v>34.1999</v>
      </c>
      <c r="FF18">
        <v>34.1355</v>
      </c>
      <c r="FG18">
        <v>21.838699999999999</v>
      </c>
      <c r="FH18">
        <v>24.912600000000001</v>
      </c>
      <c r="FI18">
        <v>34.927100000000003</v>
      </c>
      <c r="FJ18">
        <v>21.866599999999998</v>
      </c>
      <c r="FK18">
        <v>410.78699999999998</v>
      </c>
      <c r="FL18">
        <v>21.236999999999998</v>
      </c>
      <c r="FM18">
        <v>101.226</v>
      </c>
      <c r="FN18">
        <v>100.55800000000001</v>
      </c>
    </row>
    <row r="19" spans="1:170" x14ac:dyDescent="0.25">
      <c r="A19">
        <v>3</v>
      </c>
      <c r="B19">
        <v>1607716563</v>
      </c>
      <c r="C19">
        <v>289.5</v>
      </c>
      <c r="D19" t="s">
        <v>298</v>
      </c>
      <c r="E19" t="s">
        <v>299</v>
      </c>
      <c r="F19" t="s">
        <v>285</v>
      </c>
      <c r="G19" t="s">
        <v>286</v>
      </c>
      <c r="H19">
        <v>1607716555</v>
      </c>
      <c r="I19">
        <f t="shared" si="0"/>
        <v>1.0455192832739856E-3</v>
      </c>
      <c r="J19">
        <f t="shared" si="1"/>
        <v>-1.4699140605973109</v>
      </c>
      <c r="K19">
        <f t="shared" si="2"/>
        <v>49.9882225806452</v>
      </c>
      <c r="L19">
        <f t="shared" si="3"/>
        <v>90.502734965833383</v>
      </c>
      <c r="M19">
        <f t="shared" si="4"/>
        <v>9.2469263498774801</v>
      </c>
      <c r="N19">
        <f t="shared" si="5"/>
        <v>5.1074413689156746</v>
      </c>
      <c r="O19">
        <f t="shared" si="6"/>
        <v>5.5641210547690535E-2</v>
      </c>
      <c r="P19">
        <f t="shared" si="7"/>
        <v>2.9663187068479786</v>
      </c>
      <c r="Q19">
        <f t="shared" si="8"/>
        <v>5.5067827325050063E-2</v>
      </c>
      <c r="R19">
        <f t="shared" si="9"/>
        <v>3.4468415779023813E-2</v>
      </c>
      <c r="S19">
        <f t="shared" si="10"/>
        <v>231.29027872499611</v>
      </c>
      <c r="T19">
        <f t="shared" si="11"/>
        <v>29.037849481154431</v>
      </c>
      <c r="U19">
        <f t="shared" si="12"/>
        <v>28.928464516129001</v>
      </c>
      <c r="V19">
        <f t="shared" si="13"/>
        <v>4.005154915385182</v>
      </c>
      <c r="W19">
        <f t="shared" si="14"/>
        <v>56.090501411489981</v>
      </c>
      <c r="X19">
        <f t="shared" si="15"/>
        <v>2.1234767250754714</v>
      </c>
      <c r="Y19">
        <f t="shared" si="16"/>
        <v>3.7858044974447012</v>
      </c>
      <c r="Z19">
        <f t="shared" si="17"/>
        <v>1.8816781903097106</v>
      </c>
      <c r="AA19">
        <f t="shared" si="18"/>
        <v>-46.107400392382765</v>
      </c>
      <c r="AB19">
        <f t="shared" si="19"/>
        <v>-155.01836285092389</v>
      </c>
      <c r="AC19">
        <f t="shared" si="20"/>
        <v>-11.441861637011293</v>
      </c>
      <c r="AD19">
        <f t="shared" si="21"/>
        <v>18.722653844678149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53820.614926592374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934.53342307692299</v>
      </c>
      <c r="AR19">
        <v>1038.82</v>
      </c>
      <c r="AS19">
        <f t="shared" si="27"/>
        <v>0.10038945815740641</v>
      </c>
      <c r="AT19">
        <v>0.5</v>
      </c>
      <c r="AU19">
        <f t="shared" si="28"/>
        <v>1180.1804910699204</v>
      </c>
      <c r="AV19">
        <f t="shared" si="29"/>
        <v>-1.4699140605973109</v>
      </c>
      <c r="AW19">
        <f t="shared" si="30"/>
        <v>59.238840013225563</v>
      </c>
      <c r="AX19">
        <f t="shared" si="31"/>
        <v>0.30370035232282772</v>
      </c>
      <c r="AY19">
        <f t="shared" si="32"/>
        <v>-7.5595774335523308E-4</v>
      </c>
      <c r="AZ19">
        <f t="shared" si="33"/>
        <v>2.1401782792014021</v>
      </c>
      <c r="BA19" t="s">
        <v>301</v>
      </c>
      <c r="BB19">
        <v>723.33</v>
      </c>
      <c r="BC19">
        <f t="shared" si="34"/>
        <v>315.4899999999999</v>
      </c>
      <c r="BD19">
        <f t="shared" si="35"/>
        <v>0.33055430258669682</v>
      </c>
      <c r="BE19">
        <f t="shared" si="36"/>
        <v>0.87573018217626797</v>
      </c>
      <c r="BF19">
        <f t="shared" si="37"/>
        <v>0.32252608565324759</v>
      </c>
      <c r="BG19">
        <f t="shared" si="38"/>
        <v>0.87302965277425382</v>
      </c>
      <c r="BH19">
        <f t="shared" si="39"/>
        <v>1399.99451612903</v>
      </c>
      <c r="BI19">
        <f t="shared" si="40"/>
        <v>1180.1804910699204</v>
      </c>
      <c r="BJ19">
        <f t="shared" si="41"/>
        <v>0.84298936708202765</v>
      </c>
      <c r="BK19">
        <f t="shared" si="42"/>
        <v>0.19597873416405526</v>
      </c>
      <c r="BL19">
        <v>6</v>
      </c>
      <c r="BM19">
        <v>0.5</v>
      </c>
      <c r="BN19" t="s">
        <v>290</v>
      </c>
      <c r="BO19">
        <v>2</v>
      </c>
      <c r="BP19">
        <v>1607716555</v>
      </c>
      <c r="BQ19">
        <v>49.9882225806452</v>
      </c>
      <c r="BR19">
        <v>48.287135483870998</v>
      </c>
      <c r="BS19">
        <v>20.783170967741899</v>
      </c>
      <c r="BT19">
        <v>19.554690322580601</v>
      </c>
      <c r="BU19">
        <v>47.401219354838702</v>
      </c>
      <c r="BV19">
        <v>20.821170967741899</v>
      </c>
      <c r="BW19">
        <v>500.02745161290301</v>
      </c>
      <c r="BX19">
        <v>102.072903225806</v>
      </c>
      <c r="BY19">
        <v>9.9990812903225798E-2</v>
      </c>
      <c r="BZ19">
        <v>27.959116129032299</v>
      </c>
      <c r="CA19">
        <v>28.928464516129001</v>
      </c>
      <c r="CB19">
        <v>999.9</v>
      </c>
      <c r="CC19">
        <v>0</v>
      </c>
      <c r="CD19">
        <v>0</v>
      </c>
      <c r="CE19">
        <v>10003.7512903226</v>
      </c>
      <c r="CF19">
        <v>0</v>
      </c>
      <c r="CG19">
        <v>440.20532258064497</v>
      </c>
      <c r="CH19">
        <v>1399.99451612903</v>
      </c>
      <c r="CI19">
        <v>0.89999822580645195</v>
      </c>
      <c r="CJ19">
        <v>0.100001774193548</v>
      </c>
      <c r="CK19">
        <v>0</v>
      </c>
      <c r="CL19">
        <v>934.67432258064503</v>
      </c>
      <c r="CM19">
        <v>4.9997499999999997</v>
      </c>
      <c r="CN19">
        <v>13063.554838709701</v>
      </c>
      <c r="CO19">
        <v>12177.987096774201</v>
      </c>
      <c r="CP19">
        <v>48.709419354838701</v>
      </c>
      <c r="CQ19">
        <v>50.783999999999999</v>
      </c>
      <c r="CR19">
        <v>49.771999999999998</v>
      </c>
      <c r="CS19">
        <v>49.768000000000001</v>
      </c>
      <c r="CT19">
        <v>49.794032258064497</v>
      </c>
      <c r="CU19">
        <v>1255.49129032258</v>
      </c>
      <c r="CV19">
        <v>139.50322580645201</v>
      </c>
      <c r="CW19">
        <v>0</v>
      </c>
      <c r="CX19">
        <v>119.60000014305101</v>
      </c>
      <c r="CY19">
        <v>0</v>
      </c>
      <c r="CZ19">
        <v>934.53342307692299</v>
      </c>
      <c r="DA19">
        <v>-27.888376087268401</v>
      </c>
      <c r="DB19">
        <v>-409.545299478201</v>
      </c>
      <c r="DC19">
        <v>13061.0769230769</v>
      </c>
      <c r="DD19">
        <v>15</v>
      </c>
      <c r="DE19">
        <v>0</v>
      </c>
      <c r="DF19" t="s">
        <v>291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-1.4596369701093499</v>
      </c>
      <c r="DS19">
        <v>-4.2167261595041303</v>
      </c>
      <c r="DT19">
        <v>0.31116484455094701</v>
      </c>
      <c r="DU19">
        <v>0</v>
      </c>
      <c r="DV19">
        <v>1.7010880645161299</v>
      </c>
      <c r="DW19">
        <v>5.0594666129032202</v>
      </c>
      <c r="DX19">
        <v>0.38748457966753302</v>
      </c>
      <c r="DY19">
        <v>0</v>
      </c>
      <c r="DZ19">
        <v>1.2284873548387101</v>
      </c>
      <c r="EA19">
        <v>-3.8926864838709698</v>
      </c>
      <c r="EB19">
        <v>0.29422937584855302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2661.1</v>
      </c>
      <c r="EX19">
        <v>2660.9</v>
      </c>
      <c r="EY19">
        <v>2</v>
      </c>
      <c r="EZ19">
        <v>514.98299999999995</v>
      </c>
      <c r="FA19">
        <v>468.65699999999998</v>
      </c>
      <c r="FB19">
        <v>24.276800000000001</v>
      </c>
      <c r="FC19">
        <v>34.417400000000001</v>
      </c>
      <c r="FD19">
        <v>29.999300000000002</v>
      </c>
      <c r="FE19">
        <v>34.243600000000001</v>
      </c>
      <c r="FF19">
        <v>34.181199999999997</v>
      </c>
      <c r="FG19">
        <v>6.3163799999999997</v>
      </c>
      <c r="FH19">
        <v>26.909500000000001</v>
      </c>
      <c r="FI19">
        <v>31.883500000000002</v>
      </c>
      <c r="FJ19">
        <v>24.278300000000002</v>
      </c>
      <c r="FK19">
        <v>47.991</v>
      </c>
      <c r="FL19">
        <v>20.398700000000002</v>
      </c>
      <c r="FM19">
        <v>101.25700000000001</v>
      </c>
      <c r="FN19">
        <v>100.58199999999999</v>
      </c>
    </row>
    <row r="20" spans="1:170" x14ac:dyDescent="0.25">
      <c r="A20">
        <v>4</v>
      </c>
      <c r="B20">
        <v>1607716662.5</v>
      </c>
      <c r="C20">
        <v>389</v>
      </c>
      <c r="D20" t="s">
        <v>302</v>
      </c>
      <c r="E20" t="s">
        <v>303</v>
      </c>
      <c r="F20" t="s">
        <v>285</v>
      </c>
      <c r="G20" t="s">
        <v>286</v>
      </c>
      <c r="H20">
        <v>1607716654.5</v>
      </c>
      <c r="I20">
        <f t="shared" si="0"/>
        <v>1.4368545387141633E-3</v>
      </c>
      <c r="J20">
        <f t="shared" si="1"/>
        <v>-0.62509352605209789</v>
      </c>
      <c r="K20">
        <f t="shared" si="2"/>
        <v>79.754022580645199</v>
      </c>
      <c r="L20">
        <f t="shared" si="3"/>
        <v>89.615648831968372</v>
      </c>
      <c r="M20">
        <f t="shared" si="4"/>
        <v>9.1552144460703495</v>
      </c>
      <c r="N20">
        <f t="shared" si="5"/>
        <v>8.1477419310060686</v>
      </c>
      <c r="O20">
        <f t="shared" si="6"/>
        <v>8.2759738345239586E-2</v>
      </c>
      <c r="P20">
        <f t="shared" si="7"/>
        <v>2.9649448654515456</v>
      </c>
      <c r="Q20">
        <f t="shared" si="8"/>
        <v>8.1497498844538219E-2</v>
      </c>
      <c r="R20">
        <f t="shared" si="9"/>
        <v>5.1047740268972658E-2</v>
      </c>
      <c r="S20">
        <f t="shared" si="10"/>
        <v>231.29542969490942</v>
      </c>
      <c r="T20">
        <f t="shared" si="11"/>
        <v>28.869909427734353</v>
      </c>
      <c r="U20">
        <f t="shared" si="12"/>
        <v>28.531106451612899</v>
      </c>
      <c r="V20">
        <f t="shared" si="13"/>
        <v>3.9139333127247045</v>
      </c>
      <c r="W20">
        <f t="shared" si="14"/>
        <v>57.450596967769606</v>
      </c>
      <c r="X20">
        <f t="shared" si="15"/>
        <v>2.1663694582032793</v>
      </c>
      <c r="Y20">
        <f t="shared" si="16"/>
        <v>3.7708388990607626</v>
      </c>
      <c r="Z20">
        <f t="shared" si="17"/>
        <v>1.7475638545214252</v>
      </c>
      <c r="AA20">
        <f t="shared" si="18"/>
        <v>-63.365285157294601</v>
      </c>
      <c r="AB20">
        <f t="shared" si="19"/>
        <v>-102.28500861181153</v>
      </c>
      <c r="AC20">
        <f t="shared" si="20"/>
        <v>-7.5356415055346027</v>
      </c>
      <c r="AD20">
        <f t="shared" si="21"/>
        <v>58.109494420268661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53792.334955198174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908.78236000000004</v>
      </c>
      <c r="AR20">
        <v>1003.61</v>
      </c>
      <c r="AS20">
        <f t="shared" si="27"/>
        <v>9.448654357768449E-2</v>
      </c>
      <c r="AT20">
        <v>0.5</v>
      </c>
      <c r="AU20">
        <f t="shared" si="28"/>
        <v>1180.2073459086173</v>
      </c>
      <c r="AV20">
        <f t="shared" si="29"/>
        <v>-0.62509352605209789</v>
      </c>
      <c r="AW20">
        <f t="shared" si="30"/>
        <v>55.756856409948959</v>
      </c>
      <c r="AX20">
        <f t="shared" si="31"/>
        <v>0.30115283825390343</v>
      </c>
      <c r="AY20">
        <f t="shared" si="32"/>
        <v>-4.011671881217123E-5</v>
      </c>
      <c r="AZ20">
        <f t="shared" si="33"/>
        <v>2.250346250037365</v>
      </c>
      <c r="BA20" t="s">
        <v>305</v>
      </c>
      <c r="BB20">
        <v>701.37</v>
      </c>
      <c r="BC20">
        <f t="shared" si="34"/>
        <v>302.24</v>
      </c>
      <c r="BD20">
        <f t="shared" si="35"/>
        <v>0.31374947061937525</v>
      </c>
      <c r="BE20">
        <f t="shared" si="36"/>
        <v>0.88197023481768722</v>
      </c>
      <c r="BF20">
        <f t="shared" si="37"/>
        <v>0.32911056589770193</v>
      </c>
      <c r="BG20">
        <f t="shared" si="38"/>
        <v>0.88685591424352916</v>
      </c>
      <c r="BH20">
        <f t="shared" si="39"/>
        <v>1400.0264516129</v>
      </c>
      <c r="BI20">
        <f t="shared" si="40"/>
        <v>1180.2073459086173</v>
      </c>
      <c r="BJ20">
        <f t="shared" si="41"/>
        <v>0.84298931962961121</v>
      </c>
      <c r="BK20">
        <f t="shared" si="42"/>
        <v>0.19597863925922257</v>
      </c>
      <c r="BL20">
        <v>6</v>
      </c>
      <c r="BM20">
        <v>0.5</v>
      </c>
      <c r="BN20" t="s">
        <v>290</v>
      </c>
      <c r="BO20">
        <v>2</v>
      </c>
      <c r="BP20">
        <v>1607716654.5</v>
      </c>
      <c r="BQ20">
        <v>79.754022580645199</v>
      </c>
      <c r="BR20">
        <v>79.141451612903197</v>
      </c>
      <c r="BS20">
        <v>21.2054677419355</v>
      </c>
      <c r="BT20">
        <v>19.517880645161299</v>
      </c>
      <c r="BU20">
        <v>77.167022580645195</v>
      </c>
      <c r="BV20">
        <v>21.2434677419355</v>
      </c>
      <c r="BW20">
        <v>500.02232258064498</v>
      </c>
      <c r="BX20">
        <v>102.06087096774201</v>
      </c>
      <c r="BY20">
        <v>0.100019070967742</v>
      </c>
      <c r="BZ20">
        <v>27.8912096774194</v>
      </c>
      <c r="CA20">
        <v>28.531106451612899</v>
      </c>
      <c r="CB20">
        <v>999.9</v>
      </c>
      <c r="CC20">
        <v>0</v>
      </c>
      <c r="CD20">
        <v>0</v>
      </c>
      <c r="CE20">
        <v>9997.1474193548402</v>
      </c>
      <c r="CF20">
        <v>0</v>
      </c>
      <c r="CG20">
        <v>372.86906451612901</v>
      </c>
      <c r="CH20">
        <v>1400.0264516129</v>
      </c>
      <c r="CI20">
        <v>0.89999977419354904</v>
      </c>
      <c r="CJ20">
        <v>0.100000180645161</v>
      </c>
      <c r="CK20">
        <v>0</v>
      </c>
      <c r="CL20">
        <v>908.91041935483804</v>
      </c>
      <c r="CM20">
        <v>4.9997499999999997</v>
      </c>
      <c r="CN20">
        <v>12648.5709677419</v>
      </c>
      <c r="CO20">
        <v>12178.2838709677</v>
      </c>
      <c r="CP20">
        <v>48.183193548387102</v>
      </c>
      <c r="CQ20">
        <v>50.281999999999996</v>
      </c>
      <c r="CR20">
        <v>49.217483870967698</v>
      </c>
      <c r="CS20">
        <v>49.298000000000002</v>
      </c>
      <c r="CT20">
        <v>49.306064516128998</v>
      </c>
      <c r="CU20">
        <v>1255.52225806452</v>
      </c>
      <c r="CV20">
        <v>139.50419354838701</v>
      </c>
      <c r="CW20">
        <v>0</v>
      </c>
      <c r="CX20">
        <v>98.600000143051105</v>
      </c>
      <c r="CY20">
        <v>0</v>
      </c>
      <c r="CZ20">
        <v>908.78236000000004</v>
      </c>
      <c r="DA20">
        <v>-14.869923068617201</v>
      </c>
      <c r="DB20">
        <v>-197.000000027521</v>
      </c>
      <c r="DC20">
        <v>12646.548000000001</v>
      </c>
      <c r="DD20">
        <v>15</v>
      </c>
      <c r="DE20">
        <v>0</v>
      </c>
      <c r="DF20" t="s">
        <v>291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-0.61957829667350095</v>
      </c>
      <c r="DS20">
        <v>-0.19518474206559</v>
      </c>
      <c r="DT20">
        <v>2.6176530477362101E-2</v>
      </c>
      <c r="DU20">
        <v>1</v>
      </c>
      <c r="DV20">
        <v>0.61002206451612895</v>
      </c>
      <c r="DW20">
        <v>0.154233774193548</v>
      </c>
      <c r="DX20">
        <v>2.44434520065362E-2</v>
      </c>
      <c r="DY20">
        <v>1</v>
      </c>
      <c r="DZ20">
        <v>1.6858632258064501</v>
      </c>
      <c r="EA20">
        <v>0.134728548387095</v>
      </c>
      <c r="EB20">
        <v>2.1172794684582E-2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2662.8</v>
      </c>
      <c r="EX20">
        <v>2662.5</v>
      </c>
      <c r="EY20">
        <v>2</v>
      </c>
      <c r="EZ20">
        <v>515.58799999999997</v>
      </c>
      <c r="FA20">
        <v>468.66300000000001</v>
      </c>
      <c r="FB20">
        <v>23.807400000000001</v>
      </c>
      <c r="FC20">
        <v>34.185600000000001</v>
      </c>
      <c r="FD20">
        <v>29.9984</v>
      </c>
      <c r="FE20">
        <v>34.116300000000003</v>
      </c>
      <c r="FF20">
        <v>34.072899999999997</v>
      </c>
      <c r="FG20">
        <v>7.6174999999999997</v>
      </c>
      <c r="FH20">
        <v>30.377199999999998</v>
      </c>
      <c r="FI20">
        <v>29.637799999999999</v>
      </c>
      <c r="FJ20">
        <v>23.861899999999999</v>
      </c>
      <c r="FK20">
        <v>79.2166</v>
      </c>
      <c r="FL20">
        <v>19.3093</v>
      </c>
      <c r="FM20">
        <v>101.301</v>
      </c>
      <c r="FN20">
        <v>100.627</v>
      </c>
    </row>
    <row r="21" spans="1:170" x14ac:dyDescent="0.25">
      <c r="A21">
        <v>5</v>
      </c>
      <c r="B21">
        <v>1607716774.5</v>
      </c>
      <c r="C21">
        <v>501</v>
      </c>
      <c r="D21" t="s">
        <v>307</v>
      </c>
      <c r="E21" t="s">
        <v>308</v>
      </c>
      <c r="F21" t="s">
        <v>285</v>
      </c>
      <c r="G21" t="s">
        <v>286</v>
      </c>
      <c r="H21">
        <v>1607716766.75</v>
      </c>
      <c r="I21">
        <f t="shared" si="0"/>
        <v>8.4556094543377118E-4</v>
      </c>
      <c r="J21">
        <f t="shared" si="1"/>
        <v>-6.1891167563908715E-2</v>
      </c>
      <c r="K21">
        <f t="shared" si="2"/>
        <v>99.963556666666605</v>
      </c>
      <c r="L21">
        <f t="shared" si="3"/>
        <v>99.188211719473301</v>
      </c>
      <c r="M21">
        <f t="shared" si="4"/>
        <v>10.133413170892142</v>
      </c>
      <c r="N21">
        <f t="shared" si="5"/>
        <v>10.212625111138573</v>
      </c>
      <c r="O21">
        <f t="shared" si="6"/>
        <v>4.6373361396143863E-2</v>
      </c>
      <c r="P21">
        <f t="shared" si="7"/>
        <v>2.9663771034524027</v>
      </c>
      <c r="Q21">
        <f t="shared" si="8"/>
        <v>4.5974349780811989E-2</v>
      </c>
      <c r="R21">
        <f t="shared" si="9"/>
        <v>2.8769531932250222E-2</v>
      </c>
      <c r="S21">
        <f t="shared" si="10"/>
        <v>231.29323852456147</v>
      </c>
      <c r="T21">
        <f t="shared" si="11"/>
        <v>29.164622867626306</v>
      </c>
      <c r="U21">
        <f t="shared" si="12"/>
        <v>28.908719999999999</v>
      </c>
      <c r="V21">
        <f t="shared" si="13"/>
        <v>4.0005787765378642</v>
      </c>
      <c r="W21">
        <f t="shared" si="14"/>
        <v>57.288891042072379</v>
      </c>
      <c r="X21">
        <f t="shared" si="15"/>
        <v>2.1784084480624122</v>
      </c>
      <c r="Y21">
        <f t="shared" si="16"/>
        <v>3.8024971481165717</v>
      </c>
      <c r="Z21">
        <f t="shared" si="17"/>
        <v>1.822170328475452</v>
      </c>
      <c r="AA21">
        <f t="shared" si="18"/>
        <v>-37.28923769362931</v>
      </c>
      <c r="AB21">
        <f t="shared" si="19"/>
        <v>-139.79483996615915</v>
      </c>
      <c r="AC21">
        <f t="shared" si="20"/>
        <v>-10.320870825932433</v>
      </c>
      <c r="AD21">
        <f t="shared" si="21"/>
        <v>43.88829003884058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53808.627616440761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890.16269230769205</v>
      </c>
      <c r="AR21">
        <v>983.82</v>
      </c>
      <c r="AS21">
        <f t="shared" si="27"/>
        <v>9.5197604940241098E-2</v>
      </c>
      <c r="AT21">
        <v>0.5</v>
      </c>
      <c r="AU21">
        <f t="shared" si="28"/>
        <v>1180.1942607473723</v>
      </c>
      <c r="AV21">
        <f t="shared" si="29"/>
        <v>-6.1891167563908715E-2</v>
      </c>
      <c r="AW21">
        <f t="shared" si="30"/>
        <v>56.175833493684117</v>
      </c>
      <c r="AX21">
        <f t="shared" si="31"/>
        <v>0.3128722733833425</v>
      </c>
      <c r="AY21">
        <f t="shared" si="32"/>
        <v>4.3709440844564191E-4</v>
      </c>
      <c r="AZ21">
        <f t="shared" si="33"/>
        <v>2.3157284869183385</v>
      </c>
      <c r="BA21" t="s">
        <v>310</v>
      </c>
      <c r="BB21">
        <v>676.01</v>
      </c>
      <c r="BC21">
        <f t="shared" si="34"/>
        <v>307.81000000000006</v>
      </c>
      <c r="BD21">
        <f t="shared" si="35"/>
        <v>0.30426986677595913</v>
      </c>
      <c r="BE21">
        <f t="shared" si="36"/>
        <v>0.88097383288155384</v>
      </c>
      <c r="BF21">
        <f t="shared" si="37"/>
        <v>0.34902077134322973</v>
      </c>
      <c r="BG21">
        <f t="shared" si="38"/>
        <v>0.89462705069558712</v>
      </c>
      <c r="BH21">
        <f t="shared" si="39"/>
        <v>1400.01066666667</v>
      </c>
      <c r="BI21">
        <f t="shared" si="40"/>
        <v>1180.1942607473723</v>
      </c>
      <c r="BJ21">
        <f t="shared" si="41"/>
        <v>0.84298947775686195</v>
      </c>
      <c r="BK21">
        <f t="shared" si="42"/>
        <v>0.19597895551372385</v>
      </c>
      <c r="BL21">
        <v>6</v>
      </c>
      <c r="BM21">
        <v>0.5</v>
      </c>
      <c r="BN21" t="s">
        <v>290</v>
      </c>
      <c r="BO21">
        <v>2</v>
      </c>
      <c r="BP21">
        <v>1607716766.75</v>
      </c>
      <c r="BQ21">
        <v>99.963556666666605</v>
      </c>
      <c r="BR21">
        <v>99.9907166666667</v>
      </c>
      <c r="BS21">
        <v>21.322769999999998</v>
      </c>
      <c r="BT21">
        <v>20.3297666666667</v>
      </c>
      <c r="BU21">
        <v>97.376549999999995</v>
      </c>
      <c r="BV21">
        <v>21.360769999999999</v>
      </c>
      <c r="BW21">
        <v>500.0172</v>
      </c>
      <c r="BX21">
        <v>102.063566666667</v>
      </c>
      <c r="BY21">
        <v>9.9916223333333304E-2</v>
      </c>
      <c r="BZ21">
        <v>28.034583333333298</v>
      </c>
      <c r="CA21">
        <v>28.908719999999999</v>
      </c>
      <c r="CB21">
        <v>999.9</v>
      </c>
      <c r="CC21">
        <v>0</v>
      </c>
      <c r="CD21">
        <v>0</v>
      </c>
      <c r="CE21">
        <v>10004.9973333333</v>
      </c>
      <c r="CF21">
        <v>0</v>
      </c>
      <c r="CG21">
        <v>388.7638</v>
      </c>
      <c r="CH21">
        <v>1400.01066666667</v>
      </c>
      <c r="CI21">
        <v>0.89999399999999996</v>
      </c>
      <c r="CJ21">
        <v>0.100006</v>
      </c>
      <c r="CK21">
        <v>0</v>
      </c>
      <c r="CL21">
        <v>890.22156666666694</v>
      </c>
      <c r="CM21">
        <v>4.9997499999999997</v>
      </c>
      <c r="CN21">
        <v>12377.3866666667</v>
      </c>
      <c r="CO21">
        <v>12178.1266666667</v>
      </c>
      <c r="CP21">
        <v>47.610300000000002</v>
      </c>
      <c r="CQ21">
        <v>49.7603333333333</v>
      </c>
      <c r="CR21">
        <v>48.620699999999999</v>
      </c>
      <c r="CS21">
        <v>48.839300000000001</v>
      </c>
      <c r="CT21">
        <v>48.789266666666698</v>
      </c>
      <c r="CU21">
        <v>1255.50066666667</v>
      </c>
      <c r="CV21">
        <v>139.51</v>
      </c>
      <c r="CW21">
        <v>0</v>
      </c>
      <c r="CX21">
        <v>111.30000019073501</v>
      </c>
      <c r="CY21">
        <v>0</v>
      </c>
      <c r="CZ21">
        <v>890.16269230769205</v>
      </c>
      <c r="DA21">
        <v>-7.5264273455505402</v>
      </c>
      <c r="DB21">
        <v>-145.377777769239</v>
      </c>
      <c r="DC21">
        <v>12376.9653846154</v>
      </c>
      <c r="DD21">
        <v>15</v>
      </c>
      <c r="DE21">
        <v>0</v>
      </c>
      <c r="DF21" t="s">
        <v>291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-5.9577308265376903E-2</v>
      </c>
      <c r="DS21">
        <v>-8.7470356295345303E-2</v>
      </c>
      <c r="DT21">
        <v>2.0626187373062099E-2</v>
      </c>
      <c r="DU21">
        <v>1</v>
      </c>
      <c r="DV21">
        <v>-3.08985589258065E-2</v>
      </c>
      <c r="DW21">
        <v>7.0657200498387196E-2</v>
      </c>
      <c r="DX21">
        <v>2.2079806980673002E-2</v>
      </c>
      <c r="DY21">
        <v>1</v>
      </c>
      <c r="DZ21">
        <v>0.99683370967741902</v>
      </c>
      <c r="EA21">
        <v>0.122835338709673</v>
      </c>
      <c r="EB21">
        <v>6.8394355472247106E-2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2664.6</v>
      </c>
      <c r="EX21">
        <v>2664.4</v>
      </c>
      <c r="EY21">
        <v>2</v>
      </c>
      <c r="EZ21">
        <v>515.32000000000005</v>
      </c>
      <c r="FA21">
        <v>471.31</v>
      </c>
      <c r="FB21">
        <v>23.715399999999999</v>
      </c>
      <c r="FC21">
        <v>33.901499999999999</v>
      </c>
      <c r="FD21">
        <v>29.9985</v>
      </c>
      <c r="FE21">
        <v>33.918300000000002</v>
      </c>
      <c r="FF21">
        <v>33.896099999999997</v>
      </c>
      <c r="FG21">
        <v>8.5620600000000007</v>
      </c>
      <c r="FH21">
        <v>22.259499999999999</v>
      </c>
      <c r="FI21">
        <v>27.737500000000001</v>
      </c>
      <c r="FJ21">
        <v>23.727799999999998</v>
      </c>
      <c r="FK21">
        <v>100.1</v>
      </c>
      <c r="FL21">
        <v>20.8536</v>
      </c>
      <c r="FM21">
        <v>101.348</v>
      </c>
      <c r="FN21">
        <v>100.676</v>
      </c>
    </row>
    <row r="22" spans="1:170" x14ac:dyDescent="0.25">
      <c r="A22">
        <v>6</v>
      </c>
      <c r="B22">
        <v>1607716889.5</v>
      </c>
      <c r="C22">
        <v>616</v>
      </c>
      <c r="D22" t="s">
        <v>311</v>
      </c>
      <c r="E22" t="s">
        <v>312</v>
      </c>
      <c r="F22" t="s">
        <v>285</v>
      </c>
      <c r="G22" t="s">
        <v>286</v>
      </c>
      <c r="H22">
        <v>1607716881.75</v>
      </c>
      <c r="I22">
        <f t="shared" si="0"/>
        <v>6.7985023635010894E-4</v>
      </c>
      <c r="J22">
        <f t="shared" si="1"/>
        <v>1.4906544280976599</v>
      </c>
      <c r="K22">
        <f t="shared" si="2"/>
        <v>149.89349999999999</v>
      </c>
      <c r="L22">
        <f t="shared" si="3"/>
        <v>82.64390666480061</v>
      </c>
      <c r="M22">
        <f t="shared" si="4"/>
        <v>8.4426886048061238</v>
      </c>
      <c r="N22">
        <f t="shared" si="5"/>
        <v>15.312733817356017</v>
      </c>
      <c r="O22">
        <f t="shared" si="6"/>
        <v>3.7571214196683009E-2</v>
      </c>
      <c r="P22">
        <f t="shared" si="7"/>
        <v>2.9654632091008661</v>
      </c>
      <c r="Q22">
        <f t="shared" si="8"/>
        <v>3.7308757460695688E-2</v>
      </c>
      <c r="R22">
        <f t="shared" si="9"/>
        <v>2.3341401125123389E-2</v>
      </c>
      <c r="S22">
        <f t="shared" si="10"/>
        <v>231.28868764871987</v>
      </c>
      <c r="T22">
        <f t="shared" si="11"/>
        <v>29.15294692029962</v>
      </c>
      <c r="U22">
        <f t="shared" si="12"/>
        <v>28.7545866666667</v>
      </c>
      <c r="V22">
        <f t="shared" si="13"/>
        <v>3.9650121098180406</v>
      </c>
      <c r="W22">
        <f t="shared" si="14"/>
        <v>56.966624222727035</v>
      </c>
      <c r="X22">
        <f t="shared" si="15"/>
        <v>2.1592711619900427</v>
      </c>
      <c r="Y22">
        <f t="shared" si="16"/>
        <v>3.7904144601368075</v>
      </c>
      <c r="Z22">
        <f t="shared" si="17"/>
        <v>1.805740947827998</v>
      </c>
      <c r="AA22">
        <f t="shared" si="18"/>
        <v>-29.981395423039803</v>
      </c>
      <c r="AB22">
        <f t="shared" si="19"/>
        <v>-123.83844108899889</v>
      </c>
      <c r="AC22">
        <f t="shared" si="20"/>
        <v>-9.1361492373947684</v>
      </c>
      <c r="AD22">
        <f t="shared" si="21"/>
        <v>68.33270189928642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53791.542913509104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880.27959999999996</v>
      </c>
      <c r="AR22">
        <v>980.92</v>
      </c>
      <c r="AS22">
        <f t="shared" si="27"/>
        <v>0.10259796925335396</v>
      </c>
      <c r="AT22">
        <v>0.5</v>
      </c>
      <c r="AU22">
        <f t="shared" si="28"/>
        <v>1180.1727107473318</v>
      </c>
      <c r="AV22">
        <f t="shared" si="29"/>
        <v>1.4906544280976599</v>
      </c>
      <c r="AW22">
        <f t="shared" si="30"/>
        <v>60.541661745451073</v>
      </c>
      <c r="AX22">
        <f t="shared" si="31"/>
        <v>0.33619459283121966</v>
      </c>
      <c r="AY22">
        <f t="shared" si="32"/>
        <v>1.7526264495677834E-3</v>
      </c>
      <c r="AZ22">
        <f t="shared" si="33"/>
        <v>2.3255311340374343</v>
      </c>
      <c r="BA22" t="s">
        <v>314</v>
      </c>
      <c r="BB22">
        <v>651.14</v>
      </c>
      <c r="BC22">
        <f t="shared" si="34"/>
        <v>329.78</v>
      </c>
      <c r="BD22">
        <f t="shared" si="35"/>
        <v>0.30517435866335135</v>
      </c>
      <c r="BE22">
        <f t="shared" si="36"/>
        <v>0.87369299945613454</v>
      </c>
      <c r="BF22">
        <f t="shared" si="37"/>
        <v>0.37914117469774761</v>
      </c>
      <c r="BG22">
        <f t="shared" si="38"/>
        <v>0.89576582258598481</v>
      </c>
      <c r="BH22">
        <f t="shared" si="39"/>
        <v>1399.9853333333299</v>
      </c>
      <c r="BI22">
        <f t="shared" si="40"/>
        <v>1180.1727107473318</v>
      </c>
      <c r="BJ22">
        <f t="shared" si="41"/>
        <v>0.84298933899355233</v>
      </c>
      <c r="BK22">
        <f t="shared" si="42"/>
        <v>0.19597867798710475</v>
      </c>
      <c r="BL22">
        <v>6</v>
      </c>
      <c r="BM22">
        <v>0.5</v>
      </c>
      <c r="BN22" t="s">
        <v>290</v>
      </c>
      <c r="BO22">
        <v>2</v>
      </c>
      <c r="BP22">
        <v>1607716881.75</v>
      </c>
      <c r="BQ22">
        <v>149.89349999999999</v>
      </c>
      <c r="BR22">
        <v>151.80449999999999</v>
      </c>
      <c r="BS22">
        <v>21.136703333333301</v>
      </c>
      <c r="BT22">
        <v>20.338156666666698</v>
      </c>
      <c r="BU22">
        <v>147.3065</v>
      </c>
      <c r="BV22">
        <v>21.174703333333301</v>
      </c>
      <c r="BW22">
        <v>500.01870000000002</v>
      </c>
      <c r="BX22">
        <v>102.05743333333299</v>
      </c>
      <c r="BY22">
        <v>9.9990553333333301E-2</v>
      </c>
      <c r="BZ22">
        <v>27.979986666666701</v>
      </c>
      <c r="CA22">
        <v>28.7545866666667</v>
      </c>
      <c r="CB22">
        <v>999.9</v>
      </c>
      <c r="CC22">
        <v>0</v>
      </c>
      <c r="CD22">
        <v>0</v>
      </c>
      <c r="CE22">
        <v>10000.420333333301</v>
      </c>
      <c r="CF22">
        <v>0</v>
      </c>
      <c r="CG22">
        <v>425.28556666666702</v>
      </c>
      <c r="CH22">
        <v>1399.9853333333299</v>
      </c>
      <c r="CI22">
        <v>0.899996666666666</v>
      </c>
      <c r="CJ22">
        <v>0.1000033</v>
      </c>
      <c r="CK22">
        <v>0</v>
      </c>
      <c r="CL22">
        <v>880.30276666666703</v>
      </c>
      <c r="CM22">
        <v>4.9997499999999997</v>
      </c>
      <c r="CN22">
        <v>12229.1266666667</v>
      </c>
      <c r="CO22">
        <v>12177.9066666667</v>
      </c>
      <c r="CP22">
        <v>47.1332666666667</v>
      </c>
      <c r="CQ22">
        <v>49.303733333333298</v>
      </c>
      <c r="CR22">
        <v>48.137333333333302</v>
      </c>
      <c r="CS22">
        <v>48.424599999999998</v>
      </c>
      <c r="CT22">
        <v>48.345599999999997</v>
      </c>
      <c r="CU22">
        <v>1255.4843333333299</v>
      </c>
      <c r="CV22">
        <v>139.501</v>
      </c>
      <c r="CW22">
        <v>0</v>
      </c>
      <c r="CX22">
        <v>114.200000047684</v>
      </c>
      <c r="CY22">
        <v>0</v>
      </c>
      <c r="CZ22">
        <v>880.27959999999996</v>
      </c>
      <c r="DA22">
        <v>-3.9017692403983899</v>
      </c>
      <c r="DB22">
        <v>-68.700000037631</v>
      </c>
      <c r="DC22">
        <v>12228.54</v>
      </c>
      <c r="DD22">
        <v>15</v>
      </c>
      <c r="DE22">
        <v>0</v>
      </c>
      <c r="DF22" t="s">
        <v>291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1.4893760430718701</v>
      </c>
      <c r="DS22">
        <v>-3.7177983436205701E-2</v>
      </c>
      <c r="DT22">
        <v>2.8830200826877699E-2</v>
      </c>
      <c r="DU22">
        <v>1</v>
      </c>
      <c r="DV22">
        <v>-1.9089348387096801</v>
      </c>
      <c r="DW22">
        <v>5.9824838709679702E-2</v>
      </c>
      <c r="DX22">
        <v>2.85366135919553E-2</v>
      </c>
      <c r="DY22">
        <v>1</v>
      </c>
      <c r="DZ22">
        <v>0.80058667741935496</v>
      </c>
      <c r="EA22">
        <v>-9.3603387096782894E-3</v>
      </c>
      <c r="EB22">
        <v>6.7170955056380294E-2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2666.6</v>
      </c>
      <c r="EX22">
        <v>2666.3</v>
      </c>
      <c r="EY22">
        <v>2</v>
      </c>
      <c r="EZ22">
        <v>515.35400000000004</v>
      </c>
      <c r="FA22">
        <v>471.81900000000002</v>
      </c>
      <c r="FB22">
        <v>24.096299999999999</v>
      </c>
      <c r="FC22">
        <v>33.647599999999997</v>
      </c>
      <c r="FD22">
        <v>29.9998</v>
      </c>
      <c r="FE22">
        <v>33.705300000000001</v>
      </c>
      <c r="FF22">
        <v>33.698</v>
      </c>
      <c r="FG22">
        <v>10.8386</v>
      </c>
      <c r="FH22">
        <v>21.647500000000001</v>
      </c>
      <c r="FI22">
        <v>26.2422</v>
      </c>
      <c r="FJ22">
        <v>24.0838</v>
      </c>
      <c r="FK22">
        <v>151.70099999999999</v>
      </c>
      <c r="FL22">
        <v>20.1508</v>
      </c>
      <c r="FM22">
        <v>101.392</v>
      </c>
      <c r="FN22">
        <v>100.72499999999999</v>
      </c>
    </row>
    <row r="23" spans="1:170" x14ac:dyDescent="0.25">
      <c r="A23">
        <v>7</v>
      </c>
      <c r="B23">
        <v>1607716963.5</v>
      </c>
      <c r="C23">
        <v>690</v>
      </c>
      <c r="D23" t="s">
        <v>315</v>
      </c>
      <c r="E23" t="s">
        <v>316</v>
      </c>
      <c r="F23" t="s">
        <v>285</v>
      </c>
      <c r="G23" t="s">
        <v>286</v>
      </c>
      <c r="H23">
        <v>1607716955.75</v>
      </c>
      <c r="I23">
        <f t="shared" si="0"/>
        <v>8.8194031866007706E-4</v>
      </c>
      <c r="J23">
        <f t="shared" si="1"/>
        <v>3.0789942151081018</v>
      </c>
      <c r="K23">
        <f t="shared" si="2"/>
        <v>199.074633333333</v>
      </c>
      <c r="L23">
        <f t="shared" si="3"/>
        <v>93.456598685796209</v>
      </c>
      <c r="M23">
        <f t="shared" si="4"/>
        <v>9.5477251157612706</v>
      </c>
      <c r="N23">
        <f t="shared" si="5"/>
        <v>20.337888424314166</v>
      </c>
      <c r="O23">
        <f t="shared" si="6"/>
        <v>4.897923700509868E-2</v>
      </c>
      <c r="P23">
        <f t="shared" si="7"/>
        <v>2.9653399650287673</v>
      </c>
      <c r="Q23">
        <f t="shared" si="8"/>
        <v>4.8534199834245298E-2</v>
      </c>
      <c r="R23">
        <f t="shared" si="9"/>
        <v>3.0373522569380678E-2</v>
      </c>
      <c r="S23">
        <f t="shared" si="10"/>
        <v>231.29446198751981</v>
      </c>
      <c r="T23">
        <f t="shared" si="11"/>
        <v>29.095845963175414</v>
      </c>
      <c r="U23">
        <f t="shared" si="12"/>
        <v>28.657879999999999</v>
      </c>
      <c r="V23">
        <f t="shared" si="13"/>
        <v>3.9428378554604535</v>
      </c>
      <c r="W23">
        <f t="shared" si="14"/>
        <v>56.519807717692217</v>
      </c>
      <c r="X23">
        <f t="shared" si="15"/>
        <v>2.1416788617456373</v>
      </c>
      <c r="Y23">
        <f t="shared" si="16"/>
        <v>3.7892536231598579</v>
      </c>
      <c r="Z23">
        <f t="shared" si="17"/>
        <v>1.8011589937148162</v>
      </c>
      <c r="AA23">
        <f t="shared" si="18"/>
        <v>-38.893568052909401</v>
      </c>
      <c r="AB23">
        <f t="shared" si="19"/>
        <v>-109.21288701680641</v>
      </c>
      <c r="AC23">
        <f t="shared" si="20"/>
        <v>-8.053396272627559</v>
      </c>
      <c r="AD23">
        <f t="shared" si="21"/>
        <v>75.134610645176451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53788.981022962944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880.47072000000003</v>
      </c>
      <c r="AR23">
        <v>989.42</v>
      </c>
      <c r="AS23">
        <f t="shared" si="27"/>
        <v>0.11011428917951926</v>
      </c>
      <c r="AT23">
        <v>0.5</v>
      </c>
      <c r="AU23">
        <f t="shared" si="28"/>
        <v>1180.2007007473626</v>
      </c>
      <c r="AV23">
        <f t="shared" si="29"/>
        <v>3.0789942151081018</v>
      </c>
      <c r="AW23">
        <f t="shared" si="30"/>
        <v>64.978480625983181</v>
      </c>
      <c r="AX23">
        <f t="shared" si="31"/>
        <v>0.34311010490994714</v>
      </c>
      <c r="AY23">
        <f t="shared" si="32"/>
        <v>3.0984066460973047E-3</v>
      </c>
      <c r="AZ23">
        <f t="shared" si="33"/>
        <v>2.2969618564411474</v>
      </c>
      <c r="BA23" t="s">
        <v>318</v>
      </c>
      <c r="BB23">
        <v>649.94000000000005</v>
      </c>
      <c r="BC23">
        <f t="shared" si="34"/>
        <v>339.4799999999999</v>
      </c>
      <c r="BD23">
        <f t="shared" si="35"/>
        <v>0.32092989277718853</v>
      </c>
      <c r="BE23">
        <f t="shared" si="36"/>
        <v>0.87003759369712186</v>
      </c>
      <c r="BF23">
        <f t="shared" si="37"/>
        <v>0.39770773265641901</v>
      </c>
      <c r="BG23">
        <f t="shared" si="38"/>
        <v>0.89242804290723321</v>
      </c>
      <c r="BH23">
        <f t="shared" si="39"/>
        <v>1400.01833333333</v>
      </c>
      <c r="BI23">
        <f t="shared" si="40"/>
        <v>1180.2007007473626</v>
      </c>
      <c r="BJ23">
        <f t="shared" si="41"/>
        <v>0.84298946138612374</v>
      </c>
      <c r="BK23">
        <f t="shared" si="42"/>
        <v>0.19597892277224754</v>
      </c>
      <c r="BL23">
        <v>6</v>
      </c>
      <c r="BM23">
        <v>0.5</v>
      </c>
      <c r="BN23" t="s">
        <v>290</v>
      </c>
      <c r="BO23">
        <v>2</v>
      </c>
      <c r="BP23">
        <v>1607716955.75</v>
      </c>
      <c r="BQ23">
        <v>199.074633333333</v>
      </c>
      <c r="BR23">
        <v>202.979966666667</v>
      </c>
      <c r="BS23">
        <v>20.963529999999999</v>
      </c>
      <c r="BT23">
        <v>19.927426666666701</v>
      </c>
      <c r="BU23">
        <v>196.48763333333301</v>
      </c>
      <c r="BV23">
        <v>21.001529999999999</v>
      </c>
      <c r="BW23">
        <v>500.01870000000002</v>
      </c>
      <c r="BX23">
        <v>102.06213333333299</v>
      </c>
      <c r="BY23">
        <v>9.9995933333333301E-2</v>
      </c>
      <c r="BZ23">
        <v>27.974733333333301</v>
      </c>
      <c r="CA23">
        <v>28.657879999999999</v>
      </c>
      <c r="CB23">
        <v>999.9</v>
      </c>
      <c r="CC23">
        <v>0</v>
      </c>
      <c r="CD23">
        <v>0</v>
      </c>
      <c r="CE23">
        <v>9999.2616666666709</v>
      </c>
      <c r="CF23">
        <v>0</v>
      </c>
      <c r="CG23">
        <v>348.22653333333301</v>
      </c>
      <c r="CH23">
        <v>1400.01833333333</v>
      </c>
      <c r="CI23">
        <v>0.89999373333333299</v>
      </c>
      <c r="CJ23">
        <v>0.10000626</v>
      </c>
      <c r="CK23">
        <v>0</v>
      </c>
      <c r="CL23">
        <v>880.53036666666696</v>
      </c>
      <c r="CM23">
        <v>4.9997499999999997</v>
      </c>
      <c r="CN23">
        <v>12194.596666666699</v>
      </c>
      <c r="CO23">
        <v>12178.1933333333</v>
      </c>
      <c r="CP23">
        <v>46.978999999999999</v>
      </c>
      <c r="CQ23">
        <v>49.068300000000001</v>
      </c>
      <c r="CR23">
        <v>47.932866666666598</v>
      </c>
      <c r="CS23">
        <v>48.243699999999997</v>
      </c>
      <c r="CT23">
        <v>48.178733333333298</v>
      </c>
      <c r="CU23">
        <v>1255.50833333333</v>
      </c>
      <c r="CV23">
        <v>139.51</v>
      </c>
      <c r="CW23">
        <v>0</v>
      </c>
      <c r="CX23">
        <v>73.5</v>
      </c>
      <c r="CY23">
        <v>0</v>
      </c>
      <c r="CZ23">
        <v>880.47072000000003</v>
      </c>
      <c r="DA23">
        <v>-5.4267692346877201</v>
      </c>
      <c r="DB23">
        <v>-110.5461540086</v>
      </c>
      <c r="DC23">
        <v>12193.34</v>
      </c>
      <c r="DD23">
        <v>15</v>
      </c>
      <c r="DE23">
        <v>0</v>
      </c>
      <c r="DF23" t="s">
        <v>291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3.0792802951899101</v>
      </c>
      <c r="DS23">
        <v>7.9837055550234001E-2</v>
      </c>
      <c r="DT23">
        <v>4.0165938108433601E-2</v>
      </c>
      <c r="DU23">
        <v>1</v>
      </c>
      <c r="DV23">
        <v>-3.9040893548387099</v>
      </c>
      <c r="DW23">
        <v>-1.3262903225759899E-3</v>
      </c>
      <c r="DX23">
        <v>4.68817672060041E-2</v>
      </c>
      <c r="DY23">
        <v>1</v>
      </c>
      <c r="DZ23">
        <v>1.0411593548387099</v>
      </c>
      <c r="EA23">
        <v>-0.15657870967742099</v>
      </c>
      <c r="EB23">
        <v>2.08011900924247E-2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2667.8</v>
      </c>
      <c r="EX23">
        <v>2667.5</v>
      </c>
      <c r="EY23">
        <v>2</v>
      </c>
      <c r="EZ23">
        <v>515.23199999999997</v>
      </c>
      <c r="FA23">
        <v>471.83499999999998</v>
      </c>
      <c r="FB23">
        <v>23.8263</v>
      </c>
      <c r="FC23">
        <v>33.552599999999998</v>
      </c>
      <c r="FD23">
        <v>29.9999</v>
      </c>
      <c r="FE23">
        <v>33.610399999999998</v>
      </c>
      <c r="FF23">
        <v>33.608400000000003</v>
      </c>
      <c r="FG23">
        <v>13.0947</v>
      </c>
      <c r="FH23">
        <v>20.4727</v>
      </c>
      <c r="FI23">
        <v>25.486899999999999</v>
      </c>
      <c r="FJ23">
        <v>23.831700000000001</v>
      </c>
      <c r="FK23">
        <v>203.21899999999999</v>
      </c>
      <c r="FL23">
        <v>20.047899999999998</v>
      </c>
      <c r="FM23">
        <v>101.40600000000001</v>
      </c>
      <c r="FN23">
        <v>100.74</v>
      </c>
    </row>
    <row r="24" spans="1:170" x14ac:dyDescent="0.25">
      <c r="A24">
        <v>8</v>
      </c>
      <c r="B24">
        <v>1607717075.5</v>
      </c>
      <c r="C24">
        <v>802</v>
      </c>
      <c r="D24" t="s">
        <v>319</v>
      </c>
      <c r="E24" t="s">
        <v>320</v>
      </c>
      <c r="F24" t="s">
        <v>285</v>
      </c>
      <c r="G24" t="s">
        <v>286</v>
      </c>
      <c r="H24">
        <v>1607717067.75</v>
      </c>
      <c r="I24">
        <f t="shared" si="0"/>
        <v>5.0971272001854094E-4</v>
      </c>
      <c r="J24">
        <f t="shared" si="1"/>
        <v>4.369552544996818</v>
      </c>
      <c r="K24">
        <f t="shared" si="2"/>
        <v>249.914733333333</v>
      </c>
      <c r="L24">
        <f t="shared" si="3"/>
        <v>-8.1817864109297442</v>
      </c>
      <c r="M24">
        <f t="shared" si="4"/>
        <v>-0.8358132735518794</v>
      </c>
      <c r="N24">
        <f t="shared" si="5"/>
        <v>25.530127637790727</v>
      </c>
      <c r="O24">
        <f t="shared" si="6"/>
        <v>2.7591308370497437E-2</v>
      </c>
      <c r="P24">
        <f t="shared" si="7"/>
        <v>2.9657718715552304</v>
      </c>
      <c r="Q24">
        <f t="shared" si="8"/>
        <v>2.7449494883206329E-2</v>
      </c>
      <c r="R24">
        <f t="shared" si="9"/>
        <v>1.7168614781533784E-2</v>
      </c>
      <c r="S24">
        <f t="shared" si="10"/>
        <v>231.29495392743868</v>
      </c>
      <c r="T24">
        <f t="shared" si="11"/>
        <v>29.192953372940011</v>
      </c>
      <c r="U24">
        <f t="shared" si="12"/>
        <v>28.99295</v>
      </c>
      <c r="V24">
        <f t="shared" si="13"/>
        <v>4.0201323740412347</v>
      </c>
      <c r="W24">
        <f t="shared" si="14"/>
        <v>57.546027652816164</v>
      </c>
      <c r="X24">
        <f t="shared" si="15"/>
        <v>2.1807709185065396</v>
      </c>
      <c r="Y24">
        <f t="shared" si="16"/>
        <v>3.7896115639179446</v>
      </c>
      <c r="Z24">
        <f t="shared" si="17"/>
        <v>1.8393614555346951</v>
      </c>
      <c r="AA24">
        <f t="shared" si="18"/>
        <v>-22.478330952817654</v>
      </c>
      <c r="AB24">
        <f t="shared" si="19"/>
        <v>-162.54434567642599</v>
      </c>
      <c r="AC24">
        <f t="shared" si="20"/>
        <v>-12.004447854082755</v>
      </c>
      <c r="AD24">
        <f t="shared" si="21"/>
        <v>34.267829444112266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53801.169961834552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883.06273076923105</v>
      </c>
      <c r="AR24">
        <v>1005.68</v>
      </c>
      <c r="AS24">
        <f t="shared" si="27"/>
        <v>0.12192473672616433</v>
      </c>
      <c r="AT24">
        <v>0.5</v>
      </c>
      <c r="AU24">
        <f t="shared" si="28"/>
        <v>1180.2032277579024</v>
      </c>
      <c r="AV24">
        <f t="shared" si="29"/>
        <v>4.369552544996818</v>
      </c>
      <c r="AW24">
        <f t="shared" si="30"/>
        <v>71.947983913875802</v>
      </c>
      <c r="AX24">
        <f t="shared" si="31"/>
        <v>0.3532634635271657</v>
      </c>
      <c r="AY24">
        <f t="shared" si="32"/>
        <v>4.1919051807811957E-3</v>
      </c>
      <c r="AZ24">
        <f t="shared" si="33"/>
        <v>2.2436560337284228</v>
      </c>
      <c r="BA24" t="s">
        <v>322</v>
      </c>
      <c r="BB24">
        <v>650.41</v>
      </c>
      <c r="BC24">
        <f t="shared" si="34"/>
        <v>355.27</v>
      </c>
      <c r="BD24">
        <f t="shared" si="35"/>
        <v>0.3451382588756971</v>
      </c>
      <c r="BE24">
        <f t="shared" si="36"/>
        <v>0.86396826551593431</v>
      </c>
      <c r="BF24">
        <f t="shared" si="37"/>
        <v>0.42252229208193609</v>
      </c>
      <c r="BG24">
        <f t="shared" si="38"/>
        <v>0.8860430667217627</v>
      </c>
      <c r="BH24">
        <f t="shared" si="39"/>
        <v>1400.0213333333299</v>
      </c>
      <c r="BI24">
        <f t="shared" si="40"/>
        <v>1180.2032277579024</v>
      </c>
      <c r="BJ24">
        <f t="shared" si="41"/>
        <v>0.84298945998768482</v>
      </c>
      <c r="BK24">
        <f t="shared" si="42"/>
        <v>0.19597891997536945</v>
      </c>
      <c r="BL24">
        <v>6</v>
      </c>
      <c r="BM24">
        <v>0.5</v>
      </c>
      <c r="BN24" t="s">
        <v>290</v>
      </c>
      <c r="BO24">
        <v>2</v>
      </c>
      <c r="BP24">
        <v>1607717067.75</v>
      </c>
      <c r="BQ24">
        <v>249.914733333333</v>
      </c>
      <c r="BR24">
        <v>255.31086666666701</v>
      </c>
      <c r="BS24">
        <v>21.3475933333333</v>
      </c>
      <c r="BT24">
        <v>20.749016666666702</v>
      </c>
      <c r="BU24">
        <v>247.32773333333299</v>
      </c>
      <c r="BV24">
        <v>21.385593333333301</v>
      </c>
      <c r="BW24">
        <v>500.01773333333301</v>
      </c>
      <c r="BX24">
        <v>102.05540000000001</v>
      </c>
      <c r="BY24">
        <v>9.9952336666666697E-2</v>
      </c>
      <c r="BZ24">
        <v>27.9763533333333</v>
      </c>
      <c r="CA24">
        <v>28.99295</v>
      </c>
      <c r="CB24">
        <v>999.9</v>
      </c>
      <c r="CC24">
        <v>0</v>
      </c>
      <c r="CD24">
        <v>0</v>
      </c>
      <c r="CE24">
        <v>10002.368333333299</v>
      </c>
      <c r="CF24">
        <v>0</v>
      </c>
      <c r="CG24">
        <v>385.17753333333297</v>
      </c>
      <c r="CH24">
        <v>1400.0213333333299</v>
      </c>
      <c r="CI24">
        <v>0.89999269999999998</v>
      </c>
      <c r="CJ24">
        <v>0.100007293333333</v>
      </c>
      <c r="CK24">
        <v>0</v>
      </c>
      <c r="CL24">
        <v>883.08153333333303</v>
      </c>
      <c r="CM24">
        <v>4.9997499999999997</v>
      </c>
      <c r="CN24">
        <v>12215.36</v>
      </c>
      <c r="CO24">
        <v>12178.2</v>
      </c>
      <c r="CP24">
        <v>46.487400000000001</v>
      </c>
      <c r="CQ24">
        <v>48.612400000000001</v>
      </c>
      <c r="CR24">
        <v>47.457999999999998</v>
      </c>
      <c r="CS24">
        <v>47.803733333333298</v>
      </c>
      <c r="CT24">
        <v>47.7624</v>
      </c>
      <c r="CU24">
        <v>1255.5119999999999</v>
      </c>
      <c r="CV24">
        <v>139.51033333333299</v>
      </c>
      <c r="CW24">
        <v>0</v>
      </c>
      <c r="CX24">
        <v>111.700000047684</v>
      </c>
      <c r="CY24">
        <v>0</v>
      </c>
      <c r="CZ24">
        <v>883.06273076923105</v>
      </c>
      <c r="DA24">
        <v>-0.29165811204101899</v>
      </c>
      <c r="DB24">
        <v>11.7641025681369</v>
      </c>
      <c r="DC24">
        <v>12215.396153846201</v>
      </c>
      <c r="DD24">
        <v>15</v>
      </c>
      <c r="DE24">
        <v>0</v>
      </c>
      <c r="DF24" t="s">
        <v>291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4.3702451668178997</v>
      </c>
      <c r="DS24">
        <v>1.82813347880441E-3</v>
      </c>
      <c r="DT24">
        <v>9.6586601895107208E-3</v>
      </c>
      <c r="DU24">
        <v>1</v>
      </c>
      <c r="DV24">
        <v>-5.3968906451612897</v>
      </c>
      <c r="DW24">
        <v>4.9748225806444599E-2</v>
      </c>
      <c r="DX24">
        <v>1.01884953890869E-2</v>
      </c>
      <c r="DY24">
        <v>1</v>
      </c>
      <c r="DZ24">
        <v>0.59982964516129</v>
      </c>
      <c r="EA24">
        <v>-0.19139622580645399</v>
      </c>
      <c r="EB24">
        <v>2.97292003826241E-2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2669.7</v>
      </c>
      <c r="EX24">
        <v>2669.4</v>
      </c>
      <c r="EY24">
        <v>2</v>
      </c>
      <c r="EZ24">
        <v>514.88400000000001</v>
      </c>
      <c r="FA24">
        <v>474.40499999999997</v>
      </c>
      <c r="FB24">
        <v>24.837599999999998</v>
      </c>
      <c r="FC24">
        <v>33.337000000000003</v>
      </c>
      <c r="FD24">
        <v>29.999400000000001</v>
      </c>
      <c r="FE24">
        <v>33.4129</v>
      </c>
      <c r="FF24">
        <v>33.406999999999996</v>
      </c>
      <c r="FG24">
        <v>15.3002</v>
      </c>
      <c r="FH24">
        <v>11.8001</v>
      </c>
      <c r="FI24">
        <v>25.124500000000001</v>
      </c>
      <c r="FJ24">
        <v>24.8307</v>
      </c>
      <c r="FK24">
        <v>255.23</v>
      </c>
      <c r="FL24">
        <v>20.896699999999999</v>
      </c>
      <c r="FM24">
        <v>101.44199999999999</v>
      </c>
      <c r="FN24">
        <v>100.783</v>
      </c>
    </row>
    <row r="25" spans="1:170" x14ac:dyDescent="0.25">
      <c r="A25">
        <v>9</v>
      </c>
      <c r="B25">
        <v>1607717188.5</v>
      </c>
      <c r="C25">
        <v>915</v>
      </c>
      <c r="D25" t="s">
        <v>323</v>
      </c>
      <c r="E25" t="s">
        <v>324</v>
      </c>
      <c r="F25" t="s">
        <v>285</v>
      </c>
      <c r="G25" t="s">
        <v>286</v>
      </c>
      <c r="H25">
        <v>1607717180.75</v>
      </c>
      <c r="I25">
        <f t="shared" si="0"/>
        <v>1.2069577684277902E-3</v>
      </c>
      <c r="J25">
        <f t="shared" si="1"/>
        <v>8.7956445485278323</v>
      </c>
      <c r="K25">
        <f t="shared" si="2"/>
        <v>399.56979999999999</v>
      </c>
      <c r="L25">
        <f t="shared" si="3"/>
        <v>183.1086095775826</v>
      </c>
      <c r="M25">
        <f t="shared" si="4"/>
        <v>18.703770440791029</v>
      </c>
      <c r="N25">
        <f t="shared" si="5"/>
        <v>40.8143660285198</v>
      </c>
      <c r="O25">
        <f t="shared" si="6"/>
        <v>6.8354123530477526E-2</v>
      </c>
      <c r="P25">
        <f t="shared" si="7"/>
        <v>2.9648734125726639</v>
      </c>
      <c r="Q25">
        <f t="shared" si="8"/>
        <v>6.7490571610238206E-2</v>
      </c>
      <c r="R25">
        <f t="shared" si="9"/>
        <v>4.2258284947729444E-2</v>
      </c>
      <c r="S25">
        <f t="shared" si="10"/>
        <v>231.28904368361032</v>
      </c>
      <c r="T25">
        <f t="shared" si="11"/>
        <v>28.905089801142047</v>
      </c>
      <c r="U25">
        <f t="shared" si="12"/>
        <v>28.450753333333299</v>
      </c>
      <c r="V25">
        <f t="shared" si="13"/>
        <v>3.8957085397362547</v>
      </c>
      <c r="W25">
        <f t="shared" si="14"/>
        <v>56.374162752599297</v>
      </c>
      <c r="X25">
        <f t="shared" si="15"/>
        <v>2.1228152424668978</v>
      </c>
      <c r="Y25">
        <f t="shared" si="16"/>
        <v>3.7655818531318568</v>
      </c>
      <c r="Z25">
        <f t="shared" si="17"/>
        <v>1.772893297269357</v>
      </c>
      <c r="AA25">
        <f t="shared" si="18"/>
        <v>-53.22683758766555</v>
      </c>
      <c r="AB25">
        <f t="shared" si="19"/>
        <v>-93.260496731504972</v>
      </c>
      <c r="AC25">
        <f t="shared" si="20"/>
        <v>-6.8673761932523378</v>
      </c>
      <c r="AD25">
        <f t="shared" si="21"/>
        <v>77.934333171187447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53794.195284181049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906.13819230769195</v>
      </c>
      <c r="AR25">
        <v>1057.07</v>
      </c>
      <c r="AS25">
        <f t="shared" si="27"/>
        <v>0.14278317206269031</v>
      </c>
      <c r="AT25">
        <v>0.5</v>
      </c>
      <c r="AU25">
        <f t="shared" si="28"/>
        <v>1180.1759207473028</v>
      </c>
      <c r="AV25">
        <f t="shared" si="29"/>
        <v>8.7956445485278323</v>
      </c>
      <c r="AW25">
        <f t="shared" si="30"/>
        <v>84.254630778153057</v>
      </c>
      <c r="AX25">
        <f t="shared" si="31"/>
        <v>0.39183781584947064</v>
      </c>
      <c r="AY25">
        <f t="shared" si="32"/>
        <v>7.9423684753783998E-3</v>
      </c>
      <c r="AZ25">
        <f t="shared" si="33"/>
        <v>2.0859640326563049</v>
      </c>
      <c r="BA25" t="s">
        <v>326</v>
      </c>
      <c r="BB25">
        <v>642.87</v>
      </c>
      <c r="BC25">
        <f t="shared" si="34"/>
        <v>414.19999999999993</v>
      </c>
      <c r="BD25">
        <f t="shared" si="35"/>
        <v>0.36439354826728154</v>
      </c>
      <c r="BE25">
        <f t="shared" si="36"/>
        <v>0.84186071372665816</v>
      </c>
      <c r="BF25">
        <f t="shared" si="37"/>
        <v>0.44184679927309001</v>
      </c>
      <c r="BG25">
        <f t="shared" si="38"/>
        <v>0.86586324346399313</v>
      </c>
      <c r="BH25">
        <f t="shared" si="39"/>
        <v>1399.98933333333</v>
      </c>
      <c r="BI25">
        <f t="shared" si="40"/>
        <v>1180.1759207473028</v>
      </c>
      <c r="BJ25">
        <f t="shared" si="41"/>
        <v>0.84298922330882453</v>
      </c>
      <c r="BK25">
        <f t="shared" si="42"/>
        <v>0.19597844661764924</v>
      </c>
      <c r="BL25">
        <v>6</v>
      </c>
      <c r="BM25">
        <v>0.5</v>
      </c>
      <c r="BN25" t="s">
        <v>290</v>
      </c>
      <c r="BO25">
        <v>2</v>
      </c>
      <c r="BP25">
        <v>1607717180.75</v>
      </c>
      <c r="BQ25">
        <v>399.56979999999999</v>
      </c>
      <c r="BR25">
        <v>410.70266666666703</v>
      </c>
      <c r="BS25">
        <v>20.782213333333299</v>
      </c>
      <c r="BT25">
        <v>19.364043333333299</v>
      </c>
      <c r="BU25">
        <v>396.98276666666698</v>
      </c>
      <c r="BV25">
        <v>20.820216666666699</v>
      </c>
      <c r="BW25">
        <v>500.02800000000002</v>
      </c>
      <c r="BX25">
        <v>102.045733333333</v>
      </c>
      <c r="BY25">
        <v>0.10003951666666699</v>
      </c>
      <c r="BZ25">
        <v>27.8673</v>
      </c>
      <c r="CA25">
        <v>28.450753333333299</v>
      </c>
      <c r="CB25">
        <v>999.9</v>
      </c>
      <c r="CC25">
        <v>0</v>
      </c>
      <c r="CD25">
        <v>0</v>
      </c>
      <c r="CE25">
        <v>9998.2256666666708</v>
      </c>
      <c r="CF25">
        <v>0</v>
      </c>
      <c r="CG25">
        <v>365.16536666666701</v>
      </c>
      <c r="CH25">
        <v>1399.98933333333</v>
      </c>
      <c r="CI25">
        <v>0.90000026666666699</v>
      </c>
      <c r="CJ25">
        <v>9.9999640000000001E-2</v>
      </c>
      <c r="CK25">
        <v>0</v>
      </c>
      <c r="CL25">
        <v>906.07730000000004</v>
      </c>
      <c r="CM25">
        <v>4.9997499999999997</v>
      </c>
      <c r="CN25">
        <v>12503.1133333333</v>
      </c>
      <c r="CO25">
        <v>12177.94</v>
      </c>
      <c r="CP25">
        <v>45.922633333333302</v>
      </c>
      <c r="CQ25">
        <v>48.076700000000002</v>
      </c>
      <c r="CR25">
        <v>46.922633333333302</v>
      </c>
      <c r="CS25">
        <v>47.295533333333303</v>
      </c>
      <c r="CT25">
        <v>47.287266666666703</v>
      </c>
      <c r="CU25">
        <v>1255.4933333333299</v>
      </c>
      <c r="CV25">
        <v>139.49600000000001</v>
      </c>
      <c r="CW25">
        <v>0</v>
      </c>
      <c r="CX25">
        <v>112.40000009536701</v>
      </c>
      <c r="CY25">
        <v>0</v>
      </c>
      <c r="CZ25">
        <v>906.13819230769195</v>
      </c>
      <c r="DA25">
        <v>9.2286153721131292</v>
      </c>
      <c r="DB25">
        <v>92.410256240722106</v>
      </c>
      <c r="DC25">
        <v>12503.6384615385</v>
      </c>
      <c r="DD25">
        <v>15</v>
      </c>
      <c r="DE25">
        <v>0</v>
      </c>
      <c r="DF25" t="s">
        <v>291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8.8014866830684095</v>
      </c>
      <c r="DS25">
        <v>2.94859686823697E-2</v>
      </c>
      <c r="DT25">
        <v>2.4089744546906801E-2</v>
      </c>
      <c r="DU25">
        <v>1</v>
      </c>
      <c r="DV25">
        <v>-11.136406451612901</v>
      </c>
      <c r="DW25">
        <v>-4.4172580645135802E-2</v>
      </c>
      <c r="DX25">
        <v>3.05808387771195E-2</v>
      </c>
      <c r="DY25">
        <v>1</v>
      </c>
      <c r="DZ25">
        <v>1.4150667741935501</v>
      </c>
      <c r="EA25">
        <v>0.150445645161282</v>
      </c>
      <c r="EB25">
        <v>1.47876987646984E-2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2671.5</v>
      </c>
      <c r="EX25">
        <v>2671.3</v>
      </c>
      <c r="EY25">
        <v>2</v>
      </c>
      <c r="EZ25">
        <v>514.72699999999998</v>
      </c>
      <c r="FA25">
        <v>474.76</v>
      </c>
      <c r="FB25">
        <v>24.562100000000001</v>
      </c>
      <c r="FC25">
        <v>33.037100000000002</v>
      </c>
      <c r="FD25">
        <v>29.998000000000001</v>
      </c>
      <c r="FE25">
        <v>33.135899999999999</v>
      </c>
      <c r="FF25">
        <v>33.125799999999998</v>
      </c>
      <c r="FG25">
        <v>21.745899999999999</v>
      </c>
      <c r="FH25">
        <v>15.5253</v>
      </c>
      <c r="FI25">
        <v>25.134599999999999</v>
      </c>
      <c r="FJ25">
        <v>24.6066</v>
      </c>
      <c r="FK25">
        <v>410.59100000000001</v>
      </c>
      <c r="FL25">
        <v>19.265999999999998</v>
      </c>
      <c r="FM25">
        <v>101.498</v>
      </c>
      <c r="FN25">
        <v>100.852</v>
      </c>
    </row>
    <row r="26" spans="1:170" x14ac:dyDescent="0.25">
      <c r="A26">
        <v>10</v>
      </c>
      <c r="B26">
        <v>1607717309</v>
      </c>
      <c r="C26">
        <v>1035.5</v>
      </c>
      <c r="D26" t="s">
        <v>327</v>
      </c>
      <c r="E26" t="s">
        <v>328</v>
      </c>
      <c r="F26" t="s">
        <v>285</v>
      </c>
      <c r="G26" t="s">
        <v>286</v>
      </c>
      <c r="H26">
        <v>1607717301</v>
      </c>
      <c r="I26">
        <f t="shared" si="0"/>
        <v>5.8574852308795173E-4</v>
      </c>
      <c r="J26">
        <f t="shared" si="1"/>
        <v>11.75207266105337</v>
      </c>
      <c r="K26">
        <f t="shared" si="2"/>
        <v>499.77825806451602</v>
      </c>
      <c r="L26">
        <f t="shared" si="3"/>
        <v>-100.38853518459437</v>
      </c>
      <c r="M26">
        <f t="shared" si="4"/>
        <v>-10.254806318511131</v>
      </c>
      <c r="N26">
        <f t="shared" si="5"/>
        <v>51.052933776057209</v>
      </c>
      <c r="O26">
        <f t="shared" si="6"/>
        <v>3.1803384415051282E-2</v>
      </c>
      <c r="P26">
        <f t="shared" si="7"/>
        <v>2.9647748385954387</v>
      </c>
      <c r="Q26">
        <f t="shared" si="8"/>
        <v>3.161506414670754E-2</v>
      </c>
      <c r="R26">
        <f t="shared" si="9"/>
        <v>1.9776241812638262E-2</v>
      </c>
      <c r="S26">
        <f t="shared" si="10"/>
        <v>231.28633869836403</v>
      </c>
      <c r="T26">
        <f t="shared" si="11"/>
        <v>29.140496491032348</v>
      </c>
      <c r="U26">
        <f t="shared" si="12"/>
        <v>28.7490806451613</v>
      </c>
      <c r="V26">
        <f t="shared" si="13"/>
        <v>3.9637466989470607</v>
      </c>
      <c r="W26">
        <f t="shared" si="14"/>
        <v>56.251148889781689</v>
      </c>
      <c r="X26">
        <f t="shared" si="15"/>
        <v>2.1275679909757685</v>
      </c>
      <c r="Y26">
        <f t="shared" si="16"/>
        <v>3.7822658433955154</v>
      </c>
      <c r="Z26">
        <f t="shared" si="17"/>
        <v>1.8361787079712921</v>
      </c>
      <c r="AA26">
        <f t="shared" si="18"/>
        <v>-25.831509868178671</v>
      </c>
      <c r="AB26">
        <f t="shared" si="19"/>
        <v>-128.82857452527614</v>
      </c>
      <c r="AC26">
        <f t="shared" si="20"/>
        <v>-9.5044964259606424</v>
      </c>
      <c r="AD26">
        <f t="shared" si="21"/>
        <v>67.121757878948586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53777.884580972313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936.71757692307699</v>
      </c>
      <c r="AR26">
        <v>1111.8399999999999</v>
      </c>
      <c r="AS26">
        <f t="shared" si="27"/>
        <v>0.1575068562715165</v>
      </c>
      <c r="AT26">
        <v>0.5</v>
      </c>
      <c r="AU26">
        <f t="shared" si="28"/>
        <v>1180.1606136505666</v>
      </c>
      <c r="AV26">
        <f t="shared" si="29"/>
        <v>11.75207266105337</v>
      </c>
      <c r="AW26">
        <f t="shared" si="30"/>
        <v>92.941694075782252</v>
      </c>
      <c r="AX26">
        <f t="shared" si="31"/>
        <v>0.41520362642106767</v>
      </c>
      <c r="AY26">
        <f t="shared" si="32"/>
        <v>1.0447578065438071E-2</v>
      </c>
      <c r="AZ26">
        <f t="shared" si="33"/>
        <v>1.9339473305511583</v>
      </c>
      <c r="BA26" t="s">
        <v>330</v>
      </c>
      <c r="BB26">
        <v>650.20000000000005</v>
      </c>
      <c r="BC26">
        <f t="shared" si="34"/>
        <v>461.63999999999987</v>
      </c>
      <c r="BD26">
        <f t="shared" si="35"/>
        <v>0.37934846000546524</v>
      </c>
      <c r="BE26">
        <f t="shared" si="36"/>
        <v>0.82325374825795972</v>
      </c>
      <c r="BF26">
        <f t="shared" si="37"/>
        <v>0.44182325063267514</v>
      </c>
      <c r="BG26">
        <f t="shared" si="38"/>
        <v>0.84435616193396679</v>
      </c>
      <c r="BH26">
        <f t="shared" si="39"/>
        <v>1399.9709677419401</v>
      </c>
      <c r="BI26">
        <f t="shared" si="40"/>
        <v>1180.1606136505666</v>
      </c>
      <c r="BJ26">
        <f t="shared" si="41"/>
        <v>0.84298934823919036</v>
      </c>
      <c r="BK26">
        <f t="shared" si="42"/>
        <v>0.19597869647838081</v>
      </c>
      <c r="BL26">
        <v>6</v>
      </c>
      <c r="BM26">
        <v>0.5</v>
      </c>
      <c r="BN26" t="s">
        <v>290</v>
      </c>
      <c r="BO26">
        <v>2</v>
      </c>
      <c r="BP26">
        <v>1607717301</v>
      </c>
      <c r="BQ26">
        <v>499.77825806451602</v>
      </c>
      <c r="BR26">
        <v>514.23141935483898</v>
      </c>
      <c r="BS26">
        <v>20.8276419354839</v>
      </c>
      <c r="BT26">
        <v>20.1394129032258</v>
      </c>
      <c r="BU26">
        <v>497.19125806451598</v>
      </c>
      <c r="BV26">
        <v>20.8656419354839</v>
      </c>
      <c r="BW26">
        <v>500.021419354839</v>
      </c>
      <c r="BX26">
        <v>102.051129032258</v>
      </c>
      <c r="BY26">
        <v>0.100040916129032</v>
      </c>
      <c r="BZ26">
        <v>27.943080645161299</v>
      </c>
      <c r="CA26">
        <v>28.7490806451613</v>
      </c>
      <c r="CB26">
        <v>999.9</v>
      </c>
      <c r="CC26">
        <v>0</v>
      </c>
      <c r="CD26">
        <v>0</v>
      </c>
      <c r="CE26">
        <v>9997.1387096774197</v>
      </c>
      <c r="CF26">
        <v>0</v>
      </c>
      <c r="CG26">
        <v>434.58825806451603</v>
      </c>
      <c r="CH26">
        <v>1399.9709677419401</v>
      </c>
      <c r="CI26">
        <v>0.89999667741935496</v>
      </c>
      <c r="CJ26">
        <v>0.100003270967742</v>
      </c>
      <c r="CK26">
        <v>0</v>
      </c>
      <c r="CL26">
        <v>936.62558064516099</v>
      </c>
      <c r="CM26">
        <v>4.9997499999999997</v>
      </c>
      <c r="CN26">
        <v>12943.3096774194</v>
      </c>
      <c r="CO26">
        <v>12177.7870967742</v>
      </c>
      <c r="CP26">
        <v>46.126903225806402</v>
      </c>
      <c r="CQ26">
        <v>48.395000000000003</v>
      </c>
      <c r="CR26">
        <v>47.203258064516099</v>
      </c>
      <c r="CS26">
        <v>47.790064516129</v>
      </c>
      <c r="CT26">
        <v>47.53</v>
      </c>
      <c r="CU26">
        <v>1255.4709677419401</v>
      </c>
      <c r="CV26">
        <v>139.5</v>
      </c>
      <c r="CW26">
        <v>0</v>
      </c>
      <c r="CX26">
        <v>120</v>
      </c>
      <c r="CY26">
        <v>0</v>
      </c>
      <c r="CZ26">
        <v>936.71757692307699</v>
      </c>
      <c r="DA26">
        <v>10.0820171008726</v>
      </c>
      <c r="DB26">
        <v>158.40000003794799</v>
      </c>
      <c r="DC26">
        <v>12944.8461538462</v>
      </c>
      <c r="DD26">
        <v>15</v>
      </c>
      <c r="DE26">
        <v>0</v>
      </c>
      <c r="DF26" t="s">
        <v>291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11.750906336986599</v>
      </c>
      <c r="DS26">
        <v>0.37137562737303997</v>
      </c>
      <c r="DT26">
        <v>3.9188187171644302E-2</v>
      </c>
      <c r="DU26">
        <v>1</v>
      </c>
      <c r="DV26">
        <v>-14.4532387096774</v>
      </c>
      <c r="DW26">
        <v>-0.20281451612896201</v>
      </c>
      <c r="DX26">
        <v>3.8136991418622798E-2</v>
      </c>
      <c r="DY26">
        <v>0</v>
      </c>
      <c r="DZ26">
        <v>0.68823993548387097</v>
      </c>
      <c r="EA26">
        <v>-0.45847964516129402</v>
      </c>
      <c r="EB26">
        <v>4.2335374788844901E-2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2673.5</v>
      </c>
      <c r="EX26">
        <v>2673.3</v>
      </c>
      <c r="EY26">
        <v>2</v>
      </c>
      <c r="EZ26">
        <v>513.80200000000002</v>
      </c>
      <c r="FA26">
        <v>479.13900000000001</v>
      </c>
      <c r="FB26">
        <v>24.522300000000001</v>
      </c>
      <c r="FC26">
        <v>32.475099999999998</v>
      </c>
      <c r="FD26">
        <v>29.997699999999998</v>
      </c>
      <c r="FE26">
        <v>32.6554</v>
      </c>
      <c r="FF26">
        <v>32.659700000000001</v>
      </c>
      <c r="FG26">
        <v>25.740600000000001</v>
      </c>
      <c r="FH26">
        <v>8.2837599999999991</v>
      </c>
      <c r="FI26">
        <v>27.308399999999999</v>
      </c>
      <c r="FJ26">
        <v>24.541</v>
      </c>
      <c r="FK26">
        <v>514.12800000000004</v>
      </c>
      <c r="FL26">
        <v>20.322099999999999</v>
      </c>
      <c r="FM26">
        <v>101.59699999999999</v>
      </c>
      <c r="FN26">
        <v>100.96299999999999</v>
      </c>
    </row>
    <row r="27" spans="1:170" x14ac:dyDescent="0.25">
      <c r="A27">
        <v>11</v>
      </c>
      <c r="B27">
        <v>1607717429.5</v>
      </c>
      <c r="C27">
        <v>1156</v>
      </c>
      <c r="D27" t="s">
        <v>331</v>
      </c>
      <c r="E27" t="s">
        <v>332</v>
      </c>
      <c r="F27" t="s">
        <v>285</v>
      </c>
      <c r="G27" t="s">
        <v>286</v>
      </c>
      <c r="H27">
        <v>1607717421.5</v>
      </c>
      <c r="I27">
        <f t="shared" si="0"/>
        <v>8.2219595857360207E-4</v>
      </c>
      <c r="J27">
        <f t="shared" si="1"/>
        <v>14.109151332103147</v>
      </c>
      <c r="K27">
        <f t="shared" si="2"/>
        <v>599.80245161290304</v>
      </c>
      <c r="L27">
        <f t="shared" si="3"/>
        <v>83.83922987420658</v>
      </c>
      <c r="M27">
        <f t="shared" si="4"/>
        <v>8.5640599007453826</v>
      </c>
      <c r="N27">
        <f t="shared" si="5"/>
        <v>61.268980308312351</v>
      </c>
      <c r="O27">
        <f t="shared" si="6"/>
        <v>4.4945451384285129E-2</v>
      </c>
      <c r="P27">
        <f t="shared" si="7"/>
        <v>2.965765934824379</v>
      </c>
      <c r="Q27">
        <f t="shared" si="8"/>
        <v>4.457045011997357E-2</v>
      </c>
      <c r="R27">
        <f t="shared" si="9"/>
        <v>2.7889962771816462E-2</v>
      </c>
      <c r="S27">
        <f t="shared" si="10"/>
        <v>231.28968960659628</v>
      </c>
      <c r="T27">
        <f t="shared" si="11"/>
        <v>29.12585112859907</v>
      </c>
      <c r="U27">
        <f t="shared" si="12"/>
        <v>28.498641935483899</v>
      </c>
      <c r="V27">
        <f t="shared" si="13"/>
        <v>3.9065611503214406</v>
      </c>
      <c r="W27">
        <f t="shared" si="14"/>
        <v>54.77625141512096</v>
      </c>
      <c r="X27">
        <f t="shared" si="15"/>
        <v>2.0774082565497225</v>
      </c>
      <c r="Y27">
        <f t="shared" si="16"/>
        <v>3.7925345434942543</v>
      </c>
      <c r="Z27">
        <f t="shared" si="17"/>
        <v>1.8291528937717181</v>
      </c>
      <c r="AA27">
        <f t="shared" si="18"/>
        <v>-36.258841773095853</v>
      </c>
      <c r="AB27">
        <f t="shared" si="19"/>
        <v>-81.394515404781728</v>
      </c>
      <c r="AC27">
        <f t="shared" si="20"/>
        <v>-5.9968816570845709</v>
      </c>
      <c r="AD27">
        <f t="shared" si="21"/>
        <v>107.63945077163412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53798.486898634277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971.36569230769203</v>
      </c>
      <c r="AR27">
        <v>1167.46</v>
      </c>
      <c r="AS27">
        <f t="shared" si="27"/>
        <v>0.16796661786468747</v>
      </c>
      <c r="AT27">
        <v>0.5</v>
      </c>
      <c r="AU27">
        <f t="shared" si="28"/>
        <v>1180.1806652634025</v>
      </c>
      <c r="AV27">
        <f t="shared" si="29"/>
        <v>14.109151332103147</v>
      </c>
      <c r="AW27">
        <f t="shared" si="30"/>
        <v>99.115477406795279</v>
      </c>
      <c r="AX27">
        <f t="shared" si="31"/>
        <v>0.44263615027495584</v>
      </c>
      <c r="AY27">
        <f t="shared" si="32"/>
        <v>1.2444619069099412E-2</v>
      </c>
      <c r="AZ27">
        <f t="shared" si="33"/>
        <v>1.7941685368235312</v>
      </c>
      <c r="BA27" t="s">
        <v>334</v>
      </c>
      <c r="BB27">
        <v>650.70000000000005</v>
      </c>
      <c r="BC27">
        <f t="shared" si="34"/>
        <v>516.76</v>
      </c>
      <c r="BD27">
        <f t="shared" si="35"/>
        <v>0.37946882052076014</v>
      </c>
      <c r="BE27">
        <f t="shared" si="36"/>
        <v>0.80211229311704912</v>
      </c>
      <c r="BF27">
        <f t="shared" si="37"/>
        <v>0.43385320757414392</v>
      </c>
      <c r="BG27">
        <f t="shared" si="38"/>
        <v>0.82251530243606563</v>
      </c>
      <c r="BH27">
        <f t="shared" si="39"/>
        <v>1399.9951612903201</v>
      </c>
      <c r="BI27">
        <f t="shared" si="40"/>
        <v>1180.1806652634025</v>
      </c>
      <c r="BJ27">
        <f t="shared" si="41"/>
        <v>0.84298910303066821</v>
      </c>
      <c r="BK27">
        <f t="shared" si="42"/>
        <v>0.19597820606133651</v>
      </c>
      <c r="BL27">
        <v>6</v>
      </c>
      <c r="BM27">
        <v>0.5</v>
      </c>
      <c r="BN27" t="s">
        <v>290</v>
      </c>
      <c r="BO27">
        <v>2</v>
      </c>
      <c r="BP27">
        <v>1607717421.5</v>
      </c>
      <c r="BQ27">
        <v>599.80245161290304</v>
      </c>
      <c r="BR27">
        <v>617.32506451612903</v>
      </c>
      <c r="BS27">
        <v>20.337119354838698</v>
      </c>
      <c r="BT27">
        <v>19.3705580645161</v>
      </c>
      <c r="BU27">
        <v>597.215483870968</v>
      </c>
      <c r="BV27">
        <v>20.375119354838699</v>
      </c>
      <c r="BW27">
        <v>500.004419354839</v>
      </c>
      <c r="BX27">
        <v>102.04864516129</v>
      </c>
      <c r="BY27">
        <v>9.9954170967741895E-2</v>
      </c>
      <c r="BZ27">
        <v>27.989577419354799</v>
      </c>
      <c r="CA27">
        <v>28.498641935483899</v>
      </c>
      <c r="CB27">
        <v>999.9</v>
      </c>
      <c r="CC27">
        <v>0</v>
      </c>
      <c r="CD27">
        <v>0</v>
      </c>
      <c r="CE27">
        <v>10002.9967741935</v>
      </c>
      <c r="CF27">
        <v>0</v>
      </c>
      <c r="CG27">
        <v>422.52090322580699</v>
      </c>
      <c r="CH27">
        <v>1399.9951612903201</v>
      </c>
      <c r="CI27">
        <v>0.90000451612903198</v>
      </c>
      <c r="CJ27">
        <v>9.9995361290322604E-2</v>
      </c>
      <c r="CK27">
        <v>0</v>
      </c>
      <c r="CL27">
        <v>971.28112903225804</v>
      </c>
      <c r="CM27">
        <v>4.9997499999999997</v>
      </c>
      <c r="CN27">
        <v>13412.206451612899</v>
      </c>
      <c r="CO27">
        <v>12178.032258064501</v>
      </c>
      <c r="CP27">
        <v>46.421064516129</v>
      </c>
      <c r="CQ27">
        <v>48.608741935483899</v>
      </c>
      <c r="CR27">
        <v>47.517806451612898</v>
      </c>
      <c r="CS27">
        <v>47.975548387096801</v>
      </c>
      <c r="CT27">
        <v>47.741870967741903</v>
      </c>
      <c r="CU27">
        <v>1255.50419354839</v>
      </c>
      <c r="CV27">
        <v>139.49096774193501</v>
      </c>
      <c r="CW27">
        <v>0</v>
      </c>
      <c r="CX27">
        <v>120</v>
      </c>
      <c r="CY27">
        <v>0</v>
      </c>
      <c r="CZ27">
        <v>971.36569230769203</v>
      </c>
      <c r="DA27">
        <v>7.0636581018167499</v>
      </c>
      <c r="DB27">
        <v>118.112820277252</v>
      </c>
      <c r="DC27">
        <v>13413.3461538462</v>
      </c>
      <c r="DD27">
        <v>15</v>
      </c>
      <c r="DE27">
        <v>0</v>
      </c>
      <c r="DF27" t="s">
        <v>291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14.0952746399061</v>
      </c>
      <c r="DS27">
        <v>0.84480956191474799</v>
      </c>
      <c r="DT27">
        <v>7.7707360488104907E-2</v>
      </c>
      <c r="DU27">
        <v>0</v>
      </c>
      <c r="DV27">
        <v>-17.513370967741899</v>
      </c>
      <c r="DW27">
        <v>-1.1703435483871001</v>
      </c>
      <c r="DX27">
        <v>0.10394314883332199</v>
      </c>
      <c r="DY27">
        <v>0</v>
      </c>
      <c r="DZ27">
        <v>0.965675741935484</v>
      </c>
      <c r="EA27">
        <v>0.37144896774193598</v>
      </c>
      <c r="EB27">
        <v>3.0440827963356901E-2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2675.6</v>
      </c>
      <c r="EX27">
        <v>2675.3</v>
      </c>
      <c r="EY27">
        <v>2</v>
      </c>
      <c r="EZ27">
        <v>513.17700000000002</v>
      </c>
      <c r="FA27">
        <v>480.16</v>
      </c>
      <c r="FB27">
        <v>24.553100000000001</v>
      </c>
      <c r="FC27">
        <v>31.884499999999999</v>
      </c>
      <c r="FD27">
        <v>29.998799999999999</v>
      </c>
      <c r="FE27">
        <v>32.122100000000003</v>
      </c>
      <c r="FF27">
        <v>32.149099999999997</v>
      </c>
      <c r="FG27">
        <v>29.4541</v>
      </c>
      <c r="FH27">
        <v>9.6531400000000005</v>
      </c>
      <c r="FI27">
        <v>28.3034</v>
      </c>
      <c r="FJ27">
        <v>24.554099999999998</v>
      </c>
      <c r="FK27">
        <v>617.029</v>
      </c>
      <c r="FL27">
        <v>19.837499999999999</v>
      </c>
      <c r="FM27">
        <v>101.691</v>
      </c>
      <c r="FN27">
        <v>101.07</v>
      </c>
    </row>
    <row r="28" spans="1:170" x14ac:dyDescent="0.25">
      <c r="A28">
        <v>12</v>
      </c>
      <c r="B28">
        <v>1607717550</v>
      </c>
      <c r="C28">
        <v>1276.5</v>
      </c>
      <c r="D28" t="s">
        <v>335</v>
      </c>
      <c r="E28" t="s">
        <v>336</v>
      </c>
      <c r="F28" t="s">
        <v>285</v>
      </c>
      <c r="G28" t="s">
        <v>286</v>
      </c>
      <c r="H28">
        <v>1607717542.25</v>
      </c>
      <c r="I28">
        <f t="shared" si="0"/>
        <v>8.4848756929625487E-4</v>
      </c>
      <c r="J28">
        <f t="shared" si="1"/>
        <v>17.21523401593041</v>
      </c>
      <c r="K28">
        <f t="shared" si="2"/>
        <v>699.91186666666704</v>
      </c>
      <c r="L28">
        <f t="shared" si="3"/>
        <v>96.078902775506876</v>
      </c>
      <c r="M28">
        <f t="shared" si="4"/>
        <v>9.8147117390803622</v>
      </c>
      <c r="N28">
        <f t="shared" si="5"/>
        <v>71.497831632671293</v>
      </c>
      <c r="O28">
        <f t="shared" si="6"/>
        <v>4.6860183840165388E-2</v>
      </c>
      <c r="P28">
        <f t="shared" si="7"/>
        <v>2.9646939828726464</v>
      </c>
      <c r="Q28">
        <f t="shared" si="8"/>
        <v>4.6452561282215338E-2</v>
      </c>
      <c r="R28">
        <f t="shared" si="9"/>
        <v>2.9069178402236776E-2</v>
      </c>
      <c r="S28">
        <f t="shared" si="10"/>
        <v>231.29083826327371</v>
      </c>
      <c r="T28">
        <f t="shared" si="11"/>
        <v>29.147111022498525</v>
      </c>
      <c r="U28">
        <f t="shared" si="12"/>
        <v>28.70758</v>
      </c>
      <c r="V28">
        <f t="shared" si="13"/>
        <v>3.9542202187273623</v>
      </c>
      <c r="W28">
        <f t="shared" si="14"/>
        <v>56.441794891061278</v>
      </c>
      <c r="X28">
        <f t="shared" si="15"/>
        <v>2.1440275612988722</v>
      </c>
      <c r="Y28">
        <f t="shared" si="16"/>
        <v>3.7986523381070274</v>
      </c>
      <c r="Z28">
        <f t="shared" si="17"/>
        <v>1.8101926574284901</v>
      </c>
      <c r="AA28">
        <f t="shared" si="18"/>
        <v>-37.418301805964838</v>
      </c>
      <c r="AB28">
        <f t="shared" si="19"/>
        <v>-110.34095576216423</v>
      </c>
      <c r="AC28">
        <f t="shared" si="20"/>
        <v>-8.1420892586039315</v>
      </c>
      <c r="AD28">
        <f t="shared" si="21"/>
        <v>75.389491436540723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53762.307327372138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1002.7032</v>
      </c>
      <c r="AR28">
        <v>1215.52</v>
      </c>
      <c r="AS28">
        <f t="shared" si="27"/>
        <v>0.17508292747137022</v>
      </c>
      <c r="AT28">
        <v>0.5</v>
      </c>
      <c r="AU28">
        <f t="shared" si="28"/>
        <v>1180.1821607473635</v>
      </c>
      <c r="AV28">
        <f t="shared" si="29"/>
        <v>17.21523401593041</v>
      </c>
      <c r="AW28">
        <f t="shared" si="30"/>
        <v>103.31487382656782</v>
      </c>
      <c r="AX28">
        <f t="shared" si="31"/>
        <v>0.45892293010398838</v>
      </c>
      <c r="AY28">
        <f t="shared" si="32"/>
        <v>1.5076470470015434E-2</v>
      </c>
      <c r="AZ28">
        <f t="shared" si="33"/>
        <v>1.6836909306305121</v>
      </c>
      <c r="BA28" t="s">
        <v>338</v>
      </c>
      <c r="BB28">
        <v>657.69</v>
      </c>
      <c r="BC28">
        <f t="shared" si="34"/>
        <v>557.82999999999993</v>
      </c>
      <c r="BD28">
        <f t="shared" si="35"/>
        <v>0.38150834483624035</v>
      </c>
      <c r="BE28">
        <f t="shared" si="36"/>
        <v>0.78581164879299958</v>
      </c>
      <c r="BF28">
        <f t="shared" si="37"/>
        <v>0.42559693318729441</v>
      </c>
      <c r="BG28">
        <f t="shared" si="38"/>
        <v>0.80364310345244216</v>
      </c>
      <c r="BH28">
        <f t="shared" si="39"/>
        <v>1399.9963333333301</v>
      </c>
      <c r="BI28">
        <f t="shared" si="40"/>
        <v>1180.1821607473635</v>
      </c>
      <c r="BJ28">
        <f t="shared" si="41"/>
        <v>0.84298946550624265</v>
      </c>
      <c r="BK28">
        <f t="shared" si="42"/>
        <v>0.19597893101248559</v>
      </c>
      <c r="BL28">
        <v>6</v>
      </c>
      <c r="BM28">
        <v>0.5</v>
      </c>
      <c r="BN28" t="s">
        <v>290</v>
      </c>
      <c r="BO28">
        <v>2</v>
      </c>
      <c r="BP28">
        <v>1607717542.25</v>
      </c>
      <c r="BQ28">
        <v>699.91186666666704</v>
      </c>
      <c r="BR28">
        <v>721.28146666666703</v>
      </c>
      <c r="BS28">
        <v>20.9884733333333</v>
      </c>
      <c r="BT28">
        <v>19.991720000000001</v>
      </c>
      <c r="BU28">
        <v>697.32489999999996</v>
      </c>
      <c r="BV28">
        <v>21.026476666666699</v>
      </c>
      <c r="BW28">
        <v>500.03089999999997</v>
      </c>
      <c r="BX28">
        <v>102.0526</v>
      </c>
      <c r="BY28">
        <v>0.100020976666667</v>
      </c>
      <c r="BZ28">
        <v>28.017226666666701</v>
      </c>
      <c r="CA28">
        <v>28.70758</v>
      </c>
      <c r="CB28">
        <v>999.9</v>
      </c>
      <c r="CC28">
        <v>0</v>
      </c>
      <c r="CD28">
        <v>0</v>
      </c>
      <c r="CE28">
        <v>9996.5366666666705</v>
      </c>
      <c r="CF28">
        <v>0</v>
      </c>
      <c r="CG28">
        <v>401.67323333333297</v>
      </c>
      <c r="CH28">
        <v>1399.9963333333301</v>
      </c>
      <c r="CI28">
        <v>0.89999340000000005</v>
      </c>
      <c r="CJ28">
        <v>0.10000661</v>
      </c>
      <c r="CK28">
        <v>0</v>
      </c>
      <c r="CL28">
        <v>1002.68866666667</v>
      </c>
      <c r="CM28">
        <v>4.9997499999999997</v>
      </c>
      <c r="CN28">
        <v>13850.37</v>
      </c>
      <c r="CO28">
        <v>12177.993333333299</v>
      </c>
      <c r="CP28">
        <v>46.751966666666704</v>
      </c>
      <c r="CQ28">
        <v>48.776866666666699</v>
      </c>
      <c r="CR28">
        <v>47.839300000000001</v>
      </c>
      <c r="CS28">
        <v>48.1580333333333</v>
      </c>
      <c r="CT28">
        <v>48.041333333333299</v>
      </c>
      <c r="CU28">
        <v>1255.48833333333</v>
      </c>
      <c r="CV28">
        <v>139.50800000000001</v>
      </c>
      <c r="CW28">
        <v>0</v>
      </c>
      <c r="CX28">
        <v>119.5</v>
      </c>
      <c r="CY28">
        <v>0</v>
      </c>
      <c r="CZ28">
        <v>1002.7032</v>
      </c>
      <c r="DA28">
        <v>1.7715384531988501</v>
      </c>
      <c r="DB28">
        <v>33.438461599117304</v>
      </c>
      <c r="DC28">
        <v>13850.531999999999</v>
      </c>
      <c r="DD28">
        <v>15</v>
      </c>
      <c r="DE28">
        <v>0</v>
      </c>
      <c r="DF28" t="s">
        <v>291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17.164412241761301</v>
      </c>
      <c r="DS28">
        <v>9.1696170813590694</v>
      </c>
      <c r="DT28">
        <v>1.1367803040779501</v>
      </c>
      <c r="DU28">
        <v>0</v>
      </c>
      <c r="DV28">
        <v>-21.3789193548387</v>
      </c>
      <c r="DW28">
        <v>-11.3932548387096</v>
      </c>
      <c r="DX28">
        <v>1.3792013077746601</v>
      </c>
      <c r="DY28">
        <v>0</v>
      </c>
      <c r="DZ28">
        <v>0.99670099999999995</v>
      </c>
      <c r="EA28">
        <v>-0.222247693548389</v>
      </c>
      <c r="EB28">
        <v>3.1114736729433101E-2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2677.6</v>
      </c>
      <c r="EX28">
        <v>2677.3</v>
      </c>
      <c r="EY28">
        <v>2</v>
      </c>
      <c r="EZ28">
        <v>512.62199999999996</v>
      </c>
      <c r="FA28">
        <v>481.29500000000002</v>
      </c>
      <c r="FB28">
        <v>24.1416</v>
      </c>
      <c r="FC28">
        <v>31.585899999999999</v>
      </c>
      <c r="FD28">
        <v>29.999700000000001</v>
      </c>
      <c r="FE28">
        <v>31.783300000000001</v>
      </c>
      <c r="FF28">
        <v>31.813700000000001</v>
      </c>
      <c r="FG28">
        <v>32.564100000000003</v>
      </c>
      <c r="FH28">
        <v>12.576599999999999</v>
      </c>
      <c r="FI28">
        <v>32.545299999999997</v>
      </c>
      <c r="FJ28">
        <v>24.1479</v>
      </c>
      <c r="FK28">
        <v>716.904</v>
      </c>
      <c r="FL28">
        <v>20.293299999999999</v>
      </c>
      <c r="FM28">
        <v>101.733</v>
      </c>
      <c r="FN28">
        <v>101.11</v>
      </c>
    </row>
    <row r="29" spans="1:170" x14ac:dyDescent="0.25">
      <c r="A29">
        <v>13</v>
      </c>
      <c r="B29">
        <v>1607717670.5999999</v>
      </c>
      <c r="C29">
        <v>1397.0999999046301</v>
      </c>
      <c r="D29" t="s">
        <v>339</v>
      </c>
      <c r="E29" t="s">
        <v>340</v>
      </c>
      <c r="F29" t="s">
        <v>285</v>
      </c>
      <c r="G29" t="s">
        <v>286</v>
      </c>
      <c r="H29">
        <v>1607717662.8499999</v>
      </c>
      <c r="I29">
        <f t="shared" si="0"/>
        <v>4.9605803057726919E-4</v>
      </c>
      <c r="J29">
        <f t="shared" si="1"/>
        <v>17.890874231911212</v>
      </c>
      <c r="K29">
        <f t="shared" si="2"/>
        <v>799.69876666666698</v>
      </c>
      <c r="L29">
        <f t="shared" si="3"/>
        <v>-301.07619621563776</v>
      </c>
      <c r="M29">
        <f t="shared" si="4"/>
        <v>-30.756761302104305</v>
      </c>
      <c r="N29">
        <f t="shared" si="5"/>
        <v>81.694084052854024</v>
      </c>
      <c r="O29">
        <f t="shared" si="6"/>
        <v>2.6294935437979519E-2</v>
      </c>
      <c r="P29">
        <f t="shared" si="7"/>
        <v>2.9655794743313351</v>
      </c>
      <c r="Q29">
        <f t="shared" si="8"/>
        <v>2.6166093154555137E-2</v>
      </c>
      <c r="R29">
        <f t="shared" si="9"/>
        <v>1.6365331429678411E-2</v>
      </c>
      <c r="S29">
        <f t="shared" si="10"/>
        <v>231.29006694330496</v>
      </c>
      <c r="T29">
        <f t="shared" si="11"/>
        <v>29.197043208881581</v>
      </c>
      <c r="U29">
        <f t="shared" si="12"/>
        <v>28.841069999999998</v>
      </c>
      <c r="V29">
        <f t="shared" si="13"/>
        <v>3.9849342536294876</v>
      </c>
      <c r="W29">
        <f t="shared" si="14"/>
        <v>55.570992378954557</v>
      </c>
      <c r="X29">
        <f t="shared" si="15"/>
        <v>2.1059906514530051</v>
      </c>
      <c r="Y29">
        <f t="shared" si="16"/>
        <v>3.7897301475051051</v>
      </c>
      <c r="Z29">
        <f t="shared" si="17"/>
        <v>1.8789436021764825</v>
      </c>
      <c r="AA29">
        <f t="shared" si="18"/>
        <v>-21.876159148457571</v>
      </c>
      <c r="AB29">
        <f t="shared" si="19"/>
        <v>-138.16537547352164</v>
      </c>
      <c r="AC29">
        <f t="shared" si="20"/>
        <v>-10.196950630247406</v>
      </c>
      <c r="AD29">
        <f t="shared" si="21"/>
        <v>61.051581691078354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53795.465720717213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1024.9244000000001</v>
      </c>
      <c r="AR29">
        <v>1247.1500000000001</v>
      </c>
      <c r="AS29">
        <f t="shared" si="27"/>
        <v>0.17818674578037919</v>
      </c>
      <c r="AT29">
        <v>0.5</v>
      </c>
      <c r="AU29">
        <f t="shared" si="28"/>
        <v>1180.1799887544505</v>
      </c>
      <c r="AV29">
        <f t="shared" si="29"/>
        <v>17.890874231911212</v>
      </c>
      <c r="AW29">
        <f t="shared" si="30"/>
        <v>105.14621581564002</v>
      </c>
      <c r="AX29">
        <f t="shared" si="31"/>
        <v>0.46949444733993506</v>
      </c>
      <c r="AY29">
        <f t="shared" si="32"/>
        <v>1.5648987347446065E-2</v>
      </c>
      <c r="AZ29">
        <f t="shared" si="33"/>
        <v>1.6156276309986768</v>
      </c>
      <c r="BA29" t="s">
        <v>342</v>
      </c>
      <c r="BB29">
        <v>661.62</v>
      </c>
      <c r="BC29">
        <f t="shared" si="34"/>
        <v>585.53000000000009</v>
      </c>
      <c r="BD29">
        <f t="shared" si="35"/>
        <v>0.37952897375027744</v>
      </c>
      <c r="BE29">
        <f t="shared" si="36"/>
        <v>0.774835990555517</v>
      </c>
      <c r="BF29">
        <f t="shared" si="37"/>
        <v>0.41797414547690509</v>
      </c>
      <c r="BG29">
        <f t="shared" si="38"/>
        <v>0.79122263624786437</v>
      </c>
      <c r="BH29">
        <f t="shared" si="39"/>
        <v>1399.9939999999999</v>
      </c>
      <c r="BI29">
        <f t="shared" si="40"/>
        <v>1180.1799887544505</v>
      </c>
      <c r="BJ29">
        <f t="shared" si="41"/>
        <v>0.84298931906454633</v>
      </c>
      <c r="BK29">
        <f t="shared" si="42"/>
        <v>0.19597863812909255</v>
      </c>
      <c r="BL29">
        <v>6</v>
      </c>
      <c r="BM29">
        <v>0.5</v>
      </c>
      <c r="BN29" t="s">
        <v>290</v>
      </c>
      <c r="BO29">
        <v>2</v>
      </c>
      <c r="BP29">
        <v>1607717662.8499999</v>
      </c>
      <c r="BQ29">
        <v>799.69876666666698</v>
      </c>
      <c r="BR29">
        <v>821.64229999999998</v>
      </c>
      <c r="BS29">
        <v>20.6154233333333</v>
      </c>
      <c r="BT29">
        <v>20.0324666666667</v>
      </c>
      <c r="BU29">
        <v>797.11176666666699</v>
      </c>
      <c r="BV29">
        <v>20.653423333333301</v>
      </c>
      <c r="BW29">
        <v>500.03536666666702</v>
      </c>
      <c r="BX29">
        <v>102.0561</v>
      </c>
      <c r="BY29">
        <v>9.9971083333333294E-2</v>
      </c>
      <c r="BZ29">
        <v>27.976890000000001</v>
      </c>
      <c r="CA29">
        <v>28.841069999999998</v>
      </c>
      <c r="CB29">
        <v>999.9</v>
      </c>
      <c r="CC29">
        <v>0</v>
      </c>
      <c r="CD29">
        <v>0</v>
      </c>
      <c r="CE29">
        <v>10001.2096666667</v>
      </c>
      <c r="CF29">
        <v>0</v>
      </c>
      <c r="CG29">
        <v>386.77760000000001</v>
      </c>
      <c r="CH29">
        <v>1399.9939999999999</v>
      </c>
      <c r="CI29">
        <v>0.90000009999999997</v>
      </c>
      <c r="CJ29">
        <v>9.9999826666666597E-2</v>
      </c>
      <c r="CK29">
        <v>0</v>
      </c>
      <c r="CL29">
        <v>1024.99833333333</v>
      </c>
      <c r="CM29">
        <v>4.9997499999999997</v>
      </c>
      <c r="CN29">
        <v>14171.0466666667</v>
      </c>
      <c r="CO29">
        <v>12177.993333333299</v>
      </c>
      <c r="CP29">
        <v>47.151866666666699</v>
      </c>
      <c r="CQ29">
        <v>49.0082666666666</v>
      </c>
      <c r="CR29">
        <v>48.191200000000002</v>
      </c>
      <c r="CS29">
        <v>48.432966666666601</v>
      </c>
      <c r="CT29">
        <v>48.3539666666667</v>
      </c>
      <c r="CU29">
        <v>1255.4936666666699</v>
      </c>
      <c r="CV29">
        <v>139.501</v>
      </c>
      <c r="CW29">
        <v>0</v>
      </c>
      <c r="CX29">
        <v>120.200000047684</v>
      </c>
      <c r="CY29">
        <v>0</v>
      </c>
      <c r="CZ29">
        <v>1024.9244000000001</v>
      </c>
      <c r="DA29">
        <v>-5.9015384840426899</v>
      </c>
      <c r="DB29">
        <v>-65.515384634731106</v>
      </c>
      <c r="DC29">
        <v>14170.056</v>
      </c>
      <c r="DD29">
        <v>15</v>
      </c>
      <c r="DE29">
        <v>0</v>
      </c>
      <c r="DF29" t="s">
        <v>291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17.841793217540001</v>
      </c>
      <c r="DS29">
        <v>11.4203748977997</v>
      </c>
      <c r="DT29">
        <v>1.06733274690889</v>
      </c>
      <c r="DU29">
        <v>0</v>
      </c>
      <c r="DV29">
        <v>-21.962</v>
      </c>
      <c r="DW29">
        <v>-11.289367741935401</v>
      </c>
      <c r="DX29">
        <v>1.1578870993489401</v>
      </c>
      <c r="DY29">
        <v>0</v>
      </c>
      <c r="DZ29">
        <v>0.61568561290322599</v>
      </c>
      <c r="EA29">
        <v>-2.7586254677419402</v>
      </c>
      <c r="EB29">
        <v>0.20653442259212601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2679.6</v>
      </c>
      <c r="EX29">
        <v>2679.3</v>
      </c>
      <c r="EY29">
        <v>2</v>
      </c>
      <c r="EZ29">
        <v>511.72800000000001</v>
      </c>
      <c r="FA29">
        <v>480.42099999999999</v>
      </c>
      <c r="FB29">
        <v>24.2181</v>
      </c>
      <c r="FC29">
        <v>31.639099999999999</v>
      </c>
      <c r="FD29">
        <v>30.000499999999999</v>
      </c>
      <c r="FE29">
        <v>31.721299999999999</v>
      </c>
      <c r="FF29">
        <v>31.738800000000001</v>
      </c>
      <c r="FG29">
        <v>35.746899999999997</v>
      </c>
      <c r="FH29">
        <v>10.623699999999999</v>
      </c>
      <c r="FI29">
        <v>34.050199999999997</v>
      </c>
      <c r="FJ29">
        <v>24.2378</v>
      </c>
      <c r="FK29">
        <v>822.101</v>
      </c>
      <c r="FL29">
        <v>20.7544</v>
      </c>
      <c r="FM29">
        <v>101.709</v>
      </c>
      <c r="FN29">
        <v>101.087</v>
      </c>
    </row>
    <row r="30" spans="1:170" x14ac:dyDescent="0.25">
      <c r="A30">
        <v>14</v>
      </c>
      <c r="B30">
        <v>1607717791.0999999</v>
      </c>
      <c r="C30">
        <v>1517.5999999046301</v>
      </c>
      <c r="D30" t="s">
        <v>343</v>
      </c>
      <c r="E30" t="s">
        <v>344</v>
      </c>
      <c r="F30" t="s">
        <v>285</v>
      </c>
      <c r="G30" t="s">
        <v>286</v>
      </c>
      <c r="H30">
        <v>1607717783.0999999</v>
      </c>
      <c r="I30">
        <f t="shared" si="0"/>
        <v>8.587519515149823E-4</v>
      </c>
      <c r="J30">
        <f t="shared" si="1"/>
        <v>17.864317577079127</v>
      </c>
      <c r="K30">
        <f t="shared" si="2"/>
        <v>899.54022580645199</v>
      </c>
      <c r="L30">
        <f t="shared" si="3"/>
        <v>276.08726222328397</v>
      </c>
      <c r="M30">
        <f t="shared" si="4"/>
        <v>28.201758503501839</v>
      </c>
      <c r="N30">
        <f t="shared" si="5"/>
        <v>91.886224696097528</v>
      </c>
      <c r="O30">
        <f t="shared" si="6"/>
        <v>4.7500691792921663E-2</v>
      </c>
      <c r="P30">
        <f t="shared" si="7"/>
        <v>2.9645267976068919</v>
      </c>
      <c r="Q30">
        <f t="shared" si="8"/>
        <v>4.7081880243458808E-2</v>
      </c>
      <c r="R30">
        <f t="shared" si="9"/>
        <v>2.9463495804569709E-2</v>
      </c>
      <c r="S30">
        <f t="shared" si="10"/>
        <v>231.28955580053162</v>
      </c>
      <c r="T30">
        <f t="shared" si="11"/>
        <v>29.119343211219999</v>
      </c>
      <c r="U30">
        <f t="shared" si="12"/>
        <v>28.613409677419401</v>
      </c>
      <c r="V30">
        <f t="shared" si="13"/>
        <v>3.9326774340650696</v>
      </c>
      <c r="W30">
        <f t="shared" si="14"/>
        <v>56.017532851605203</v>
      </c>
      <c r="X30">
        <f t="shared" si="15"/>
        <v>2.1247875592754775</v>
      </c>
      <c r="Y30">
        <f t="shared" si="16"/>
        <v>3.7930759373216327</v>
      </c>
      <c r="Z30">
        <f t="shared" si="17"/>
        <v>1.8078898747895922</v>
      </c>
      <c r="AA30">
        <f t="shared" si="18"/>
        <v>-37.870961061810718</v>
      </c>
      <c r="AB30">
        <f t="shared" si="19"/>
        <v>-99.311787798512967</v>
      </c>
      <c r="AC30">
        <f t="shared" si="20"/>
        <v>-7.3243018845793184</v>
      </c>
      <c r="AD30">
        <f t="shared" si="21"/>
        <v>86.782505055628633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53761.824130266294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1037.1061538461499</v>
      </c>
      <c r="AR30">
        <v>1262.9100000000001</v>
      </c>
      <c r="AS30">
        <f t="shared" si="27"/>
        <v>0.17879646701178242</v>
      </c>
      <c r="AT30">
        <v>0.5</v>
      </c>
      <c r="AU30">
        <f t="shared" si="28"/>
        <v>1180.1810813924117</v>
      </c>
      <c r="AV30">
        <f t="shared" si="29"/>
        <v>17.864317577079127</v>
      </c>
      <c r="AW30">
        <f t="shared" si="30"/>
        <v>105.50610389355403</v>
      </c>
      <c r="AX30">
        <f t="shared" si="31"/>
        <v>0.47693818245163949</v>
      </c>
      <c r="AY30">
        <f t="shared" si="32"/>
        <v>1.5626470672735128E-2</v>
      </c>
      <c r="AZ30">
        <f t="shared" si="33"/>
        <v>1.5829869111813191</v>
      </c>
      <c r="BA30" t="s">
        <v>346</v>
      </c>
      <c r="BB30">
        <v>660.58</v>
      </c>
      <c r="BC30">
        <f t="shared" si="34"/>
        <v>602.33000000000004</v>
      </c>
      <c r="BD30">
        <f t="shared" si="35"/>
        <v>0.37488394427282407</v>
      </c>
      <c r="BE30">
        <f t="shared" si="36"/>
        <v>0.76846819142802225</v>
      </c>
      <c r="BF30">
        <f t="shared" si="37"/>
        <v>0.41247753501306811</v>
      </c>
      <c r="BG30">
        <f t="shared" si="38"/>
        <v>0.78503400004349677</v>
      </c>
      <c r="BH30">
        <f t="shared" si="39"/>
        <v>1399.99580645161</v>
      </c>
      <c r="BI30">
        <f t="shared" si="40"/>
        <v>1180.1810813924117</v>
      </c>
      <c r="BJ30">
        <f t="shared" si="41"/>
        <v>0.8429890117911607</v>
      </c>
      <c r="BK30">
        <f t="shared" si="42"/>
        <v>0.19597802358232139</v>
      </c>
      <c r="BL30">
        <v>6</v>
      </c>
      <c r="BM30">
        <v>0.5</v>
      </c>
      <c r="BN30" t="s">
        <v>290</v>
      </c>
      <c r="BO30">
        <v>2</v>
      </c>
      <c r="BP30">
        <v>1607717783.0999999</v>
      </c>
      <c r="BQ30">
        <v>899.54022580645199</v>
      </c>
      <c r="BR30">
        <v>921.90354838709698</v>
      </c>
      <c r="BS30">
        <v>20.8010709677419</v>
      </c>
      <c r="BT30">
        <v>19.792041935483901</v>
      </c>
      <c r="BU30">
        <v>896.95329032258098</v>
      </c>
      <c r="BV30">
        <v>20.8390709677419</v>
      </c>
      <c r="BW30">
        <v>500.018709677419</v>
      </c>
      <c r="BX30">
        <v>102.047967741935</v>
      </c>
      <c r="BY30">
        <v>0.100020819354839</v>
      </c>
      <c r="BZ30">
        <v>27.992025806451601</v>
      </c>
      <c r="CA30">
        <v>28.613409677419401</v>
      </c>
      <c r="CB30">
        <v>999.9</v>
      </c>
      <c r="CC30">
        <v>0</v>
      </c>
      <c r="CD30">
        <v>0</v>
      </c>
      <c r="CE30">
        <v>9996.0435483871006</v>
      </c>
      <c r="CF30">
        <v>0</v>
      </c>
      <c r="CG30">
        <v>383.36099999999999</v>
      </c>
      <c r="CH30">
        <v>1399.99580645161</v>
      </c>
      <c r="CI30">
        <v>0.90000935483870903</v>
      </c>
      <c r="CJ30">
        <v>9.9990509677419306E-2</v>
      </c>
      <c r="CK30">
        <v>0</v>
      </c>
      <c r="CL30">
        <v>1037.14580645161</v>
      </c>
      <c r="CM30">
        <v>4.9997499999999997</v>
      </c>
      <c r="CN30">
        <v>14354.396774193499</v>
      </c>
      <c r="CO30">
        <v>12178.0419354839</v>
      </c>
      <c r="CP30">
        <v>47.508000000000003</v>
      </c>
      <c r="CQ30">
        <v>49.262</v>
      </c>
      <c r="CR30">
        <v>48.527999999999999</v>
      </c>
      <c r="CS30">
        <v>48.695129032258002</v>
      </c>
      <c r="CT30">
        <v>48.664999999999999</v>
      </c>
      <c r="CU30">
        <v>1255.50903225806</v>
      </c>
      <c r="CV30">
        <v>139.486774193548</v>
      </c>
      <c r="CW30">
        <v>0</v>
      </c>
      <c r="CX30">
        <v>119.59999990463299</v>
      </c>
      <c r="CY30">
        <v>0</v>
      </c>
      <c r="CZ30">
        <v>1037.1061538461499</v>
      </c>
      <c r="DA30">
        <v>-8.9887179578571903</v>
      </c>
      <c r="DB30">
        <v>-119.114529983151</v>
      </c>
      <c r="DC30">
        <v>14353.8576923077</v>
      </c>
      <c r="DD30">
        <v>15</v>
      </c>
      <c r="DE30">
        <v>0</v>
      </c>
      <c r="DF30" t="s">
        <v>291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17.742395745701099</v>
      </c>
      <c r="DS30">
        <v>-13.276208831095801</v>
      </c>
      <c r="DT30">
        <v>3.5024493295996502</v>
      </c>
      <c r="DU30">
        <v>0</v>
      </c>
      <c r="DV30">
        <v>-22.363445161290301</v>
      </c>
      <c r="DW30">
        <v>11.4445887096775</v>
      </c>
      <c r="DX30">
        <v>4.2005592045421398</v>
      </c>
      <c r="DY30">
        <v>0</v>
      </c>
      <c r="DZ30">
        <v>1.0090331290322601</v>
      </c>
      <c r="EA30">
        <v>-0.29927777419354901</v>
      </c>
      <c r="EB30">
        <v>3.0738579787267201E-2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2.5870000000000002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2681.6</v>
      </c>
      <c r="EX30">
        <v>2681.3</v>
      </c>
      <c r="EY30">
        <v>2</v>
      </c>
      <c r="EZ30">
        <v>511.92500000000001</v>
      </c>
      <c r="FA30">
        <v>477.78199999999998</v>
      </c>
      <c r="FB30">
        <v>24.098700000000001</v>
      </c>
      <c r="FC30">
        <v>31.885899999999999</v>
      </c>
      <c r="FD30">
        <v>30.001000000000001</v>
      </c>
      <c r="FE30">
        <v>31.850200000000001</v>
      </c>
      <c r="FF30">
        <v>31.840699999999998</v>
      </c>
      <c r="FG30">
        <v>38.716000000000001</v>
      </c>
      <c r="FH30">
        <v>14.7743</v>
      </c>
      <c r="FI30">
        <v>34.607399999999998</v>
      </c>
      <c r="FJ30">
        <v>24.096699999999998</v>
      </c>
      <c r="FK30">
        <v>926.06500000000005</v>
      </c>
      <c r="FL30">
        <v>19.8262</v>
      </c>
      <c r="FM30">
        <v>101.657</v>
      </c>
      <c r="FN30">
        <v>101.038</v>
      </c>
    </row>
    <row r="31" spans="1:170" x14ac:dyDescent="0.25">
      <c r="A31">
        <v>15</v>
      </c>
      <c r="B31">
        <v>1607717911.5999999</v>
      </c>
      <c r="C31">
        <v>1638.0999999046301</v>
      </c>
      <c r="D31" t="s">
        <v>347</v>
      </c>
      <c r="E31" t="s">
        <v>348</v>
      </c>
      <c r="F31" t="s">
        <v>285</v>
      </c>
      <c r="G31" t="s">
        <v>286</v>
      </c>
      <c r="H31">
        <v>1607717903.5999999</v>
      </c>
      <c r="I31">
        <f t="shared" si="0"/>
        <v>6.5250239904779492E-4</v>
      </c>
      <c r="J31">
        <f t="shared" si="1"/>
        <v>22.732815052027014</v>
      </c>
      <c r="K31">
        <f t="shared" si="2"/>
        <v>1198.9483870967699</v>
      </c>
      <c r="L31">
        <f t="shared" si="3"/>
        <v>172.02351904508612</v>
      </c>
      <c r="M31">
        <f t="shared" si="4"/>
        <v>17.57343277323028</v>
      </c>
      <c r="N31">
        <f t="shared" si="5"/>
        <v>122.48115255505128</v>
      </c>
      <c r="O31">
        <f t="shared" si="6"/>
        <v>3.6326067853161309E-2</v>
      </c>
      <c r="P31">
        <f t="shared" si="7"/>
        <v>2.9658538720339727</v>
      </c>
      <c r="Q31">
        <f t="shared" si="8"/>
        <v>3.6080689769411457E-2</v>
      </c>
      <c r="R31">
        <f t="shared" si="9"/>
        <v>2.2572339030894648E-2</v>
      </c>
      <c r="S31">
        <f t="shared" si="10"/>
        <v>231.28618426404731</v>
      </c>
      <c r="T31">
        <f t="shared" si="11"/>
        <v>29.169836184650411</v>
      </c>
      <c r="U31">
        <f t="shared" si="12"/>
        <v>28.627716129032301</v>
      </c>
      <c r="V31">
        <f t="shared" si="13"/>
        <v>3.9359436269401673</v>
      </c>
      <c r="W31">
        <f t="shared" si="14"/>
        <v>56.516189094425904</v>
      </c>
      <c r="X31">
        <f t="shared" si="15"/>
        <v>2.1434508168589836</v>
      </c>
      <c r="Y31">
        <f t="shared" si="16"/>
        <v>3.7926315471797944</v>
      </c>
      <c r="Z31">
        <f t="shared" si="17"/>
        <v>1.7924928100811837</v>
      </c>
      <c r="AA31">
        <f t="shared" si="18"/>
        <v>-28.775355798007755</v>
      </c>
      <c r="AB31">
        <f t="shared" si="19"/>
        <v>-101.9651141653386</v>
      </c>
      <c r="AC31">
        <f t="shared" si="20"/>
        <v>-7.5170820026770793</v>
      </c>
      <c r="AD31">
        <f t="shared" si="21"/>
        <v>93.028632298023865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53801.162474032419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1049.93115384615</v>
      </c>
      <c r="AR31">
        <v>1262.25</v>
      </c>
      <c r="AS31">
        <f t="shared" si="27"/>
        <v>0.16820665173606653</v>
      </c>
      <c r="AT31">
        <v>0.5</v>
      </c>
      <c r="AU31">
        <f t="shared" si="28"/>
        <v>1180.1598007473376</v>
      </c>
      <c r="AV31">
        <f t="shared" si="29"/>
        <v>22.732815052027014</v>
      </c>
      <c r="AW31">
        <f t="shared" si="30"/>
        <v>99.255364298606537</v>
      </c>
      <c r="AX31">
        <f t="shared" si="31"/>
        <v>0.47631610219845516</v>
      </c>
      <c r="AY31">
        <f t="shared" si="32"/>
        <v>1.9752039102739982E-2</v>
      </c>
      <c r="AZ31">
        <f t="shared" si="33"/>
        <v>1.5843374925727867</v>
      </c>
      <c r="BA31" t="s">
        <v>350</v>
      </c>
      <c r="BB31">
        <v>661.02</v>
      </c>
      <c r="BC31">
        <f t="shared" si="34"/>
        <v>601.23</v>
      </c>
      <c r="BD31">
        <f t="shared" si="35"/>
        <v>0.3531408049396238</v>
      </c>
      <c r="BE31">
        <f t="shared" si="36"/>
        <v>0.76885192959793314</v>
      </c>
      <c r="BF31">
        <f t="shared" si="37"/>
        <v>0.38831254704174134</v>
      </c>
      <c r="BG31">
        <f t="shared" si="38"/>
        <v>0.78529316881855282</v>
      </c>
      <c r="BH31">
        <f t="shared" si="39"/>
        <v>1399.97</v>
      </c>
      <c r="BI31">
        <f t="shared" si="40"/>
        <v>1180.1598007473376</v>
      </c>
      <c r="BJ31">
        <f t="shared" si="41"/>
        <v>0.84298935030560485</v>
      </c>
      <c r="BK31">
        <f t="shared" si="42"/>
        <v>0.19597870061120964</v>
      </c>
      <c r="BL31">
        <v>6</v>
      </c>
      <c r="BM31">
        <v>0.5</v>
      </c>
      <c r="BN31" t="s">
        <v>290</v>
      </c>
      <c r="BO31">
        <v>2</v>
      </c>
      <c r="BP31">
        <v>1607717903.5999999</v>
      </c>
      <c r="BQ31">
        <v>1198.9483870967699</v>
      </c>
      <c r="BR31">
        <v>1227.1654838709701</v>
      </c>
      <c r="BS31">
        <v>20.981896774193501</v>
      </c>
      <c r="BT31">
        <v>20.215351612903198</v>
      </c>
      <c r="BU31">
        <v>1196.3599999999999</v>
      </c>
      <c r="BV31">
        <v>21.019896774193601</v>
      </c>
      <c r="BW31">
        <v>500.01880645161299</v>
      </c>
      <c r="BX31">
        <v>102.05716129032299</v>
      </c>
      <c r="BY31">
        <v>9.9990654838709697E-2</v>
      </c>
      <c r="BZ31">
        <v>27.990016129032298</v>
      </c>
      <c r="CA31">
        <v>28.627716129032301</v>
      </c>
      <c r="CB31">
        <v>999.9</v>
      </c>
      <c r="CC31">
        <v>0</v>
      </c>
      <c r="CD31">
        <v>0</v>
      </c>
      <c r="CE31">
        <v>10002.660322580599</v>
      </c>
      <c r="CF31">
        <v>0</v>
      </c>
      <c r="CG31">
        <v>355.112161290323</v>
      </c>
      <c r="CH31">
        <v>1399.97</v>
      </c>
      <c r="CI31">
        <v>0.89999867741935502</v>
      </c>
      <c r="CJ31">
        <v>0.100001270967742</v>
      </c>
      <c r="CK31">
        <v>0</v>
      </c>
      <c r="CL31">
        <v>1050.1441935483899</v>
      </c>
      <c r="CM31">
        <v>4.9997499999999997</v>
      </c>
      <c r="CN31">
        <v>14553.6419354839</v>
      </c>
      <c r="CO31">
        <v>12177.7870967742</v>
      </c>
      <c r="CP31">
        <v>47.798000000000002</v>
      </c>
      <c r="CQ31">
        <v>49.543999999999997</v>
      </c>
      <c r="CR31">
        <v>48.811999999999998</v>
      </c>
      <c r="CS31">
        <v>48.945129032258002</v>
      </c>
      <c r="CT31">
        <v>48.933</v>
      </c>
      <c r="CU31">
        <v>1255.47</v>
      </c>
      <c r="CV31">
        <v>139.5</v>
      </c>
      <c r="CW31">
        <v>0</v>
      </c>
      <c r="CX31">
        <v>119.700000047684</v>
      </c>
      <c r="CY31">
        <v>0</v>
      </c>
      <c r="CZ31">
        <v>1049.93115384615</v>
      </c>
      <c r="DA31">
        <v>-35.021880373370301</v>
      </c>
      <c r="DB31">
        <v>-479.16581228917198</v>
      </c>
      <c r="DC31">
        <v>14550.692307692299</v>
      </c>
      <c r="DD31">
        <v>15</v>
      </c>
      <c r="DE31">
        <v>0</v>
      </c>
      <c r="DF31" t="s">
        <v>291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22.175290847302399</v>
      </c>
      <c r="DS31">
        <v>-15.319771840058401</v>
      </c>
      <c r="DT31">
        <v>3.79441285772648</v>
      </c>
      <c r="DU31">
        <v>0</v>
      </c>
      <c r="DV31">
        <v>-27.876280645161302</v>
      </c>
      <c r="DW31">
        <v>19.955845161290402</v>
      </c>
      <c r="DX31">
        <v>4.4487921221469797</v>
      </c>
      <c r="DY31">
        <v>0</v>
      </c>
      <c r="DZ31">
        <v>0.76434745161290296</v>
      </c>
      <c r="EA31">
        <v>0.28597180645161102</v>
      </c>
      <c r="EB31">
        <v>2.1352017335890601E-2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2683.6</v>
      </c>
      <c r="EX31">
        <v>2683.3</v>
      </c>
      <c r="EY31">
        <v>2</v>
      </c>
      <c r="EZ31">
        <v>511.649</v>
      </c>
      <c r="FA31">
        <v>477.38600000000002</v>
      </c>
      <c r="FB31">
        <v>24.062200000000001</v>
      </c>
      <c r="FC31">
        <v>32.170400000000001</v>
      </c>
      <c r="FD31">
        <v>30.000900000000001</v>
      </c>
      <c r="FE31">
        <v>32.060899999999997</v>
      </c>
      <c r="FF31">
        <v>32.032899999999998</v>
      </c>
      <c r="FG31">
        <v>48.924999999999997</v>
      </c>
      <c r="FH31">
        <v>14.4869</v>
      </c>
      <c r="FI31">
        <v>36.109400000000001</v>
      </c>
      <c r="FJ31">
        <v>24.0657</v>
      </c>
      <c r="FK31">
        <v>1226.43</v>
      </c>
      <c r="FL31">
        <v>20.139399999999998</v>
      </c>
      <c r="FM31">
        <v>101.613</v>
      </c>
      <c r="FN31">
        <v>100.982</v>
      </c>
    </row>
    <row r="32" spans="1:170" x14ac:dyDescent="0.25">
      <c r="A32">
        <v>16</v>
      </c>
      <c r="B32">
        <v>1607718032.0999999</v>
      </c>
      <c r="C32">
        <v>1758.5999999046301</v>
      </c>
      <c r="D32" t="s">
        <v>351</v>
      </c>
      <c r="E32" t="s">
        <v>352</v>
      </c>
      <c r="F32" t="s">
        <v>285</v>
      </c>
      <c r="G32" t="s">
        <v>286</v>
      </c>
      <c r="H32">
        <v>1607718024.0999999</v>
      </c>
      <c r="I32">
        <f t="shared" si="0"/>
        <v>6.4236807391164811E-4</v>
      </c>
      <c r="J32">
        <f t="shared" si="1"/>
        <v>21.092354754459997</v>
      </c>
      <c r="K32">
        <f t="shared" si="2"/>
        <v>1401.2603225806499</v>
      </c>
      <c r="L32">
        <f t="shared" si="3"/>
        <v>430.02412879272026</v>
      </c>
      <c r="M32">
        <f t="shared" si="4"/>
        <v>43.930091664144264</v>
      </c>
      <c r="N32">
        <f t="shared" si="5"/>
        <v>143.1489311753671</v>
      </c>
      <c r="O32">
        <f t="shared" si="6"/>
        <v>3.5921921256957395E-2</v>
      </c>
      <c r="P32">
        <f t="shared" si="7"/>
        <v>2.9651658847749172</v>
      </c>
      <c r="Q32">
        <f t="shared" si="8"/>
        <v>3.5681897981886548E-2</v>
      </c>
      <c r="R32">
        <f t="shared" si="9"/>
        <v>2.2322617532209151E-2</v>
      </c>
      <c r="S32">
        <f t="shared" si="10"/>
        <v>231.28312252458403</v>
      </c>
      <c r="T32">
        <f t="shared" si="11"/>
        <v>29.164394036265378</v>
      </c>
      <c r="U32">
        <f t="shared" si="12"/>
        <v>28.591412903225802</v>
      </c>
      <c r="V32">
        <f t="shared" si="13"/>
        <v>3.9276601359002687</v>
      </c>
      <c r="W32">
        <f t="shared" si="14"/>
        <v>56.537058990047072</v>
      </c>
      <c r="X32">
        <f t="shared" si="15"/>
        <v>2.1432061700480634</v>
      </c>
      <c r="Y32">
        <f t="shared" si="16"/>
        <v>3.7907988288272279</v>
      </c>
      <c r="Z32">
        <f t="shared" si="17"/>
        <v>1.7844539658522054</v>
      </c>
      <c r="AA32">
        <f t="shared" si="18"/>
        <v>-28.328432059503683</v>
      </c>
      <c r="AB32">
        <f t="shared" si="19"/>
        <v>-97.463374048668356</v>
      </c>
      <c r="AC32">
        <f t="shared" si="20"/>
        <v>-7.1852753648676861</v>
      </c>
      <c r="AD32">
        <f t="shared" si="21"/>
        <v>98.306041051544298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53782.53892551906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353</v>
      </c>
      <c r="AQ32">
        <v>1015.1538461538501</v>
      </c>
      <c r="AR32">
        <v>1206.73</v>
      </c>
      <c r="AS32">
        <f t="shared" si="27"/>
        <v>0.15875643586067301</v>
      </c>
      <c r="AT32">
        <v>0.5</v>
      </c>
      <c r="AU32">
        <f t="shared" si="28"/>
        <v>1180.144287844113</v>
      </c>
      <c r="AV32">
        <f t="shared" si="29"/>
        <v>21.092354754459997</v>
      </c>
      <c r="AW32">
        <f t="shared" si="30"/>
        <v>93.677750469731777</v>
      </c>
      <c r="AX32">
        <f t="shared" si="31"/>
        <v>0.45819694546418838</v>
      </c>
      <c r="AY32">
        <f t="shared" si="32"/>
        <v>1.8362248122950418E-2</v>
      </c>
      <c r="AZ32">
        <f t="shared" si="33"/>
        <v>1.703239332742204</v>
      </c>
      <c r="BA32" t="s">
        <v>354</v>
      </c>
      <c r="BB32">
        <v>653.80999999999995</v>
      </c>
      <c r="BC32">
        <f t="shared" si="34"/>
        <v>552.92000000000007</v>
      </c>
      <c r="BD32">
        <f t="shared" si="35"/>
        <v>0.34648078175169994</v>
      </c>
      <c r="BE32">
        <f t="shared" si="36"/>
        <v>0.78801274407940891</v>
      </c>
      <c r="BF32">
        <f t="shared" si="37"/>
        <v>0.38997446091548438</v>
      </c>
      <c r="BG32">
        <f t="shared" si="38"/>
        <v>0.80709476032023353</v>
      </c>
      <c r="BH32">
        <f t="shared" si="39"/>
        <v>1399.9516129032299</v>
      </c>
      <c r="BI32">
        <f t="shared" si="40"/>
        <v>1180.144287844113</v>
      </c>
      <c r="BJ32">
        <f t="shared" si="41"/>
        <v>0.8429893411792434</v>
      </c>
      <c r="BK32">
        <f t="shared" si="42"/>
        <v>0.19597868235848678</v>
      </c>
      <c r="BL32">
        <v>6</v>
      </c>
      <c r="BM32">
        <v>0.5</v>
      </c>
      <c r="BN32" t="s">
        <v>290</v>
      </c>
      <c r="BO32">
        <v>2</v>
      </c>
      <c r="BP32">
        <v>1607718024.0999999</v>
      </c>
      <c r="BQ32">
        <v>1401.2603225806499</v>
      </c>
      <c r="BR32">
        <v>1427.65032258065</v>
      </c>
      <c r="BS32">
        <v>20.979477419354801</v>
      </c>
      <c r="BT32">
        <v>20.224835483871001</v>
      </c>
      <c r="BU32">
        <v>1398.6729032258099</v>
      </c>
      <c r="BV32">
        <v>21.017477419354801</v>
      </c>
      <c r="BW32">
        <v>500.018483870968</v>
      </c>
      <c r="BX32">
        <v>102.05725806451601</v>
      </c>
      <c r="BY32">
        <v>0.100013406451613</v>
      </c>
      <c r="BZ32">
        <v>27.9817258064516</v>
      </c>
      <c r="CA32">
        <v>28.591412903225802</v>
      </c>
      <c r="CB32">
        <v>999.9</v>
      </c>
      <c r="CC32">
        <v>0</v>
      </c>
      <c r="CD32">
        <v>0</v>
      </c>
      <c r="CE32">
        <v>9998.7532258064493</v>
      </c>
      <c r="CF32">
        <v>0</v>
      </c>
      <c r="CG32">
        <v>349.290419354839</v>
      </c>
      <c r="CH32">
        <v>1399.9516129032299</v>
      </c>
      <c r="CI32">
        <v>0.899998935483871</v>
      </c>
      <c r="CJ32">
        <v>0.10000101290322599</v>
      </c>
      <c r="CK32">
        <v>0</v>
      </c>
      <c r="CL32">
        <v>1015.29096774194</v>
      </c>
      <c r="CM32">
        <v>4.9997499999999997</v>
      </c>
      <c r="CN32">
        <v>14095.3387096774</v>
      </c>
      <c r="CO32">
        <v>12177.606451612901</v>
      </c>
      <c r="CP32">
        <v>47.989741935483799</v>
      </c>
      <c r="CQ32">
        <v>49.719516129032201</v>
      </c>
      <c r="CR32">
        <v>49.019935483871002</v>
      </c>
      <c r="CS32">
        <v>49.136870967741899</v>
      </c>
      <c r="CT32">
        <v>49.114774193548399</v>
      </c>
      <c r="CU32">
        <v>1255.4538709677399</v>
      </c>
      <c r="CV32">
        <v>139.49774193548399</v>
      </c>
      <c r="CW32">
        <v>0</v>
      </c>
      <c r="CX32">
        <v>119.700000047684</v>
      </c>
      <c r="CY32">
        <v>0</v>
      </c>
      <c r="CZ32">
        <v>1015.1538461538501</v>
      </c>
      <c r="DA32">
        <v>-27.798290591537199</v>
      </c>
      <c r="DB32">
        <v>-371.72307687010499</v>
      </c>
      <c r="DC32">
        <v>14093.2269230769</v>
      </c>
      <c r="DD32">
        <v>15</v>
      </c>
      <c r="DE32">
        <v>0</v>
      </c>
      <c r="DF32" t="s">
        <v>291</v>
      </c>
      <c r="DG32">
        <v>1607556896.0999999</v>
      </c>
      <c r="DH32">
        <v>1607556911.0999999</v>
      </c>
      <c r="DI32">
        <v>0</v>
      </c>
      <c r="DJ32">
        <v>2.4E-2</v>
      </c>
      <c r="DK32">
        <v>0</v>
      </c>
      <c r="DL32">
        <v>2.5870000000000002</v>
      </c>
      <c r="DM32">
        <v>-3.7999999999999999E-2</v>
      </c>
      <c r="DN32">
        <v>394</v>
      </c>
      <c r="DO32">
        <v>9</v>
      </c>
      <c r="DP32">
        <v>0.04</v>
      </c>
      <c r="DQ32">
        <v>0.02</v>
      </c>
      <c r="DR32">
        <v>21.247665698006099</v>
      </c>
      <c r="DS32">
        <v>-35.406318059173898</v>
      </c>
      <c r="DT32">
        <v>3.1532464573514698</v>
      </c>
      <c r="DU32">
        <v>0</v>
      </c>
      <c r="DV32">
        <v>-26.389754838709699</v>
      </c>
      <c r="DW32">
        <v>42.639058064516099</v>
      </c>
      <c r="DX32">
        <v>3.8332921524908001</v>
      </c>
      <c r="DY32">
        <v>0</v>
      </c>
      <c r="DZ32">
        <v>0.75465070967741998</v>
      </c>
      <c r="EA32">
        <v>1.98672580645144E-2</v>
      </c>
      <c r="EB32">
        <v>3.3706708616452301E-2</v>
      </c>
      <c r="EC32">
        <v>1</v>
      </c>
      <c r="ED32">
        <v>1</v>
      </c>
      <c r="EE32">
        <v>3</v>
      </c>
      <c r="EF32" t="s">
        <v>292</v>
      </c>
      <c r="EG32">
        <v>100</v>
      </c>
      <c r="EH32">
        <v>100</v>
      </c>
      <c r="EI32">
        <v>2.58</v>
      </c>
      <c r="EJ32">
        <v>-3.7999999999999999E-2</v>
      </c>
      <c r="EK32">
        <v>2.5870000000000002</v>
      </c>
      <c r="EL32">
        <v>0</v>
      </c>
      <c r="EM32">
        <v>0</v>
      </c>
      <c r="EN32">
        <v>0</v>
      </c>
      <c r="EO32">
        <v>-3.7999999999999999E-2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2685.6</v>
      </c>
      <c r="EX32">
        <v>2685.3</v>
      </c>
      <c r="EY32">
        <v>2</v>
      </c>
      <c r="EZ32">
        <v>511.90100000000001</v>
      </c>
      <c r="FA32">
        <v>477.19499999999999</v>
      </c>
      <c r="FB32">
        <v>24.074999999999999</v>
      </c>
      <c r="FC32">
        <v>32.383400000000002</v>
      </c>
      <c r="FD32">
        <v>30.000499999999999</v>
      </c>
      <c r="FE32">
        <v>32.249699999999997</v>
      </c>
      <c r="FF32">
        <v>32.209800000000001</v>
      </c>
      <c r="FG32">
        <v>56.286099999999998</v>
      </c>
      <c r="FH32">
        <v>16.230699999999999</v>
      </c>
      <c r="FI32">
        <v>37.2301</v>
      </c>
      <c r="FJ32">
        <v>24.083300000000001</v>
      </c>
      <c r="FK32">
        <v>1427.16</v>
      </c>
      <c r="FL32">
        <v>20.134499999999999</v>
      </c>
      <c r="FM32">
        <v>101.574</v>
      </c>
      <c r="FN32">
        <v>100.94199999999999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2020-12-11T12:24:15Z</dcterms:created>
  <dcterms:modified xsi:type="dcterms:W3CDTF">2021-05-04T23:15:29Z</dcterms:modified>
</cp:coreProperties>
</file>