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A097E6AE-8A59-4C61-8999-C9FBF038AA1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BG31" i="1"/>
  <c r="BF31" i="1"/>
  <c r="BE31" i="1"/>
  <c r="BD31" i="1"/>
  <c r="BC31" i="1"/>
  <c r="AX31" i="1" s="1"/>
  <c r="AZ31" i="1"/>
  <c r="AS31" i="1"/>
  <c r="AM31" i="1"/>
  <c r="AN31" i="1" s="1"/>
  <c r="AI31" i="1"/>
  <c r="AG31" i="1" s="1"/>
  <c r="Y31" i="1"/>
  <c r="X31" i="1"/>
  <c r="W31" i="1" s="1"/>
  <c r="P31" i="1"/>
  <c r="BK30" i="1"/>
  <c r="BJ30" i="1"/>
  <c r="BH30" i="1"/>
  <c r="BI30" i="1" s="1"/>
  <c r="BG30" i="1"/>
  <c r="BF30" i="1"/>
  <c r="BE30" i="1"/>
  <c r="BD30" i="1"/>
  <c r="BC30" i="1"/>
  <c r="AX30" i="1" s="1"/>
  <c r="AZ30" i="1"/>
  <c r="AS30" i="1"/>
  <c r="AN30" i="1"/>
  <c r="AM30" i="1"/>
  <c r="AI30" i="1"/>
  <c r="AG30" i="1"/>
  <c r="N30" i="1" s="1"/>
  <c r="Y30" i="1"/>
  <c r="X30" i="1"/>
  <c r="W30" i="1"/>
  <c r="P30" i="1"/>
  <c r="BK29" i="1"/>
  <c r="BJ29" i="1"/>
  <c r="BH29" i="1"/>
  <c r="BI29" i="1" s="1"/>
  <c r="BG29" i="1"/>
  <c r="BF29" i="1"/>
  <c r="BE29" i="1"/>
  <c r="BD29" i="1"/>
  <c r="BC29" i="1"/>
  <c r="AX29" i="1" s="1"/>
  <c r="AZ29" i="1"/>
  <c r="AS29" i="1"/>
  <c r="AM29" i="1"/>
  <c r="AN29" i="1" s="1"/>
  <c r="AI29" i="1"/>
  <c r="AG29" i="1" s="1"/>
  <c r="Y29" i="1"/>
  <c r="X29" i="1"/>
  <c r="W29" i="1" s="1"/>
  <c r="P29" i="1"/>
  <c r="BK28" i="1"/>
  <c r="BJ28" i="1"/>
  <c r="BI28" i="1"/>
  <c r="S28" i="1" s="1"/>
  <c r="BH28" i="1"/>
  <c r="BG28" i="1"/>
  <c r="BF28" i="1"/>
  <c r="BE28" i="1"/>
  <c r="BD28" i="1"/>
  <c r="BC28" i="1"/>
  <c r="AX28" i="1" s="1"/>
  <c r="AZ28" i="1"/>
  <c r="AU28" i="1"/>
  <c r="AS28" i="1"/>
  <c r="AW28" i="1" s="1"/>
  <c r="AN28" i="1"/>
  <c r="AM28" i="1"/>
  <c r="AI28" i="1"/>
  <c r="AG28" i="1" s="1"/>
  <c r="Y28" i="1"/>
  <c r="X28" i="1"/>
  <c r="W28" i="1" s="1"/>
  <c r="P28" i="1"/>
  <c r="BK27" i="1"/>
  <c r="BJ27" i="1"/>
  <c r="BH27" i="1"/>
  <c r="BI27" i="1" s="1"/>
  <c r="BG27" i="1"/>
  <c r="BF27" i="1"/>
  <c r="BE27" i="1"/>
  <c r="BD27" i="1"/>
  <c r="BC27" i="1"/>
  <c r="AZ27" i="1"/>
  <c r="AX27" i="1"/>
  <c r="AS27" i="1"/>
  <c r="AN27" i="1"/>
  <c r="AM27" i="1"/>
  <c r="AI27" i="1"/>
  <c r="AG27" i="1" s="1"/>
  <c r="Y27" i="1"/>
  <c r="X27" i="1"/>
  <c r="W27" i="1" s="1"/>
  <c r="P27" i="1"/>
  <c r="BK26" i="1"/>
  <c r="S26" i="1" s="1"/>
  <c r="BJ26" i="1"/>
  <c r="BI26" i="1"/>
  <c r="AU26" i="1" s="1"/>
  <c r="AW26" i="1" s="1"/>
  <c r="BH26" i="1"/>
  <c r="BG26" i="1"/>
  <c r="BF26" i="1"/>
  <c r="BE26" i="1"/>
  <c r="BD26" i="1"/>
  <c r="BC26" i="1"/>
  <c r="AX26" i="1" s="1"/>
  <c r="AZ26" i="1"/>
  <c r="AS26" i="1"/>
  <c r="AN26" i="1"/>
  <c r="AM26" i="1"/>
  <c r="AI26" i="1"/>
  <c r="AG26" i="1"/>
  <c r="J26" i="1" s="1"/>
  <c r="AV26" i="1" s="1"/>
  <c r="Y26" i="1"/>
  <c r="X26" i="1"/>
  <c r="W26" i="1"/>
  <c r="P26" i="1"/>
  <c r="K26" i="1"/>
  <c r="BK25" i="1"/>
  <c r="BJ25" i="1"/>
  <c r="BI25" i="1" s="1"/>
  <c r="BH25" i="1"/>
  <c r="BG25" i="1"/>
  <c r="BF25" i="1"/>
  <c r="BE25" i="1"/>
  <c r="BD25" i="1"/>
  <c r="BC25" i="1"/>
  <c r="AX25" i="1" s="1"/>
  <c r="AZ25" i="1"/>
  <c r="AV25" i="1"/>
  <c r="AS25" i="1"/>
  <c r="AM25" i="1"/>
  <c r="AN25" i="1" s="1"/>
  <c r="AI25" i="1"/>
  <c r="AG25" i="1"/>
  <c r="K25" i="1" s="1"/>
  <c r="Y25" i="1"/>
  <c r="X25" i="1"/>
  <c r="W25" i="1"/>
  <c r="P25" i="1"/>
  <c r="N25" i="1"/>
  <c r="J25" i="1"/>
  <c r="BK24" i="1"/>
  <c r="BJ24" i="1"/>
  <c r="BI24" i="1"/>
  <c r="AU24" i="1" s="1"/>
  <c r="BH24" i="1"/>
  <c r="BG24" i="1"/>
  <c r="BF24" i="1"/>
  <c r="BE24" i="1"/>
  <c r="BD24" i="1"/>
  <c r="BC24" i="1"/>
  <c r="AX24" i="1" s="1"/>
  <c r="AZ24" i="1"/>
  <c r="AS24" i="1"/>
  <c r="AW24" i="1" s="1"/>
  <c r="AM24" i="1"/>
  <c r="AN24" i="1" s="1"/>
  <c r="AI24" i="1"/>
  <c r="AG24" i="1" s="1"/>
  <c r="Y24" i="1"/>
  <c r="W24" i="1" s="1"/>
  <c r="X24" i="1"/>
  <c r="P24" i="1"/>
  <c r="BK23" i="1"/>
  <c r="BJ23" i="1"/>
  <c r="BH23" i="1"/>
  <c r="BI23" i="1" s="1"/>
  <c r="BG23" i="1"/>
  <c r="BF23" i="1"/>
  <c r="BE23" i="1"/>
  <c r="BD23" i="1"/>
  <c r="BC23" i="1"/>
  <c r="AZ23" i="1"/>
  <c r="AX23" i="1"/>
  <c r="AS23" i="1"/>
  <c r="AM23" i="1"/>
  <c r="AN23" i="1" s="1"/>
  <c r="AI23" i="1"/>
  <c r="AG23" i="1" s="1"/>
  <c r="Y23" i="1"/>
  <c r="X23" i="1"/>
  <c r="W23" i="1" s="1"/>
  <c r="P23" i="1"/>
  <c r="BK22" i="1"/>
  <c r="BJ22" i="1"/>
  <c r="BH22" i="1"/>
  <c r="BI22" i="1" s="1"/>
  <c r="BG22" i="1"/>
  <c r="BF22" i="1"/>
  <c r="BE22" i="1"/>
  <c r="BD22" i="1"/>
  <c r="BC22" i="1"/>
  <c r="AX22" i="1" s="1"/>
  <c r="AZ22" i="1"/>
  <c r="AS22" i="1"/>
  <c r="AN22" i="1"/>
  <c r="AM22" i="1"/>
  <c r="AI22" i="1"/>
  <c r="AG22" i="1"/>
  <c r="N22" i="1" s="1"/>
  <c r="Y22" i="1"/>
  <c r="X22" i="1"/>
  <c r="W22" i="1"/>
  <c r="P22" i="1"/>
  <c r="BK21" i="1"/>
  <c r="BJ21" i="1"/>
  <c r="BH21" i="1"/>
  <c r="BI21" i="1" s="1"/>
  <c r="BG21" i="1"/>
  <c r="BF21" i="1"/>
  <c r="BE21" i="1"/>
  <c r="BD21" i="1"/>
  <c r="BC21" i="1"/>
  <c r="AX21" i="1" s="1"/>
  <c r="AZ21" i="1"/>
  <c r="AS21" i="1"/>
  <c r="AM21" i="1"/>
  <c r="AN21" i="1" s="1"/>
  <c r="AI21" i="1"/>
  <c r="AG21" i="1"/>
  <c r="I21" i="1" s="1"/>
  <c r="Y21" i="1"/>
  <c r="X21" i="1"/>
  <c r="W21" i="1"/>
  <c r="P21" i="1"/>
  <c r="N21" i="1"/>
  <c r="K21" i="1"/>
  <c r="J21" i="1"/>
  <c r="AV21" i="1" s="1"/>
  <c r="BK20" i="1"/>
  <c r="BJ20" i="1"/>
  <c r="BI20" i="1"/>
  <c r="S20" i="1" s="1"/>
  <c r="BH20" i="1"/>
  <c r="BG20" i="1"/>
  <c r="BF20" i="1"/>
  <c r="BE20" i="1"/>
  <c r="BD20" i="1"/>
  <c r="BC20" i="1"/>
  <c r="AX20" i="1" s="1"/>
  <c r="AZ20" i="1"/>
  <c r="AU20" i="1"/>
  <c r="AS20" i="1"/>
  <c r="AW20" i="1" s="1"/>
  <c r="AN20" i="1"/>
  <c r="AM20" i="1"/>
  <c r="AI20" i="1"/>
  <c r="AG20" i="1" s="1"/>
  <c r="Y20" i="1"/>
  <c r="X20" i="1"/>
  <c r="W20" i="1" s="1"/>
  <c r="P20" i="1"/>
  <c r="BK19" i="1"/>
  <c r="BJ19" i="1"/>
  <c r="BH19" i="1"/>
  <c r="BI19" i="1" s="1"/>
  <c r="BG19" i="1"/>
  <c r="BF19" i="1"/>
  <c r="BE19" i="1"/>
  <c r="BD19" i="1"/>
  <c r="BC19" i="1"/>
  <c r="AZ19" i="1"/>
  <c r="AX19" i="1"/>
  <c r="AS19" i="1"/>
  <c r="AN19" i="1"/>
  <c r="AM19" i="1"/>
  <c r="AI19" i="1"/>
  <c r="AG19" i="1" s="1"/>
  <c r="Y19" i="1"/>
  <c r="X19" i="1"/>
  <c r="W19" i="1" s="1"/>
  <c r="P19" i="1"/>
  <c r="BK18" i="1"/>
  <c r="S18" i="1" s="1"/>
  <c r="BJ18" i="1"/>
  <c r="BI18" i="1"/>
  <c r="AU18" i="1" s="1"/>
  <c r="AW18" i="1" s="1"/>
  <c r="BH18" i="1"/>
  <c r="BG18" i="1"/>
  <c r="BF18" i="1"/>
  <c r="BE18" i="1"/>
  <c r="BD18" i="1"/>
  <c r="BC18" i="1"/>
  <c r="AX18" i="1" s="1"/>
  <c r="AZ18" i="1"/>
  <c r="AS18" i="1"/>
  <c r="AN18" i="1"/>
  <c r="AM18" i="1"/>
  <c r="AI18" i="1"/>
  <c r="AG18" i="1"/>
  <c r="J18" i="1" s="1"/>
  <c r="AV18" i="1" s="1"/>
  <c r="Y18" i="1"/>
  <c r="X18" i="1"/>
  <c r="W18" i="1"/>
  <c r="P18" i="1"/>
  <c r="K18" i="1"/>
  <c r="BK17" i="1"/>
  <c r="BJ17" i="1"/>
  <c r="BI17" i="1" s="1"/>
  <c r="BH17" i="1"/>
  <c r="BG17" i="1"/>
  <c r="BF17" i="1"/>
  <c r="BE17" i="1"/>
  <c r="BD17" i="1"/>
  <c r="BC17" i="1"/>
  <c r="AX17" i="1" s="1"/>
  <c r="AZ17" i="1"/>
  <c r="AV17" i="1"/>
  <c r="AS17" i="1"/>
  <c r="AM17" i="1"/>
  <c r="AN17" i="1" s="1"/>
  <c r="AI17" i="1"/>
  <c r="AG17" i="1"/>
  <c r="K17" i="1" s="1"/>
  <c r="Y17" i="1"/>
  <c r="X17" i="1"/>
  <c r="W17" i="1"/>
  <c r="P17" i="1"/>
  <c r="N17" i="1"/>
  <c r="J17" i="1"/>
  <c r="AH24" i="1" l="1"/>
  <c r="N24" i="1"/>
  <c r="I24" i="1"/>
  <c r="K24" i="1"/>
  <c r="J24" i="1"/>
  <c r="AV24" i="1" s="1"/>
  <c r="AY24" i="1" s="1"/>
  <c r="K28" i="1"/>
  <c r="J28" i="1"/>
  <c r="AV28" i="1" s="1"/>
  <c r="AY28" i="1" s="1"/>
  <c r="I28" i="1"/>
  <c r="T28" i="1" s="1"/>
  <c r="U28" i="1" s="1"/>
  <c r="AH28" i="1"/>
  <c r="N28" i="1"/>
  <c r="AU19" i="1"/>
  <c r="AW19" i="1" s="1"/>
  <c r="S19" i="1"/>
  <c r="AU22" i="1"/>
  <c r="AW22" i="1" s="1"/>
  <c r="S22" i="1"/>
  <c r="S23" i="1"/>
  <c r="AU23" i="1"/>
  <c r="AW23" i="1" s="1"/>
  <c r="K23" i="1"/>
  <c r="J23" i="1"/>
  <c r="AV23" i="1" s="1"/>
  <c r="AY23" i="1" s="1"/>
  <c r="I23" i="1"/>
  <c r="AH23" i="1"/>
  <c r="N23" i="1"/>
  <c r="I29" i="1"/>
  <c r="AH29" i="1"/>
  <c r="N29" i="1"/>
  <c r="K29" i="1"/>
  <c r="J29" i="1"/>
  <c r="AV29" i="1" s="1"/>
  <c r="AY29" i="1" s="1"/>
  <c r="T20" i="1"/>
  <c r="U20" i="1" s="1"/>
  <c r="AB20" i="1" s="1"/>
  <c r="AU29" i="1"/>
  <c r="AW29" i="1" s="1"/>
  <c r="S29" i="1"/>
  <c r="K31" i="1"/>
  <c r="J31" i="1"/>
  <c r="AV31" i="1" s="1"/>
  <c r="AY31" i="1" s="1"/>
  <c r="I31" i="1"/>
  <c r="AH31" i="1"/>
  <c r="N31" i="1"/>
  <c r="AY18" i="1"/>
  <c r="S31" i="1"/>
  <c r="AU31" i="1"/>
  <c r="AU21" i="1"/>
  <c r="AW21" i="1" s="1"/>
  <c r="S21" i="1"/>
  <c r="AW27" i="1"/>
  <c r="AU17" i="1"/>
  <c r="AW17" i="1" s="1"/>
  <c r="S17" i="1"/>
  <c r="AA21" i="1"/>
  <c r="AY26" i="1"/>
  <c r="AU30" i="1"/>
  <c r="AW30" i="1" s="1"/>
  <c r="S30" i="1"/>
  <c r="AW31" i="1"/>
  <c r="K20" i="1"/>
  <c r="J20" i="1"/>
  <c r="AV20" i="1" s="1"/>
  <c r="AY20" i="1" s="1"/>
  <c r="I20" i="1"/>
  <c r="AH20" i="1"/>
  <c r="N20" i="1"/>
  <c r="N27" i="1"/>
  <c r="AH27" i="1"/>
  <c r="K27" i="1"/>
  <c r="J27" i="1"/>
  <c r="AV27" i="1" s="1"/>
  <c r="AY27" i="1" s="1"/>
  <c r="I27" i="1"/>
  <c r="T18" i="1"/>
  <c r="U18" i="1" s="1"/>
  <c r="AU27" i="1"/>
  <c r="S27" i="1"/>
  <c r="AH19" i="1"/>
  <c r="N19" i="1"/>
  <c r="K19" i="1"/>
  <c r="J19" i="1"/>
  <c r="AV19" i="1" s="1"/>
  <c r="AY19" i="1" s="1"/>
  <c r="I19" i="1"/>
  <c r="AY21" i="1"/>
  <c r="AU25" i="1"/>
  <c r="AW25" i="1" s="1"/>
  <c r="S25" i="1"/>
  <c r="AH22" i="1"/>
  <c r="AH30" i="1"/>
  <c r="AH17" i="1"/>
  <c r="I22" i="1"/>
  <c r="S24" i="1"/>
  <c r="AH25" i="1"/>
  <c r="I30" i="1"/>
  <c r="I17" i="1"/>
  <c r="N18" i="1"/>
  <c r="J22" i="1"/>
  <c r="AV22" i="1" s="1"/>
  <c r="I25" i="1"/>
  <c r="N26" i="1"/>
  <c r="J30" i="1"/>
  <c r="AV30" i="1" s="1"/>
  <c r="K22" i="1"/>
  <c r="K30" i="1"/>
  <c r="AH18" i="1"/>
  <c r="AH26" i="1"/>
  <c r="I18" i="1"/>
  <c r="AH21" i="1"/>
  <c r="I26" i="1"/>
  <c r="T26" i="1" s="1"/>
  <c r="U26" i="1" s="1"/>
  <c r="V26" i="1" l="1"/>
  <c r="Z26" i="1" s="1"/>
  <c r="AC26" i="1"/>
  <c r="AB26" i="1"/>
  <c r="AC28" i="1"/>
  <c r="V28" i="1"/>
  <c r="Z28" i="1" s="1"/>
  <c r="AB28" i="1"/>
  <c r="T31" i="1"/>
  <c r="U31" i="1" s="1"/>
  <c r="AA30" i="1"/>
  <c r="T25" i="1"/>
  <c r="U25" i="1" s="1"/>
  <c r="T30" i="1"/>
  <c r="U30" i="1" s="1"/>
  <c r="AY17" i="1"/>
  <c r="AA23" i="1"/>
  <c r="T17" i="1"/>
  <c r="U17" i="1" s="1"/>
  <c r="AA28" i="1"/>
  <c r="Q28" i="1"/>
  <c r="O28" i="1" s="1"/>
  <c r="R28" i="1" s="1"/>
  <c r="L28" i="1" s="1"/>
  <c r="M28" i="1" s="1"/>
  <c r="T19" i="1"/>
  <c r="U19" i="1" s="1"/>
  <c r="AY30" i="1"/>
  <c r="T24" i="1"/>
  <c r="U24" i="1" s="1"/>
  <c r="AY25" i="1"/>
  <c r="V18" i="1"/>
  <c r="Z18" i="1" s="1"/>
  <c r="AC18" i="1"/>
  <c r="AB18" i="1"/>
  <c r="T21" i="1"/>
  <c r="U21" i="1" s="1"/>
  <c r="AA24" i="1"/>
  <c r="AC20" i="1"/>
  <c r="AD20" i="1" s="1"/>
  <c r="V20" i="1"/>
  <c r="Z20" i="1" s="1"/>
  <c r="AA17" i="1"/>
  <c r="Q17" i="1"/>
  <c r="O17" i="1" s="1"/>
  <c r="R17" i="1" s="1"/>
  <c r="L17" i="1" s="1"/>
  <c r="M17" i="1" s="1"/>
  <c r="T27" i="1"/>
  <c r="U27" i="1" s="1"/>
  <c r="T29" i="1"/>
  <c r="U29" i="1" s="1"/>
  <c r="Q29" i="1" s="1"/>
  <c r="O29" i="1" s="1"/>
  <c r="R29" i="1" s="1"/>
  <c r="L29" i="1" s="1"/>
  <c r="M29" i="1" s="1"/>
  <c r="AA22" i="1"/>
  <c r="AA25" i="1"/>
  <c r="Q25" i="1"/>
  <c r="O25" i="1" s="1"/>
  <c r="R25" i="1" s="1"/>
  <c r="L25" i="1" s="1"/>
  <c r="M25" i="1" s="1"/>
  <c r="AA19" i="1"/>
  <c r="Q19" i="1"/>
  <c r="O19" i="1" s="1"/>
  <c r="R19" i="1" s="1"/>
  <c r="L19" i="1" s="1"/>
  <c r="M19" i="1" s="1"/>
  <c r="AA20" i="1"/>
  <c r="Q20" i="1"/>
  <c r="O20" i="1" s="1"/>
  <c r="R20" i="1" s="1"/>
  <c r="L20" i="1" s="1"/>
  <c r="M20" i="1" s="1"/>
  <c r="AA29" i="1"/>
  <c r="T23" i="1"/>
  <c r="U23" i="1" s="1"/>
  <c r="AA31" i="1"/>
  <c r="T22" i="1"/>
  <c r="U22" i="1" s="1"/>
  <c r="Q22" i="1" s="1"/>
  <c r="O22" i="1" s="1"/>
  <c r="R22" i="1" s="1"/>
  <c r="L22" i="1" s="1"/>
  <c r="M22" i="1" s="1"/>
  <c r="Q26" i="1"/>
  <c r="O26" i="1" s="1"/>
  <c r="R26" i="1" s="1"/>
  <c r="L26" i="1" s="1"/>
  <c r="M26" i="1" s="1"/>
  <c r="AA26" i="1"/>
  <c r="Q18" i="1"/>
  <c r="O18" i="1" s="1"/>
  <c r="R18" i="1" s="1"/>
  <c r="L18" i="1" s="1"/>
  <c r="M18" i="1" s="1"/>
  <c r="AA18" i="1"/>
  <c r="AY22" i="1"/>
  <c r="AA27" i="1"/>
  <c r="V30" i="1" l="1"/>
  <c r="Z30" i="1" s="1"/>
  <c r="AC30" i="1"/>
  <c r="AD30" i="1" s="1"/>
  <c r="AB30" i="1"/>
  <c r="V31" i="1"/>
  <c r="Z31" i="1" s="1"/>
  <c r="AB31" i="1"/>
  <c r="AC31" i="1"/>
  <c r="AD31" i="1" s="1"/>
  <c r="AD28" i="1"/>
  <c r="Q31" i="1"/>
  <c r="O31" i="1" s="1"/>
  <c r="R31" i="1" s="1"/>
  <c r="L31" i="1" s="1"/>
  <c r="M31" i="1" s="1"/>
  <c r="V21" i="1"/>
  <c r="Z21" i="1" s="1"/>
  <c r="AC21" i="1"/>
  <c r="AD21" i="1" s="1"/>
  <c r="Q21" i="1"/>
  <c r="O21" i="1" s="1"/>
  <c r="R21" i="1" s="1"/>
  <c r="L21" i="1" s="1"/>
  <c r="M21" i="1" s="1"/>
  <c r="AB21" i="1"/>
  <c r="AC25" i="1"/>
  <c r="AB25" i="1"/>
  <c r="V25" i="1"/>
  <c r="Z25" i="1" s="1"/>
  <c r="V27" i="1"/>
  <c r="Z27" i="1" s="1"/>
  <c r="AC27" i="1"/>
  <c r="AB27" i="1"/>
  <c r="V19" i="1"/>
  <c r="Z19" i="1" s="1"/>
  <c r="AC19" i="1"/>
  <c r="AB19" i="1"/>
  <c r="AB23" i="1"/>
  <c r="V23" i="1"/>
  <c r="Z23" i="1" s="1"/>
  <c r="AC23" i="1"/>
  <c r="AD23" i="1" s="1"/>
  <c r="AD18" i="1"/>
  <c r="V22" i="1"/>
  <c r="Z22" i="1" s="1"/>
  <c r="AC22" i="1"/>
  <c r="AD22" i="1" s="1"/>
  <c r="AB22" i="1"/>
  <c r="V29" i="1"/>
  <c r="Z29" i="1" s="1"/>
  <c r="AC29" i="1"/>
  <c r="AB29" i="1"/>
  <c r="V24" i="1"/>
  <c r="Z24" i="1" s="1"/>
  <c r="AC24" i="1"/>
  <c r="AB24" i="1"/>
  <c r="AC17" i="1"/>
  <c r="AD17" i="1" s="1"/>
  <c r="AB17" i="1"/>
  <c r="V17" i="1"/>
  <c r="Z17" i="1" s="1"/>
  <c r="Q30" i="1"/>
  <c r="O30" i="1" s="1"/>
  <c r="R30" i="1" s="1"/>
  <c r="L30" i="1" s="1"/>
  <c r="M30" i="1" s="1"/>
  <c r="AD26" i="1"/>
  <c r="Q27" i="1"/>
  <c r="O27" i="1" s="1"/>
  <c r="R27" i="1" s="1"/>
  <c r="L27" i="1" s="1"/>
  <c r="M27" i="1" s="1"/>
  <c r="Q24" i="1"/>
  <c r="O24" i="1" s="1"/>
  <c r="R24" i="1" s="1"/>
  <c r="L24" i="1" s="1"/>
  <c r="M24" i="1" s="1"/>
  <c r="Q23" i="1"/>
  <c r="O23" i="1" s="1"/>
  <c r="R23" i="1" s="1"/>
  <c r="L23" i="1" s="1"/>
  <c r="M23" i="1" s="1"/>
  <c r="AD29" i="1" l="1"/>
  <c r="AD25" i="1"/>
  <c r="AD19" i="1"/>
  <c r="AD24" i="1"/>
  <c r="AD27" i="1"/>
</calcChain>
</file>

<file path=xl/sharedStrings.xml><?xml version="1.0" encoding="utf-8"?>
<sst xmlns="http://schemas.openxmlformats.org/spreadsheetml/2006/main" count="693" uniqueCount="351">
  <si>
    <t>File opened</t>
  </si>
  <si>
    <t>2020-12-11 12:24:22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</si>
  <si>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</si>
  <si>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</si>
  <si>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</si>
  <si>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</si>
  <si>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</si>
  <si>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</si>
  <si>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</si>
  <si>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</si>
  <si>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</si>
  <si>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</si>
  <si>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</si>
  <si>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{"h2obspan2": "0", "h2obspan2a": "0.0708892", "co2aspanconc1": "2500", "co2bspan2b": "0.308367", "chamberpressurezero": "2.68126", "flowazero": "0.29042", "h2oaspan2a": "0.0696095", "co2aspan2b": "0.306383", "co2bspan2a": "0.310949", "h2oaspan2b": "0.070146", "h2oazero": "1.13424", "co2azero": "0.965182", "h2obspanconc2": "0", "ssb_ref": "37377.7", "co2bzero": "0.964262", "h2obspanconc1": "12.28", "flowmeterzero": "1.00299", "h2oaspanconc1": "12.28", "co2bspan2": "-0.0301809", "co2bspan1": "1.00108", "flowbzero": "0.29097", "co2aspan2a": "0.308883", "h2obzero": "1.1444", "co2aspanconc2": "299.2", "tazero": "0.0863571", "co2aspan1": "1.00054", "co2aspan2": "-0.0279682", "tbzero": "0.134552", "oxygen": "21", "h2oaspanconc2": "0", "co2bspanconc1": "2500", "h2obspan2b": "0.0705964", "h2oaspan1": "1.00771", "h2oaspan2": "0", "h2obspan1": "0.99587", "co2bspanconc2": "299.2", "ssa_ref": "35809.5"}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</si>
  <si>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</si>
  <si>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</si>
  <si>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</si>
  <si>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</si>
  <si>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</si>
  <si>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</si>
  <si>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</si>
  <si>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</si>
  <si>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</si>
  <si>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12:24:22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</si>
  <si>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</si>
  <si>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</si>
  <si>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</si>
  <si>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</si>
  <si>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</si>
  <si>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</si>
  <si>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</si>
  <si>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</si>
  <si>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</si>
  <si>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</si>
  <si>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</si>
  <si>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</si>
  <si>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</si>
  <si>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</si>
  <si>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</si>
  <si>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</si>
  <si>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</si>
  <si>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</si>
  <si>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</si>
  <si>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</si>
  <si>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</si>
  <si>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</si>
  <si>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</si>
  <si>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</si>
  <si>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</si>
  <si>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</si>
  <si>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</si>
  <si>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</si>
  <si>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</si>
  <si>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</si>
  <si>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</si>
  <si>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</si>
  <si>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</si>
  <si>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</si>
  <si>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</si>
  <si>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</si>
  <si>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</si>
  <si>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</si>
  <si>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</si>
  <si>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</si>
  <si>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</si>
  <si>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</si>
  <si>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</si>
  <si>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</si>
  <si>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</si>
  <si>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</si>
  <si>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</si>
  <si>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</si>
  <si>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</si>
  <si>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</si>
  <si>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</si>
  <si>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</si>
  <si>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</si>
  <si>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3.49145 72.9493 385.609 648.612 910.701 1124.43 1331.98 1511.17</t>
  </si>
  <si>
    <t>Fs_true</t>
  </si>
  <si>
    <t>0.0761786 103.052 401.219 600.996 800.6 1001.32 1200.16 1401.34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</si>
  <si>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</si>
  <si>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</si>
  <si>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</si>
  <si>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</si>
  <si>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</si>
  <si>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</si>
  <si>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</si>
  <si>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</si>
  <si>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</si>
  <si>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</si>
  <si>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</si>
  <si>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</si>
  <si>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</si>
  <si>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</si>
  <si>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</si>
  <si>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</si>
  <si>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</si>
  <si>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</si>
  <si>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</si>
  <si>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</si>
  <si>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</si>
  <si>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</si>
  <si>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</si>
  <si>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</si>
  <si>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</si>
  <si>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</si>
  <si>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</si>
  <si>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</si>
  <si>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</si>
  <si>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</si>
  <si>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</si>
  <si>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</si>
  <si>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</si>
  <si>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</si>
  <si>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</si>
  <si>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</si>
  <si>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</si>
  <si>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</si>
  <si>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</si>
  <si>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</si>
  <si>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</si>
  <si>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</si>
  <si>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</si>
  <si>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</si>
  <si>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</si>
  <si>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</si>
  <si>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</si>
  <si>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</si>
  <si>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</si>
  <si>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</si>
  <si>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</si>
  <si>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</si>
  <si>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</si>
  <si>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</si>
  <si>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</si>
  <si>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</si>
  <si>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</si>
  <si>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</si>
  <si>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</si>
  <si>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</si>
  <si>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</si>
  <si>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</si>
  <si>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</si>
  <si>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</si>
  <si>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</si>
  <si>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</si>
  <si>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</si>
  <si>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</si>
  <si>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</si>
  <si>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</si>
  <si>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</si>
  <si>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</si>
  <si>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</si>
  <si>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</si>
  <si>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</si>
  <si>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</si>
  <si>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</si>
  <si>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</si>
  <si>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</si>
  <si>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</si>
  <si>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</si>
  <si>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</si>
  <si>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</si>
  <si>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</si>
  <si>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</si>
  <si>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</si>
  <si>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</si>
  <si>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</si>
  <si>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</si>
  <si>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</si>
  <si>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</si>
  <si>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</si>
  <si>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</si>
  <si>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</si>
  <si>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</si>
  <si>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</si>
  <si>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</si>
  <si>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</si>
  <si>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</si>
  <si>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</si>
  <si>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</si>
  <si>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</si>
  <si>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</si>
  <si>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</si>
  <si>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</si>
  <si>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</si>
  <si>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</si>
  <si>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</si>
  <si>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</si>
  <si>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</si>
  <si>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</si>
  <si>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</si>
  <si>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</si>
  <si>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</si>
  <si>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</si>
  <si>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</si>
  <si>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</si>
  <si>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</si>
  <si>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</si>
  <si>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</si>
  <si>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</si>
  <si>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</si>
  <si>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</si>
  <si>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</si>
  <si>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</si>
  <si>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</si>
  <si>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</si>
  <si>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</si>
  <si>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</si>
  <si>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</si>
  <si>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</si>
  <si>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</si>
  <si>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</si>
  <si>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</si>
  <si>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</si>
  <si>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</si>
  <si>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</si>
  <si>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</si>
  <si>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</si>
  <si>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</si>
  <si>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</si>
  <si>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</si>
  <si>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</si>
  <si>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</si>
  <si>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</si>
  <si>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</si>
  <si>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</si>
  <si>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</si>
  <si>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</si>
  <si>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</si>
  <si>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</si>
  <si>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</si>
  <si>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</si>
  <si>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</si>
  <si>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</si>
  <si>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</si>
  <si>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</si>
  <si>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</si>
  <si>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</si>
  <si>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</si>
  <si>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</si>
  <si>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</si>
  <si>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</si>
  <si>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</si>
  <si>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</si>
  <si>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</si>
  <si>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</si>
  <si>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</si>
  <si>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</si>
  <si>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</si>
  <si>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</si>
  <si>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</si>
  <si>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</si>
  <si>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</si>
  <si>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</si>
  <si>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</si>
  <si>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</si>
  <si>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</si>
  <si>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</si>
  <si>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</si>
  <si>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</si>
  <si>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</si>
  <si>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</si>
  <si>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</si>
  <si>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</si>
  <si>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</si>
  <si>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</si>
  <si>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</si>
  <si>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</si>
  <si>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</si>
  <si>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</si>
  <si>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</si>
  <si>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</si>
  <si>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</si>
  <si>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</si>
  <si>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</si>
  <si>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</si>
  <si>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</si>
  <si>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</si>
  <si>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</si>
  <si>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</si>
  <si>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</si>
  <si>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</si>
  <si>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20201211 12:53:12</t>
  </si>
  <si>
    <t>12:53:12</t>
  </si>
  <si>
    <t>1149</t>
  </si>
  <si>
    <t>_1</t>
  </si>
  <si>
    <t>RECT-4143-20200907-06_33_50</t>
  </si>
  <si>
    <t>RECT-6909-20201211-12_53_13</t>
  </si>
  <si>
    <t>DARK-6910-20201211-12_53_15</t>
  </si>
  <si>
    <t>0: Broadleaf</t>
  </si>
  <si>
    <t>12:28:47</t>
  </si>
  <si>
    <t>1/3</t>
  </si>
  <si>
    <t>20201211 12:55:12</t>
  </si>
  <si>
    <t>12:55:12</t>
  </si>
  <si>
    <t>RECT-6911-20201211-12_55_14</t>
  </si>
  <si>
    <t>DARK-6912-20201211-12_55_16</t>
  </si>
  <si>
    <t>0/3</t>
  </si>
  <si>
    <t>20201211 12:57:04</t>
  </si>
  <si>
    <t>12:57:04</t>
  </si>
  <si>
    <t>RECT-6913-20201211-12_57_05</t>
  </si>
  <si>
    <t>DARK-6914-20201211-12_57_07</t>
  </si>
  <si>
    <t>3/3</t>
  </si>
  <si>
    <t>20201211 12:59:04</t>
  </si>
  <si>
    <t>12:59:04</t>
  </si>
  <si>
    <t>RECT-6915-20201211-12_59_06</t>
  </si>
  <si>
    <t>DARK-6916-20201211-12_59_08</t>
  </si>
  <si>
    <t>20201211 13:01:05</t>
  </si>
  <si>
    <t>13:01:05</t>
  </si>
  <si>
    <t>RECT-6917-20201211-13_01_06</t>
  </si>
  <si>
    <t>DARK-6918-20201211-13_01_08</t>
  </si>
  <si>
    <t>20201211 13:03:05</t>
  </si>
  <si>
    <t>13:03:05</t>
  </si>
  <si>
    <t>RECT-6919-20201211-13_03_07</t>
  </si>
  <si>
    <t>DARK-6920-20201211-13_03_09</t>
  </si>
  <si>
    <t>20201211 13:05:06</t>
  </si>
  <si>
    <t>13:05:06</t>
  </si>
  <si>
    <t>RECT-6921-20201211-13_05_07</t>
  </si>
  <si>
    <t>DARK-6922-20201211-13_05_09</t>
  </si>
  <si>
    <t>20201211 13:07:06</t>
  </si>
  <si>
    <t>13:07:06</t>
  </si>
  <si>
    <t>RECT-6923-20201211-13_07_08</t>
  </si>
  <si>
    <t>DARK-6924-20201211-13_07_10</t>
  </si>
  <si>
    <t>20201211 13:09:07</t>
  </si>
  <si>
    <t>13:09:07</t>
  </si>
  <si>
    <t>RECT-6925-20201211-13_09_08</t>
  </si>
  <si>
    <t>DARK-6926-20201211-13_09_10</t>
  </si>
  <si>
    <t>20201211 13:11:07</t>
  </si>
  <si>
    <t>13:11:07</t>
  </si>
  <si>
    <t>RECT-6927-20201211-13_11_09</t>
  </si>
  <si>
    <t>DARK-6928-20201211-13_11_11</t>
  </si>
  <si>
    <t>20201211 13:13:08</t>
  </si>
  <si>
    <t>13:13:08</t>
  </si>
  <si>
    <t>RECT-6929-20201211-13_13_09</t>
  </si>
  <si>
    <t>DARK-6930-20201211-13_13_11</t>
  </si>
  <si>
    <t>20201211 13:14:43</t>
  </si>
  <si>
    <t>13:14:43</t>
  </si>
  <si>
    <t>RECT-6931-20201211-13_14_44</t>
  </si>
  <si>
    <t>DARK-6932-20201211-13_14_46</t>
  </si>
  <si>
    <t>20201211 13:15:50</t>
  </si>
  <si>
    <t>13:15:50</t>
  </si>
  <si>
    <t>RECT-6933-20201211-13_15_51</t>
  </si>
  <si>
    <t>DARK-6934-20201211-13_15_53</t>
  </si>
  <si>
    <t>20201211 13:17:50</t>
  </si>
  <si>
    <t>13:17:50</t>
  </si>
  <si>
    <t>RECT-6935-20201211-13_17_52</t>
  </si>
  <si>
    <t>DARK-6936-20201211-13_17_54</t>
  </si>
  <si>
    <t>20201211 13:19:51</t>
  </si>
  <si>
    <t>13:19:51</t>
  </si>
  <si>
    <t>RECT-6937-20201211-13_19_52</t>
  </si>
  <si>
    <t>DARK-6938-20201211-13_19_54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</si>
</sst>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1607719992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1607719984.25</v>
      </c>
      <c r="I17">
        <f t="shared" ref="I17:I31" si="0">BW17*AG17*(BS17-BT17)/(100*BL17*(1000-AG17*BS17))</f>
        <v>-4.2791878198536926E-5</v>
      </c>
      <c r="J17">
        <f t="shared" ref="J17:J31" si="1">BW17*AG17*(BR17-BQ17*(1000-AG17*BT17)/(1000-AG17*BS17))/(100*BL17)</f>
        <v>5.7651131292073323</v>
      </c>
      <c r="K17">
        <f t="shared" ref="K17:K31" si="2">BQ17 - IF(AG17&gt;1, J17*BL17*100/(AI17*CE17), 0)</f>
        <v>402.02336666666702</v>
      </c>
      <c r="L17">
        <f t="shared" ref="L17:L31" si="3">((R17-I17/2)*K17-J17)/(R17+I17/2)</f>
        <v>4294.1430539654057</v>
      </c>
      <c r="M17">
        <f t="shared" ref="M17:M31" si="4">L17*(BX17+BY17)/1000</f>
        <v>438.67102687289349</v>
      </c>
      <c r="N17">
        <f t="shared" ref="N17:N31" si="5">(BQ17 - IF(AG17&gt;1, J17*BL17*100/(AI17*CE17), 0))*(BX17+BY17)/1000</f>
        <v>41.068963205524675</v>
      </c>
      <c r="O17">
        <f t="shared" ref="O17:O31" si="6">2/((1/Q17-1/P17)+SIGN(Q17)*SQRT((1/Q17-1/P17)*(1/Q17-1/P17) + 4*BM17/((BM17+1)*(BM17+1))*(2*1/Q17*1/P17-1/P17*1/P17)))</f>
        <v>-2.3277883916042481E-3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2.9660436108386636</v>
      </c>
      <c r="Q17">
        <f t="shared" ref="Q17:Q31" si="8">I17*(1000-(1000*0.61365*EXP(17.502*U17/(240.97+U17))/(BX17+BY17)+BS17)/2)/(1000*0.61365*EXP(17.502*U17/(240.97+U17))/(BX17+BY17)-BS17)</f>
        <v>-2.3288038017898914E-3</v>
      </c>
      <c r="R17">
        <f t="shared" ref="R17:R31" si="9">1/((BM17+1)/(O17/1.6)+1/(P17/1.37)) + BM17/((BM17+1)/(O17/1.6) + BM17/(P17/1.37))</f>
        <v>-1.4554111110603861E-3</v>
      </c>
      <c r="S17">
        <f t="shared" ref="S17:S31" si="10">(BI17*BK17)</f>
        <v>231.29378025910481</v>
      </c>
      <c r="T17">
        <f t="shared" ref="T17:T31" si="11">(BZ17+(S17+2*0.95*0.0000000567*(((BZ17+$B$7)+273)^4-(BZ17+273)^4)-44100*I17)/(1.84*29.3*P17+8*0.95*0.0000000567*(BZ17+273)^3))</f>
        <v>29.439094279035618</v>
      </c>
      <c r="U17">
        <f t="shared" ref="U17:U31" si="12">($C$7*CA17+$D$7*CB17+$E$7*T17)</f>
        <v>28.784206666666702</v>
      </c>
      <c r="V17">
        <f t="shared" ref="V17:V31" si="13">0.61365*EXP(17.502*U17/(240.97+U17))</f>
        <v>3.9718255169737113</v>
      </c>
      <c r="W17">
        <f t="shared" ref="W17:W31" si="14">(X17/Y17*100)</f>
        <v>56.415141666664468</v>
      </c>
      <c r="X17">
        <f t="shared" ref="X17:X31" si="15">BS17*(BX17+BY17)/1000</f>
        <v>2.1509637419537624</v>
      </c>
      <c r="Y17">
        <f t="shared" ref="Y17:Y31" si="16">0.61365*EXP(17.502*BZ17/(240.97+BZ17))</f>
        <v>3.8127418958955839</v>
      </c>
      <c r="Z17">
        <f t="shared" ref="Z17:Z31" si="17">(V17-BS17*(BX17+BY17)/1000)</f>
        <v>1.8208617750199489</v>
      </c>
      <c r="AA17">
        <f t="shared" ref="AA17:AA31" si="18">(-I17*44100)</f>
        <v>1.8871218285554785</v>
      </c>
      <c r="AB17">
        <f t="shared" ref="AB17:AB31" si="19">2*29.3*P17*0.92*(BZ17-U17)</f>
        <v>-112.48541363713284</v>
      </c>
      <c r="AC17">
        <f t="shared" ref="AC17:AC31" si="20">2*0.95*0.0000000567*(((BZ17+$B$7)+273)^4-(U17+273)^4)</f>
        <v>-8.3023420815748761</v>
      </c>
      <c r="AD17">
        <f t="shared" ref="AD17:AD31" si="21">S17+AC17+AA17+AB17</f>
        <v>112.39314636895259</v>
      </c>
      <c r="AE17">
        <v>2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53790.460352897069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1187.52</v>
      </c>
      <c r="AR17">
        <v>1326.14</v>
      </c>
      <c r="AS17">
        <f t="shared" ref="AS17:AS31" si="27">1-AQ17/AR17</f>
        <v>0.10452893359675453</v>
      </c>
      <c r="AT17">
        <v>0.5</v>
      </c>
      <c r="AU17">
        <f t="shared" ref="AU17:AU31" si="28">BI17</f>
        <v>1180.1963107473844</v>
      </c>
      <c r="AV17">
        <f t="shared" ref="AV17:AV31" si="29">J17</f>
        <v>5.7651131292073323</v>
      </c>
      <c r="AW17">
        <f t="shared" ref="AW17:AW31" si="30">AS17*AT17*AU17</f>
        <v>61.682330898624002</v>
      </c>
      <c r="AX17">
        <f t="shared" ref="AX17:AX31" si="31">BC17/AR17</f>
        <v>0.34886211108932697</v>
      </c>
      <c r="AY17">
        <f t="shared" ref="AY17:AY31" si="32">(AV17-AO17)/AU17</f>
        <v>5.3744114866846214E-3</v>
      </c>
      <c r="AZ17">
        <f t="shared" ref="AZ17:AZ31" si="33">(AL17-AR17)/AR17</f>
        <v>1.4598307870963847</v>
      </c>
      <c r="BA17" t="s">
        <v>289</v>
      </c>
      <c r="BB17">
        <v>863.5</v>
      </c>
      <c r="BC17">
        <f t="shared" ref="BC17:BC31" si="34">AR17-BB17</f>
        <v>462.6400000000001</v>
      </c>
      <c r="BD17">
        <f t="shared" ref="BD17:BD31" si="35">(AR17-AQ17)/(AR17-BB17)</f>
        <v>0.29962822064672334</v>
      </c>
      <c r="BE17">
        <f t="shared" ref="BE17:BE31" si="36">(AL17-AR17)/(AL17-BB17)</f>
        <v>0.80711921220055194</v>
      </c>
      <c r="BF17">
        <f t="shared" ref="BF17:BF31" si="37">(AR17-AQ17)/(AR17-AK17)</f>
        <v>0.22699915098593973</v>
      </c>
      <c r="BG17">
        <f t="shared" ref="BG17:BG31" si="38">(AL17-AR17)/(AL17-AK17)</f>
        <v>0.76020484603320737</v>
      </c>
      <c r="BH17">
        <f t="shared" ref="BH17:BH31" si="39">$B$11*CF17+$C$11*CG17+$F$11*CH17*(1-CK17)</f>
        <v>1400.0129999999999</v>
      </c>
      <c r="BI17">
        <f t="shared" ref="BI17:BI31" si="40">BH17*BJ17</f>
        <v>1180.1963107473844</v>
      </c>
      <c r="BJ17">
        <f t="shared" ref="BJ17:BJ31" si="41">($B$11*$D$9+$C$11*$D$9+$F$11*((CU17+CM17)/MAX(CU17+CM17+CV17, 0.1)*$I$9+CV17/MAX(CU17+CM17+CV17, 0.1)*$J$9))/($B$11+$C$11+$F$11)</f>
        <v>0.84298953705957325</v>
      </c>
      <c r="BK17">
        <f t="shared" ref="BK17:BK31" si="42">($B$11*$K$9+$C$11*$K$9+$F$11*((CU17+CM17)/MAX(CU17+CM17+CV17, 0.1)*$P$9+CV17/MAX(CU17+CM17+CV17, 0.1)*$Q$9))/($B$11+$C$11+$F$11)</f>
        <v>0.19597907411914642</v>
      </c>
      <c r="BL17">
        <v>6</v>
      </c>
      <c r="BM17">
        <v>0.5</v>
      </c>
      <c r="BN17" t="s">
        <v>290</v>
      </c>
      <c r="BO17">
        <v>2</v>
      </c>
      <c r="BP17">
        <v>1607719984.25</v>
      </c>
      <c r="BQ17">
        <v>402.02336666666702</v>
      </c>
      <c r="BR17">
        <v>408.92053333333303</v>
      </c>
      <c r="BS17">
        <v>21.0557466666667</v>
      </c>
      <c r="BT17">
        <v>21.106013333333301</v>
      </c>
      <c r="BU17">
        <v>397.82576666666699</v>
      </c>
      <c r="BV17">
        <v>20.841373333333301</v>
      </c>
      <c r="BW17">
        <v>500.02356666666702</v>
      </c>
      <c r="BX17">
        <v>102.0557</v>
      </c>
      <c r="BY17">
        <v>9.9962110000000007E-2</v>
      </c>
      <c r="BZ17">
        <v>28.080756666666701</v>
      </c>
      <c r="CA17">
        <v>28.784206666666702</v>
      </c>
      <c r="CB17">
        <v>999.9</v>
      </c>
      <c r="CC17">
        <v>0</v>
      </c>
      <c r="CD17">
        <v>0</v>
      </c>
      <c r="CE17">
        <v>10003.8786666667</v>
      </c>
      <c r="CF17">
        <v>0</v>
      </c>
      <c r="CG17">
        <v>442.16</v>
      </c>
      <c r="CH17">
        <v>1400.0129999999999</v>
      </c>
      <c r="CI17">
        <v>0.89999166666666697</v>
      </c>
      <c r="CJ17">
        <v>0.10000829999999999</v>
      </c>
      <c r="CK17">
        <v>0</v>
      </c>
      <c r="CL17">
        <v>1187.51933333333</v>
      </c>
      <c r="CM17">
        <v>4.9997499999999997</v>
      </c>
      <c r="CN17">
        <v>16609.47</v>
      </c>
      <c r="CO17">
        <v>12178.13</v>
      </c>
      <c r="CP17">
        <v>48.487333333333297</v>
      </c>
      <c r="CQ17">
        <v>50.245800000000003</v>
      </c>
      <c r="CR17">
        <v>49.558</v>
      </c>
      <c r="CS17">
        <v>49.562066666666603</v>
      </c>
      <c r="CT17">
        <v>49.541333333333299</v>
      </c>
      <c r="CU17">
        <v>1255.5</v>
      </c>
      <c r="CV17">
        <v>139.51300000000001</v>
      </c>
      <c r="CW17">
        <v>0</v>
      </c>
      <c r="CX17">
        <v>1959.2000000476801</v>
      </c>
      <c r="CY17">
        <v>0</v>
      </c>
      <c r="CZ17">
        <v>1187.52</v>
      </c>
      <c r="DA17">
        <v>-15.1753846057129</v>
      </c>
      <c r="DB17">
        <v>-181.241025668475</v>
      </c>
      <c r="DC17">
        <v>16609.473076923099</v>
      </c>
      <c r="DD17">
        <v>15</v>
      </c>
      <c r="DE17">
        <v>1607718527.5999999</v>
      </c>
      <c r="DF17" t="s">
        <v>291</v>
      </c>
      <c r="DG17">
        <v>1607718527.5999999</v>
      </c>
      <c r="DH17">
        <v>1607718513.0999999</v>
      </c>
      <c r="DI17">
        <v>1</v>
      </c>
      <c r="DJ17">
        <v>1.611</v>
      </c>
      <c r="DK17">
        <v>0.252</v>
      </c>
      <c r="DL17">
        <v>4.1980000000000004</v>
      </c>
      <c r="DM17">
        <v>0.214</v>
      </c>
      <c r="DN17">
        <v>1409</v>
      </c>
      <c r="DO17">
        <v>21</v>
      </c>
      <c r="DP17">
        <v>0.15</v>
      </c>
      <c r="DQ17">
        <v>0.14000000000000001</v>
      </c>
      <c r="DR17">
        <v>6.5852555776908996</v>
      </c>
      <c r="DS17">
        <v>49.068527877844502</v>
      </c>
      <c r="DT17">
        <v>7.0740992565381804</v>
      </c>
      <c r="DU17">
        <v>0</v>
      </c>
      <c r="DV17">
        <v>-7.2555747741935503</v>
      </c>
      <c r="DW17">
        <v>-39.207268258064502</v>
      </c>
      <c r="DX17">
        <v>9.02456571347542</v>
      </c>
      <c r="DY17">
        <v>0</v>
      </c>
      <c r="DZ17">
        <v>-4.9358980645161303E-2</v>
      </c>
      <c r="EA17">
        <v>-0.152614577419355</v>
      </c>
      <c r="EB17">
        <v>1.6214639321870099E-2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4.1970000000000001</v>
      </c>
      <c r="EJ17">
        <v>0.21440000000000001</v>
      </c>
      <c r="EK17">
        <v>4.1976190476189004</v>
      </c>
      <c r="EL17">
        <v>0</v>
      </c>
      <c r="EM17">
        <v>0</v>
      </c>
      <c r="EN17">
        <v>0</v>
      </c>
      <c r="EO17">
        <v>0.214364999999997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24.4</v>
      </c>
      <c r="EX17">
        <v>24.6</v>
      </c>
      <c r="EY17">
        <v>2</v>
      </c>
      <c r="EZ17">
        <v>513.59799999999996</v>
      </c>
      <c r="FA17">
        <v>474.25</v>
      </c>
      <c r="FB17">
        <v>23.319700000000001</v>
      </c>
      <c r="FC17">
        <v>33.475900000000003</v>
      </c>
      <c r="FD17">
        <v>30.000599999999999</v>
      </c>
      <c r="FE17">
        <v>33.231299999999997</v>
      </c>
      <c r="FF17">
        <v>33.160299999999999</v>
      </c>
      <c r="FG17">
        <v>17.64</v>
      </c>
      <c r="FH17">
        <v>19.834099999999999</v>
      </c>
      <c r="FI17">
        <v>46.2119</v>
      </c>
      <c r="FJ17">
        <v>23.276</v>
      </c>
      <c r="FK17">
        <v>395.06299999999999</v>
      </c>
      <c r="FL17">
        <v>21.190999999999999</v>
      </c>
      <c r="FM17">
        <v>101.419</v>
      </c>
      <c r="FN17">
        <v>100.76</v>
      </c>
    </row>
    <row r="18" spans="1:170" x14ac:dyDescent="0.25">
      <c r="A18">
        <v>2</v>
      </c>
      <c r="B18">
        <v>1607720112.5</v>
      </c>
      <c r="C18">
        <v>120.5</v>
      </c>
      <c r="D18" t="s">
        <v>293</v>
      </c>
      <c r="E18" t="s">
        <v>294</v>
      </c>
      <c r="F18" t="s">
        <v>285</v>
      </c>
      <c r="G18" t="s">
        <v>286</v>
      </c>
      <c r="H18">
        <v>1607720104.5</v>
      </c>
      <c r="I18">
        <f t="shared" si="0"/>
        <v>9.8007352679530197E-4</v>
      </c>
      <c r="J18">
        <f t="shared" si="1"/>
        <v>0.35198062147129394</v>
      </c>
      <c r="K18">
        <f t="shared" si="2"/>
        <v>104.607967741935</v>
      </c>
      <c r="L18">
        <f t="shared" si="3"/>
        <v>91.230835437761939</v>
      </c>
      <c r="M18">
        <f t="shared" si="4"/>
        <v>9.3190585576053575</v>
      </c>
      <c r="N18">
        <f t="shared" si="5"/>
        <v>10.685507507428559</v>
      </c>
      <c r="O18">
        <f t="shared" si="6"/>
        <v>5.4042080259859196E-2</v>
      </c>
      <c r="P18">
        <f t="shared" si="7"/>
        <v>2.9649891924092628</v>
      </c>
      <c r="Q18">
        <f t="shared" si="8"/>
        <v>5.3500768658818948E-2</v>
      </c>
      <c r="R18">
        <f t="shared" si="9"/>
        <v>3.3486163143456558E-2</v>
      </c>
      <c r="S18">
        <f t="shared" si="10"/>
        <v>231.29087676238998</v>
      </c>
      <c r="T18">
        <f t="shared" si="11"/>
        <v>29.091876260438614</v>
      </c>
      <c r="U18">
        <f t="shared" si="12"/>
        <v>28.6696903225806</v>
      </c>
      <c r="V18">
        <f t="shared" si="13"/>
        <v>3.9455400803967304</v>
      </c>
      <c r="W18">
        <f t="shared" si="14"/>
        <v>56.140967354200555</v>
      </c>
      <c r="X18">
        <f t="shared" si="15"/>
        <v>2.1299501443777897</v>
      </c>
      <c r="Y18">
        <f t="shared" si="16"/>
        <v>3.7939320335178075</v>
      </c>
      <c r="Z18">
        <f t="shared" si="17"/>
        <v>1.8155899360189407</v>
      </c>
      <c r="AA18">
        <f t="shared" si="18"/>
        <v>-43.221242531672814</v>
      </c>
      <c r="AB18">
        <f t="shared" si="19"/>
        <v>-107.70488622785149</v>
      </c>
      <c r="AC18">
        <f t="shared" si="20"/>
        <v>-7.9444390173448012</v>
      </c>
      <c r="AD18">
        <f t="shared" si="21"/>
        <v>72.420308985520876</v>
      </c>
      <c r="AE18">
        <v>1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53774.647067239239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1035.93038461538</v>
      </c>
      <c r="AR18">
        <v>1123.79</v>
      </c>
      <c r="AS18">
        <f t="shared" si="27"/>
        <v>7.8181524470425923E-2</v>
      </c>
      <c r="AT18">
        <v>0.5</v>
      </c>
      <c r="AU18">
        <f t="shared" si="28"/>
        <v>1180.1866555859899</v>
      </c>
      <c r="AV18">
        <f t="shared" si="29"/>
        <v>0.35198062147129394</v>
      </c>
      <c r="AW18">
        <f t="shared" si="30"/>
        <v>46.1343959466831</v>
      </c>
      <c r="AX18">
        <f t="shared" si="31"/>
        <v>0.28516003879728413</v>
      </c>
      <c r="AY18">
        <f t="shared" si="32"/>
        <v>7.8778055732708267E-4</v>
      </c>
      <c r="AZ18">
        <f t="shared" si="33"/>
        <v>1.9027487341941109</v>
      </c>
      <c r="BA18" t="s">
        <v>296</v>
      </c>
      <c r="BB18">
        <v>803.33</v>
      </c>
      <c r="BC18">
        <f t="shared" si="34"/>
        <v>320.45999999999992</v>
      </c>
      <c r="BD18">
        <f t="shared" si="35"/>
        <v>0.27416718275173174</v>
      </c>
      <c r="BE18">
        <f t="shared" si="36"/>
        <v>0.86966548042704628</v>
      </c>
      <c r="BF18">
        <f t="shared" si="37"/>
        <v>0.21517707942812714</v>
      </c>
      <c r="BG18">
        <f t="shared" si="38"/>
        <v>0.83966363638560448</v>
      </c>
      <c r="BH18">
        <f t="shared" si="39"/>
        <v>1400.00225806452</v>
      </c>
      <c r="BI18">
        <f t="shared" si="40"/>
        <v>1180.1866555859899</v>
      </c>
      <c r="BJ18">
        <f t="shared" si="41"/>
        <v>0.84298910861585219</v>
      </c>
      <c r="BK18">
        <f t="shared" si="42"/>
        <v>0.19597821723170453</v>
      </c>
      <c r="BL18">
        <v>6</v>
      </c>
      <c r="BM18">
        <v>0.5</v>
      </c>
      <c r="BN18" t="s">
        <v>290</v>
      </c>
      <c r="BO18">
        <v>2</v>
      </c>
      <c r="BP18">
        <v>1607720104.5</v>
      </c>
      <c r="BQ18">
        <v>104.607967741935</v>
      </c>
      <c r="BR18">
        <v>105.15334193548399</v>
      </c>
      <c r="BS18">
        <v>20.851583870967701</v>
      </c>
      <c r="BT18">
        <v>19.700083870967699</v>
      </c>
      <c r="BU18">
        <v>100.41030967741899</v>
      </c>
      <c r="BV18">
        <v>20.6372161290323</v>
      </c>
      <c r="BW18">
        <v>500.02819354838698</v>
      </c>
      <c r="BX18">
        <v>102.048129032258</v>
      </c>
      <c r="BY18">
        <v>9.9993506451612896E-2</v>
      </c>
      <c r="BZ18">
        <v>27.995896774193501</v>
      </c>
      <c r="CA18">
        <v>28.6696903225806</v>
      </c>
      <c r="CB18">
        <v>999.9</v>
      </c>
      <c r="CC18">
        <v>0</v>
      </c>
      <c r="CD18">
        <v>0</v>
      </c>
      <c r="CE18">
        <v>9998.6467741935503</v>
      </c>
      <c r="CF18">
        <v>0</v>
      </c>
      <c r="CG18">
        <v>424.244709677419</v>
      </c>
      <c r="CH18">
        <v>1400.00225806452</v>
      </c>
      <c r="CI18">
        <v>0.90000574193548399</v>
      </c>
      <c r="CJ18">
        <v>9.9994096774193506E-2</v>
      </c>
      <c r="CK18">
        <v>0</v>
      </c>
      <c r="CL18">
        <v>1036.2925806451599</v>
      </c>
      <c r="CM18">
        <v>4.9997499999999997</v>
      </c>
      <c r="CN18">
        <v>14537.6677419355</v>
      </c>
      <c r="CO18">
        <v>12178.087096774199</v>
      </c>
      <c r="CP18">
        <v>48.566129032257997</v>
      </c>
      <c r="CQ18">
        <v>50.31</v>
      </c>
      <c r="CR18">
        <v>49.637</v>
      </c>
      <c r="CS18">
        <v>49.640999999999998</v>
      </c>
      <c r="CT18">
        <v>49.6148387096774</v>
      </c>
      <c r="CU18">
        <v>1255.5103225806499</v>
      </c>
      <c r="CV18">
        <v>139.491935483871</v>
      </c>
      <c r="CW18">
        <v>0</v>
      </c>
      <c r="CX18">
        <v>119.59999990463299</v>
      </c>
      <c r="CY18">
        <v>0</v>
      </c>
      <c r="CZ18">
        <v>1035.93038461538</v>
      </c>
      <c r="DA18">
        <v>-61.745299183047997</v>
      </c>
      <c r="DB18">
        <v>-849.593162934867</v>
      </c>
      <c r="DC18">
        <v>14532.515384615401</v>
      </c>
      <c r="DD18">
        <v>15</v>
      </c>
      <c r="DE18">
        <v>1607718527.5999999</v>
      </c>
      <c r="DF18" t="s">
        <v>291</v>
      </c>
      <c r="DG18">
        <v>1607718527.5999999</v>
      </c>
      <c r="DH18">
        <v>1607718513.0999999</v>
      </c>
      <c r="DI18">
        <v>1</v>
      </c>
      <c r="DJ18">
        <v>1.611</v>
      </c>
      <c r="DK18">
        <v>0.252</v>
      </c>
      <c r="DL18">
        <v>4.1980000000000004</v>
      </c>
      <c r="DM18">
        <v>0.214</v>
      </c>
      <c r="DN18">
        <v>1409</v>
      </c>
      <c r="DO18">
        <v>21</v>
      </c>
      <c r="DP18">
        <v>0.15</v>
      </c>
      <c r="DQ18">
        <v>0.14000000000000001</v>
      </c>
      <c r="DR18">
        <v>0.25957354633977803</v>
      </c>
      <c r="DS18">
        <v>-24.054781246174102</v>
      </c>
      <c r="DT18">
        <v>5.21631272424227</v>
      </c>
      <c r="DU18">
        <v>0</v>
      </c>
      <c r="DV18">
        <v>-0.54546923225806399</v>
      </c>
      <c r="DW18">
        <v>34.479425429032297</v>
      </c>
      <c r="DX18">
        <v>6.1918166151299996</v>
      </c>
      <c r="DY18">
        <v>0</v>
      </c>
      <c r="DZ18">
        <v>1.1514896774193499</v>
      </c>
      <c r="EA18">
        <v>-0.30726822580645402</v>
      </c>
      <c r="EB18">
        <v>2.70793572711489E-2</v>
      </c>
      <c r="EC18">
        <v>0</v>
      </c>
      <c r="ED18">
        <v>0</v>
      </c>
      <c r="EE18">
        <v>3</v>
      </c>
      <c r="EF18" t="s">
        <v>297</v>
      </c>
      <c r="EG18">
        <v>100</v>
      </c>
      <c r="EH18">
        <v>100</v>
      </c>
      <c r="EI18">
        <v>4.1970000000000001</v>
      </c>
      <c r="EJ18">
        <v>0.21429999999999999</v>
      </c>
      <c r="EK18">
        <v>4.1976190476189004</v>
      </c>
      <c r="EL18">
        <v>0</v>
      </c>
      <c r="EM18">
        <v>0</v>
      </c>
      <c r="EN18">
        <v>0</v>
      </c>
      <c r="EO18">
        <v>0.214364999999997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26.4</v>
      </c>
      <c r="EX18">
        <v>26.7</v>
      </c>
      <c r="EY18">
        <v>2</v>
      </c>
      <c r="EZ18">
        <v>514.67700000000002</v>
      </c>
      <c r="FA18">
        <v>472.99700000000001</v>
      </c>
      <c r="FB18">
        <v>24.240600000000001</v>
      </c>
      <c r="FC18">
        <v>33.453499999999998</v>
      </c>
      <c r="FD18">
        <v>30.001300000000001</v>
      </c>
      <c r="FE18">
        <v>33.290799999999997</v>
      </c>
      <c r="FF18">
        <v>33.232399999999998</v>
      </c>
      <c r="FG18">
        <v>0</v>
      </c>
      <c r="FH18">
        <v>23.741099999999999</v>
      </c>
      <c r="FI18">
        <v>45.086599999999997</v>
      </c>
      <c r="FJ18">
        <v>23.945399999999999</v>
      </c>
      <c r="FK18">
        <v>0</v>
      </c>
      <c r="FL18">
        <v>19.924099999999999</v>
      </c>
      <c r="FM18">
        <v>101.426</v>
      </c>
      <c r="FN18">
        <v>100.77</v>
      </c>
    </row>
    <row r="19" spans="1:170" x14ac:dyDescent="0.25">
      <c r="A19">
        <v>3</v>
      </c>
      <c r="B19">
        <v>1607720224</v>
      </c>
      <c r="C19">
        <v>232</v>
      </c>
      <c r="D19" t="s">
        <v>298</v>
      </c>
      <c r="E19" t="s">
        <v>299</v>
      </c>
      <c r="F19" t="s">
        <v>285</v>
      </c>
      <c r="G19" t="s">
        <v>286</v>
      </c>
      <c r="H19">
        <v>1607720216</v>
      </c>
      <c r="I19">
        <f t="shared" si="0"/>
        <v>1.6146035628243386E-3</v>
      </c>
      <c r="J19">
        <f t="shared" si="1"/>
        <v>-2.4323397270363816</v>
      </c>
      <c r="K19">
        <f t="shared" si="2"/>
        <v>102.13364516129</v>
      </c>
      <c r="L19">
        <f t="shared" si="3"/>
        <v>141.92556410238632</v>
      </c>
      <c r="M19">
        <f t="shared" si="4"/>
        <v>14.495908911228165</v>
      </c>
      <c r="N19">
        <f t="shared" si="5"/>
        <v>10.431665545198744</v>
      </c>
      <c r="O19">
        <f t="shared" si="6"/>
        <v>9.1193286028221146E-2</v>
      </c>
      <c r="P19">
        <f t="shared" si="7"/>
        <v>2.9653901813256622</v>
      </c>
      <c r="Q19">
        <f t="shared" si="8"/>
        <v>8.9663473900394433E-2</v>
      </c>
      <c r="R19">
        <f t="shared" si="9"/>
        <v>5.6174981054235781E-2</v>
      </c>
      <c r="S19">
        <f t="shared" si="10"/>
        <v>231.29050991253192</v>
      </c>
      <c r="T19">
        <f t="shared" si="11"/>
        <v>28.899427657997105</v>
      </c>
      <c r="U19">
        <f t="shared" si="12"/>
        <v>28.5588193548387</v>
      </c>
      <c r="V19">
        <f t="shared" si="13"/>
        <v>3.9202360584727622</v>
      </c>
      <c r="W19">
        <f t="shared" si="14"/>
        <v>56.384312878583877</v>
      </c>
      <c r="X19">
        <f t="shared" si="15"/>
        <v>2.135534015237933</v>
      </c>
      <c r="Y19">
        <f t="shared" si="16"/>
        <v>3.7874612746217582</v>
      </c>
      <c r="Z19">
        <f t="shared" si="17"/>
        <v>1.7847020432348293</v>
      </c>
      <c r="AA19">
        <f t="shared" si="18"/>
        <v>-71.204017120553331</v>
      </c>
      <c r="AB19">
        <f t="shared" si="19"/>
        <v>-94.675082372823852</v>
      </c>
      <c r="AC19">
        <f t="shared" si="20"/>
        <v>-6.9775289906718108</v>
      </c>
      <c r="AD19">
        <f t="shared" si="21"/>
        <v>58.433881428482948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53791.366169501482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968.09627999999998</v>
      </c>
      <c r="AR19">
        <v>1045.6600000000001</v>
      </c>
      <c r="AS19">
        <f t="shared" si="27"/>
        <v>7.4176806992712785E-2</v>
      </c>
      <c r="AT19">
        <v>0.5</v>
      </c>
      <c r="AU19">
        <f t="shared" si="28"/>
        <v>1180.1796394570599</v>
      </c>
      <c r="AV19">
        <f t="shared" si="29"/>
        <v>-2.4323397270363816</v>
      </c>
      <c r="AW19">
        <f t="shared" si="30"/>
        <v>43.770978666367846</v>
      </c>
      <c r="AX19">
        <f t="shared" si="31"/>
        <v>0.27491727712640823</v>
      </c>
      <c r="AY19">
        <f t="shared" si="32"/>
        <v>-1.571449112673526E-3</v>
      </c>
      <c r="AZ19">
        <f t="shared" si="33"/>
        <v>2.1196373582235144</v>
      </c>
      <c r="BA19" t="s">
        <v>301</v>
      </c>
      <c r="BB19">
        <v>758.19</v>
      </c>
      <c r="BC19">
        <f t="shared" si="34"/>
        <v>287.47000000000003</v>
      </c>
      <c r="BD19">
        <f t="shared" si="35"/>
        <v>0.26981500678331688</v>
      </c>
      <c r="BE19">
        <f t="shared" si="36"/>
        <v>0.8851906433589336</v>
      </c>
      <c r="BF19">
        <f t="shared" si="37"/>
        <v>0.23491125203267202</v>
      </c>
      <c r="BG19">
        <f t="shared" si="38"/>
        <v>0.87034372183276432</v>
      </c>
      <c r="BH19">
        <f t="shared" si="39"/>
        <v>1399.99322580645</v>
      </c>
      <c r="BI19">
        <f t="shared" si="40"/>
        <v>1180.1796394570599</v>
      </c>
      <c r="BJ19">
        <f t="shared" si="41"/>
        <v>0.84298953573666835</v>
      </c>
      <c r="BK19">
        <f t="shared" si="42"/>
        <v>0.19597907147333674</v>
      </c>
      <c r="BL19">
        <v>6</v>
      </c>
      <c r="BM19">
        <v>0.5</v>
      </c>
      <c r="BN19" t="s">
        <v>290</v>
      </c>
      <c r="BO19">
        <v>2</v>
      </c>
      <c r="BP19">
        <v>1607720216</v>
      </c>
      <c r="BQ19">
        <v>102.13364516129</v>
      </c>
      <c r="BR19">
        <v>99.412812903225799</v>
      </c>
      <c r="BS19">
        <v>20.9084419354839</v>
      </c>
      <c r="BT19">
        <v>19.011490322580599</v>
      </c>
      <c r="BU19">
        <v>97.936077419354802</v>
      </c>
      <c r="BV19">
        <v>20.694074193548399</v>
      </c>
      <c r="BW19">
        <v>500.01635483871001</v>
      </c>
      <c r="BX19">
        <v>102.037419354839</v>
      </c>
      <c r="BY19">
        <v>9.9986283870967696E-2</v>
      </c>
      <c r="BZ19">
        <v>27.966619354838699</v>
      </c>
      <c r="CA19">
        <v>28.5588193548387</v>
      </c>
      <c r="CB19">
        <v>999.9</v>
      </c>
      <c r="CC19">
        <v>0</v>
      </c>
      <c r="CD19">
        <v>0</v>
      </c>
      <c r="CE19">
        <v>10001.968064516101</v>
      </c>
      <c r="CF19">
        <v>0</v>
      </c>
      <c r="CG19">
        <v>405.92258064516102</v>
      </c>
      <c r="CH19">
        <v>1399.99322580645</v>
      </c>
      <c r="CI19">
        <v>0.89999112903225797</v>
      </c>
      <c r="CJ19">
        <v>0.100008851612903</v>
      </c>
      <c r="CK19">
        <v>0</v>
      </c>
      <c r="CL19">
        <v>968.59970967741901</v>
      </c>
      <c r="CM19">
        <v>4.9997499999999997</v>
      </c>
      <c r="CN19">
        <v>13610.625806451601</v>
      </c>
      <c r="CO19">
        <v>12177.961290322601</v>
      </c>
      <c r="CP19">
        <v>48.643000000000001</v>
      </c>
      <c r="CQ19">
        <v>50.387</v>
      </c>
      <c r="CR19">
        <v>49.715451612903202</v>
      </c>
      <c r="CS19">
        <v>49.743903225806498</v>
      </c>
      <c r="CT19">
        <v>49.695129032258002</v>
      </c>
      <c r="CU19">
        <v>1255.48225806452</v>
      </c>
      <c r="CV19">
        <v>139.51096774193601</v>
      </c>
      <c r="CW19">
        <v>0</v>
      </c>
      <c r="CX19">
        <v>110.59999990463299</v>
      </c>
      <c r="CY19">
        <v>0</v>
      </c>
      <c r="CZ19">
        <v>968.09627999999998</v>
      </c>
      <c r="DA19">
        <v>-46.044461616863501</v>
      </c>
      <c r="DB19">
        <v>-635.17692399262899</v>
      </c>
      <c r="DC19">
        <v>13603.716</v>
      </c>
      <c r="DD19">
        <v>15</v>
      </c>
      <c r="DE19">
        <v>1607718527.5999999</v>
      </c>
      <c r="DF19" t="s">
        <v>291</v>
      </c>
      <c r="DG19">
        <v>1607718527.5999999</v>
      </c>
      <c r="DH19">
        <v>1607718513.0999999</v>
      </c>
      <c r="DI19">
        <v>1</v>
      </c>
      <c r="DJ19">
        <v>1.611</v>
      </c>
      <c r="DK19">
        <v>0.252</v>
      </c>
      <c r="DL19">
        <v>4.1980000000000004</v>
      </c>
      <c r="DM19">
        <v>0.214</v>
      </c>
      <c r="DN19">
        <v>1409</v>
      </c>
      <c r="DO19">
        <v>21</v>
      </c>
      <c r="DP19">
        <v>0.15</v>
      </c>
      <c r="DQ19">
        <v>0.14000000000000001</v>
      </c>
      <c r="DR19">
        <v>-2.4177352315983298</v>
      </c>
      <c r="DS19">
        <v>-0.38980763530116802</v>
      </c>
      <c r="DT19">
        <v>0.17608832137918701</v>
      </c>
      <c r="DU19">
        <v>1</v>
      </c>
      <c r="DV19">
        <v>2.7125735483871001</v>
      </c>
      <c r="DW19">
        <v>0.15652548387096499</v>
      </c>
      <c r="DX19">
        <v>0.20164401224560499</v>
      </c>
      <c r="DY19">
        <v>1</v>
      </c>
      <c r="DZ19">
        <v>1.8966993548387101</v>
      </c>
      <c r="EA19">
        <v>2.83572580645098E-2</v>
      </c>
      <c r="EB19">
        <v>2.6022371708674802E-3</v>
      </c>
      <c r="EC19">
        <v>1</v>
      </c>
      <c r="ED19">
        <v>3</v>
      </c>
      <c r="EE19">
        <v>3</v>
      </c>
      <c r="EF19" t="s">
        <v>302</v>
      </c>
      <c r="EG19">
        <v>100</v>
      </c>
      <c r="EH19">
        <v>100</v>
      </c>
      <c r="EI19">
        <v>4.1980000000000004</v>
      </c>
      <c r="EJ19">
        <v>0.21429999999999999</v>
      </c>
      <c r="EK19">
        <v>4.1976190476189004</v>
      </c>
      <c r="EL19">
        <v>0</v>
      </c>
      <c r="EM19">
        <v>0</v>
      </c>
      <c r="EN19">
        <v>0</v>
      </c>
      <c r="EO19">
        <v>0.214364999999997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28.3</v>
      </c>
      <c r="EX19">
        <v>28.5</v>
      </c>
      <c r="EY19">
        <v>2</v>
      </c>
      <c r="EZ19">
        <v>515.38400000000001</v>
      </c>
      <c r="FA19">
        <v>472.726</v>
      </c>
      <c r="FB19">
        <v>24.074999999999999</v>
      </c>
      <c r="FC19">
        <v>33.374099999999999</v>
      </c>
      <c r="FD19">
        <v>29.9998</v>
      </c>
      <c r="FE19">
        <v>33.2819</v>
      </c>
      <c r="FF19">
        <v>33.238399999999999</v>
      </c>
      <c r="FG19">
        <v>0</v>
      </c>
      <c r="FH19">
        <v>26.063300000000002</v>
      </c>
      <c r="FI19">
        <v>43.220799999999997</v>
      </c>
      <c r="FJ19">
        <v>24.081600000000002</v>
      </c>
      <c r="FK19">
        <v>0</v>
      </c>
      <c r="FL19">
        <v>18.902899999999999</v>
      </c>
      <c r="FM19">
        <v>101.43600000000001</v>
      </c>
      <c r="FN19">
        <v>100.78400000000001</v>
      </c>
    </row>
    <row r="20" spans="1:170" x14ac:dyDescent="0.25">
      <c r="A20">
        <v>4</v>
      </c>
      <c r="B20">
        <v>1607720344.5</v>
      </c>
      <c r="C20">
        <v>352.5</v>
      </c>
      <c r="D20" t="s">
        <v>303</v>
      </c>
      <c r="E20" t="s">
        <v>304</v>
      </c>
      <c r="F20" t="s">
        <v>285</v>
      </c>
      <c r="G20" t="s">
        <v>286</v>
      </c>
      <c r="H20">
        <v>1607720336.5</v>
      </c>
      <c r="I20">
        <f t="shared" si="0"/>
        <v>1.9888894119552535E-3</v>
      </c>
      <c r="J20">
        <f t="shared" si="1"/>
        <v>1.7989259015414991</v>
      </c>
      <c r="K20">
        <f t="shared" si="2"/>
        <v>104.060774193548</v>
      </c>
      <c r="L20">
        <f t="shared" si="3"/>
        <v>75.391769576054571</v>
      </c>
      <c r="M20">
        <f t="shared" si="4"/>
        <v>7.6999224487871452</v>
      </c>
      <c r="N20">
        <f t="shared" si="5"/>
        <v>10.627949121724305</v>
      </c>
      <c r="O20">
        <f t="shared" si="6"/>
        <v>0.11234267311771358</v>
      </c>
      <c r="P20">
        <f t="shared" si="7"/>
        <v>2.9650471687573763</v>
      </c>
      <c r="Q20">
        <f t="shared" si="8"/>
        <v>0.11003042927538956</v>
      </c>
      <c r="R20">
        <f t="shared" si="9"/>
        <v>6.8972800418080307E-2</v>
      </c>
      <c r="S20">
        <f t="shared" si="10"/>
        <v>231.28805884771108</v>
      </c>
      <c r="T20">
        <f t="shared" si="11"/>
        <v>28.826382449471637</v>
      </c>
      <c r="U20">
        <f t="shared" si="12"/>
        <v>28.507687096774202</v>
      </c>
      <c r="V20">
        <f t="shared" si="13"/>
        <v>3.908613940846855</v>
      </c>
      <c r="W20">
        <f t="shared" si="14"/>
        <v>55.818533335551543</v>
      </c>
      <c r="X20">
        <f t="shared" si="15"/>
        <v>2.1169510929484252</v>
      </c>
      <c r="Y20">
        <f t="shared" si="16"/>
        <v>3.7925595074711715</v>
      </c>
      <c r="Z20">
        <f t="shared" si="17"/>
        <v>1.7916628478984298</v>
      </c>
      <c r="AA20">
        <f t="shared" si="18"/>
        <v>-87.710023067226686</v>
      </c>
      <c r="AB20">
        <f t="shared" si="19"/>
        <v>-82.802625043952588</v>
      </c>
      <c r="AC20">
        <f t="shared" si="20"/>
        <v>-6.1023838625310809</v>
      </c>
      <c r="AD20">
        <f t="shared" si="21"/>
        <v>54.673026874000726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53777.106169456856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305</v>
      </c>
      <c r="AQ20">
        <v>922.93607692307705</v>
      </c>
      <c r="AR20">
        <v>999.78</v>
      </c>
      <c r="AS20">
        <f t="shared" si="27"/>
        <v>7.6860832460064143E-2</v>
      </c>
      <c r="AT20">
        <v>0.5</v>
      </c>
      <c r="AU20">
        <f t="shared" si="28"/>
        <v>1180.1693233279827</v>
      </c>
      <c r="AV20">
        <f t="shared" si="29"/>
        <v>1.7989259015414991</v>
      </c>
      <c r="AW20">
        <f t="shared" si="30"/>
        <v>45.354398317409675</v>
      </c>
      <c r="AX20">
        <f t="shared" si="31"/>
        <v>0.27475044509792151</v>
      </c>
      <c r="AY20">
        <f t="shared" si="32"/>
        <v>2.0138410094033745E-3</v>
      </c>
      <c r="AZ20">
        <f t="shared" si="33"/>
        <v>2.2627978155194146</v>
      </c>
      <c r="BA20" t="s">
        <v>306</v>
      </c>
      <c r="BB20">
        <v>725.09</v>
      </c>
      <c r="BC20">
        <f t="shared" si="34"/>
        <v>274.68999999999994</v>
      </c>
      <c r="BD20">
        <f t="shared" si="35"/>
        <v>0.27974779961747037</v>
      </c>
      <c r="BE20">
        <f t="shared" si="36"/>
        <v>0.89172602178171789</v>
      </c>
      <c r="BF20">
        <f t="shared" si="37"/>
        <v>0.2702887492762322</v>
      </c>
      <c r="BG20">
        <f t="shared" si="38"/>
        <v>0.88835987849877851</v>
      </c>
      <c r="BH20">
        <f t="shared" si="39"/>
        <v>1399.98129032258</v>
      </c>
      <c r="BI20">
        <f t="shared" si="40"/>
        <v>1180.1693233279827</v>
      </c>
      <c r="BJ20">
        <f t="shared" si="41"/>
        <v>0.84298935384775842</v>
      </c>
      <c r="BK20">
        <f t="shared" si="42"/>
        <v>0.19597870769551723</v>
      </c>
      <c r="BL20">
        <v>6</v>
      </c>
      <c r="BM20">
        <v>0.5</v>
      </c>
      <c r="BN20" t="s">
        <v>290</v>
      </c>
      <c r="BO20">
        <v>2</v>
      </c>
      <c r="BP20">
        <v>1607720336.5</v>
      </c>
      <c r="BQ20">
        <v>104.060774193548</v>
      </c>
      <c r="BR20">
        <v>106.467806451613</v>
      </c>
      <c r="BS20">
        <v>20.727570967741901</v>
      </c>
      <c r="BT20">
        <v>18.390409677419399</v>
      </c>
      <c r="BU20">
        <v>99.863183870967703</v>
      </c>
      <c r="BV20">
        <v>20.513200000000001</v>
      </c>
      <c r="BW20">
        <v>500.00774193548398</v>
      </c>
      <c r="BX20">
        <v>102.032161290323</v>
      </c>
      <c r="BY20">
        <v>9.9974512903225801E-2</v>
      </c>
      <c r="BZ20">
        <v>27.9896903225806</v>
      </c>
      <c r="CA20">
        <v>28.507687096774202</v>
      </c>
      <c r="CB20">
        <v>999.9</v>
      </c>
      <c r="CC20">
        <v>0</v>
      </c>
      <c r="CD20">
        <v>0</v>
      </c>
      <c r="CE20">
        <v>10000.540000000001</v>
      </c>
      <c r="CF20">
        <v>0</v>
      </c>
      <c r="CG20">
        <v>404.60193548387099</v>
      </c>
      <c r="CH20">
        <v>1399.98129032258</v>
      </c>
      <c r="CI20">
        <v>0.89999538709677396</v>
      </c>
      <c r="CJ20">
        <v>0.10000455483871</v>
      </c>
      <c r="CK20">
        <v>0</v>
      </c>
      <c r="CL20">
        <v>923.06399999999996</v>
      </c>
      <c r="CM20">
        <v>4.9997499999999997</v>
      </c>
      <c r="CN20">
        <v>12984.2129032258</v>
      </c>
      <c r="CO20">
        <v>12177.867741935501</v>
      </c>
      <c r="CP20">
        <v>48.711387096774203</v>
      </c>
      <c r="CQ20">
        <v>50.471548387096803</v>
      </c>
      <c r="CR20">
        <v>49.786000000000001</v>
      </c>
      <c r="CS20">
        <v>49.816064516129003</v>
      </c>
      <c r="CT20">
        <v>49.75</v>
      </c>
      <c r="CU20">
        <v>1255.48</v>
      </c>
      <c r="CV20">
        <v>139.50129032258101</v>
      </c>
      <c r="CW20">
        <v>0</v>
      </c>
      <c r="CX20">
        <v>119.59999990463299</v>
      </c>
      <c r="CY20">
        <v>0</v>
      </c>
      <c r="CZ20">
        <v>922.93607692307705</v>
      </c>
      <c r="DA20">
        <v>-34.999111127974203</v>
      </c>
      <c r="DB20">
        <v>-482.19829095779698</v>
      </c>
      <c r="DC20">
        <v>12982.1961538462</v>
      </c>
      <c r="DD20">
        <v>15</v>
      </c>
      <c r="DE20">
        <v>1607718527.5999999</v>
      </c>
      <c r="DF20" t="s">
        <v>291</v>
      </c>
      <c r="DG20">
        <v>1607718527.5999999</v>
      </c>
      <c r="DH20">
        <v>1607718513.0999999</v>
      </c>
      <c r="DI20">
        <v>1</v>
      </c>
      <c r="DJ20">
        <v>1.611</v>
      </c>
      <c r="DK20">
        <v>0.252</v>
      </c>
      <c r="DL20">
        <v>4.1980000000000004</v>
      </c>
      <c r="DM20">
        <v>0.214</v>
      </c>
      <c r="DN20">
        <v>1409</v>
      </c>
      <c r="DO20">
        <v>21</v>
      </c>
      <c r="DP20">
        <v>0.15</v>
      </c>
      <c r="DQ20">
        <v>0.14000000000000001</v>
      </c>
      <c r="DR20">
        <v>1.38422378921445</v>
      </c>
      <c r="DS20">
        <v>73.3054724139309</v>
      </c>
      <c r="DT20">
        <v>6.4291651877429103</v>
      </c>
      <c r="DU20">
        <v>0</v>
      </c>
      <c r="DV20">
        <v>-2.4069201935483902</v>
      </c>
      <c r="DW20">
        <v>-90.930012822580693</v>
      </c>
      <c r="DX20">
        <v>8.0647431966391601</v>
      </c>
      <c r="DY20">
        <v>0</v>
      </c>
      <c r="DZ20">
        <v>2.3371583870967698</v>
      </c>
      <c r="EA20">
        <v>9.8249516129018097E-2</v>
      </c>
      <c r="EB20">
        <v>3.1081291032343802E-2</v>
      </c>
      <c r="EC20">
        <v>1</v>
      </c>
      <c r="ED20">
        <v>1</v>
      </c>
      <c r="EE20">
        <v>3</v>
      </c>
      <c r="EF20" t="s">
        <v>292</v>
      </c>
      <c r="EG20">
        <v>100</v>
      </c>
      <c r="EH20">
        <v>100</v>
      </c>
      <c r="EI20">
        <v>4.1970000000000001</v>
      </c>
      <c r="EJ20">
        <v>0.21440000000000001</v>
      </c>
      <c r="EK20">
        <v>4.1976190476189004</v>
      </c>
      <c r="EL20">
        <v>0</v>
      </c>
      <c r="EM20">
        <v>0</v>
      </c>
      <c r="EN20">
        <v>0</v>
      </c>
      <c r="EO20">
        <v>0.214364999999997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30.3</v>
      </c>
      <c r="EX20">
        <v>30.5</v>
      </c>
      <c r="EY20">
        <v>2</v>
      </c>
      <c r="EZ20">
        <v>515.78399999999999</v>
      </c>
      <c r="FA20">
        <v>472.40699999999998</v>
      </c>
      <c r="FB20">
        <v>24.058399999999999</v>
      </c>
      <c r="FC20">
        <v>33.302599999999998</v>
      </c>
      <c r="FD20">
        <v>29.999700000000001</v>
      </c>
      <c r="FE20">
        <v>33.252299999999998</v>
      </c>
      <c r="FF20">
        <v>33.217700000000001</v>
      </c>
      <c r="FG20">
        <v>0</v>
      </c>
      <c r="FH20">
        <v>25.4863</v>
      </c>
      <c r="FI20">
        <v>41.346499999999999</v>
      </c>
      <c r="FJ20">
        <v>24.0611</v>
      </c>
      <c r="FK20">
        <v>98.146299999999997</v>
      </c>
      <c r="FL20">
        <v>18.413499999999999</v>
      </c>
      <c r="FM20">
        <v>101.447</v>
      </c>
      <c r="FN20">
        <v>100.79900000000001</v>
      </c>
    </row>
    <row r="21" spans="1:170" x14ac:dyDescent="0.25">
      <c r="A21">
        <v>5</v>
      </c>
      <c r="B21">
        <v>1607720465</v>
      </c>
      <c r="C21">
        <v>473</v>
      </c>
      <c r="D21" t="s">
        <v>307</v>
      </c>
      <c r="E21" t="s">
        <v>308</v>
      </c>
      <c r="F21" t="s">
        <v>285</v>
      </c>
      <c r="G21" t="s">
        <v>286</v>
      </c>
      <c r="H21">
        <v>1607720457</v>
      </c>
      <c r="I21">
        <f t="shared" si="0"/>
        <v>2.0623563069982779E-3</v>
      </c>
      <c r="J21">
        <f t="shared" si="1"/>
        <v>-0.80031375287837259</v>
      </c>
      <c r="K21">
        <f t="shared" si="2"/>
        <v>145.31519354838699</v>
      </c>
      <c r="L21">
        <f t="shared" si="3"/>
        <v>152.27801657495473</v>
      </c>
      <c r="M21">
        <f t="shared" si="4"/>
        <v>15.553545808114508</v>
      </c>
      <c r="N21">
        <f t="shared" si="5"/>
        <v>14.842369045156014</v>
      </c>
      <c r="O21">
        <f t="shared" si="6"/>
        <v>0.11548657977775605</v>
      </c>
      <c r="P21">
        <f t="shared" si="7"/>
        <v>2.9653338461495666</v>
      </c>
      <c r="Q21">
        <f t="shared" si="8"/>
        <v>0.11304485530033864</v>
      </c>
      <c r="R21">
        <f t="shared" si="9"/>
        <v>7.0868113994380963E-2</v>
      </c>
      <c r="S21">
        <f t="shared" si="10"/>
        <v>231.29832900953528</v>
      </c>
      <c r="T21">
        <f t="shared" si="11"/>
        <v>28.80332619207741</v>
      </c>
      <c r="U21">
        <f t="shared" si="12"/>
        <v>28.485574193548398</v>
      </c>
      <c r="V21">
        <f t="shared" si="13"/>
        <v>3.9035970996905855</v>
      </c>
      <c r="W21">
        <f t="shared" si="14"/>
        <v>55.251015143877758</v>
      </c>
      <c r="X21">
        <f t="shared" si="15"/>
        <v>2.0949189210853527</v>
      </c>
      <c r="Y21">
        <f t="shared" si="16"/>
        <v>3.7916387882286466</v>
      </c>
      <c r="Z21">
        <f t="shared" si="17"/>
        <v>1.8086781786052328</v>
      </c>
      <c r="AA21">
        <f t="shared" si="18"/>
        <v>-90.949913138624055</v>
      </c>
      <c r="AB21">
        <f t="shared" si="19"/>
        <v>-79.941274660600712</v>
      </c>
      <c r="AC21">
        <f t="shared" si="20"/>
        <v>-5.8901675835345495</v>
      </c>
      <c r="AD21">
        <f t="shared" si="21"/>
        <v>54.516973626775965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53786.37780897112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309</v>
      </c>
      <c r="AQ21">
        <v>924.224307692308</v>
      </c>
      <c r="AR21">
        <v>1010.18</v>
      </c>
      <c r="AS21">
        <f t="shared" si="27"/>
        <v>8.508948138717054E-2</v>
      </c>
      <c r="AT21">
        <v>0.5</v>
      </c>
      <c r="AU21">
        <f t="shared" si="28"/>
        <v>1180.219849134478</v>
      </c>
      <c r="AV21">
        <f t="shared" si="29"/>
        <v>-0.80031375287837259</v>
      </c>
      <c r="AW21">
        <f t="shared" si="30"/>
        <v>50.212147442848689</v>
      </c>
      <c r="AX21">
        <f t="shared" si="31"/>
        <v>0.29550179175988439</v>
      </c>
      <c r="AY21">
        <f t="shared" si="32"/>
        <v>-1.8858035070785334E-4</v>
      </c>
      <c r="AZ21">
        <f t="shared" si="33"/>
        <v>2.2292066760379341</v>
      </c>
      <c r="BA21" t="s">
        <v>310</v>
      </c>
      <c r="BB21">
        <v>711.67</v>
      </c>
      <c r="BC21">
        <f t="shared" si="34"/>
        <v>298.51</v>
      </c>
      <c r="BD21">
        <f t="shared" si="35"/>
        <v>0.28794912166323389</v>
      </c>
      <c r="BE21">
        <f t="shared" si="36"/>
        <v>0.88295607372932206</v>
      </c>
      <c r="BF21">
        <f t="shared" si="37"/>
        <v>0.29166879832112508</v>
      </c>
      <c r="BG21">
        <f t="shared" si="38"/>
        <v>0.88427600689183539</v>
      </c>
      <c r="BH21">
        <f t="shared" si="39"/>
        <v>1400.04096774194</v>
      </c>
      <c r="BI21">
        <f t="shared" si="40"/>
        <v>1180.219849134478</v>
      </c>
      <c r="BJ21">
        <f t="shared" si="41"/>
        <v>0.84298950982698662</v>
      </c>
      <c r="BK21">
        <f t="shared" si="42"/>
        <v>0.19597901965397332</v>
      </c>
      <c r="BL21">
        <v>6</v>
      </c>
      <c r="BM21">
        <v>0.5</v>
      </c>
      <c r="BN21" t="s">
        <v>290</v>
      </c>
      <c r="BO21">
        <v>2</v>
      </c>
      <c r="BP21">
        <v>1607720457</v>
      </c>
      <c r="BQ21">
        <v>145.31519354838699</v>
      </c>
      <c r="BR21">
        <v>144.714483870968</v>
      </c>
      <c r="BS21">
        <v>20.5104419354839</v>
      </c>
      <c r="BT21">
        <v>18.086522580645202</v>
      </c>
      <c r="BU21">
        <v>141.117548387097</v>
      </c>
      <c r="BV21">
        <v>20.296083870967699</v>
      </c>
      <c r="BW21">
        <v>500.03061290322597</v>
      </c>
      <c r="BX21">
        <v>102.039129032258</v>
      </c>
      <c r="BY21">
        <v>0.10001198064516099</v>
      </c>
      <c r="BZ21">
        <v>27.985525806451601</v>
      </c>
      <c r="CA21">
        <v>28.485574193548398</v>
      </c>
      <c r="CB21">
        <v>999.9</v>
      </c>
      <c r="CC21">
        <v>0</v>
      </c>
      <c r="CD21">
        <v>0</v>
      </c>
      <c r="CE21">
        <v>10001.481290322599</v>
      </c>
      <c r="CF21">
        <v>0</v>
      </c>
      <c r="CG21">
        <v>364.26274193548397</v>
      </c>
      <c r="CH21">
        <v>1400.04096774194</v>
      </c>
      <c r="CI21">
        <v>0.89999467741935502</v>
      </c>
      <c r="CJ21">
        <v>0.100005270967742</v>
      </c>
      <c r="CK21">
        <v>0</v>
      </c>
      <c r="CL21">
        <v>924.36125806451605</v>
      </c>
      <c r="CM21">
        <v>4.9997499999999997</v>
      </c>
      <c r="CN21">
        <v>13006.109677419399</v>
      </c>
      <c r="CO21">
        <v>12178.367741935501</v>
      </c>
      <c r="CP21">
        <v>48.751838709677401</v>
      </c>
      <c r="CQ21">
        <v>50.5</v>
      </c>
      <c r="CR21">
        <v>49.826290322580597</v>
      </c>
      <c r="CS21">
        <v>49.828258064516099</v>
      </c>
      <c r="CT21">
        <v>49.787999999999997</v>
      </c>
      <c r="CU21">
        <v>1255.5264516129</v>
      </c>
      <c r="CV21">
        <v>139.51451612903199</v>
      </c>
      <c r="CW21">
        <v>0</v>
      </c>
      <c r="CX21">
        <v>119.700000047684</v>
      </c>
      <c r="CY21">
        <v>0</v>
      </c>
      <c r="CZ21">
        <v>924.224307692308</v>
      </c>
      <c r="DA21">
        <v>-23.298666678740499</v>
      </c>
      <c r="DB21">
        <v>-332.56752161606897</v>
      </c>
      <c r="DC21">
        <v>13004.407692307699</v>
      </c>
      <c r="DD21">
        <v>15</v>
      </c>
      <c r="DE21">
        <v>1607718527.5999999</v>
      </c>
      <c r="DF21" t="s">
        <v>291</v>
      </c>
      <c r="DG21">
        <v>1607718527.5999999</v>
      </c>
      <c r="DH21">
        <v>1607718513.0999999</v>
      </c>
      <c r="DI21">
        <v>1</v>
      </c>
      <c r="DJ21">
        <v>1.611</v>
      </c>
      <c r="DK21">
        <v>0.252</v>
      </c>
      <c r="DL21">
        <v>4.1980000000000004</v>
      </c>
      <c r="DM21">
        <v>0.214</v>
      </c>
      <c r="DN21">
        <v>1409</v>
      </c>
      <c r="DO21">
        <v>21</v>
      </c>
      <c r="DP21">
        <v>0.15</v>
      </c>
      <c r="DQ21">
        <v>0.14000000000000001</v>
      </c>
      <c r="DR21">
        <v>-1.5097492976332101</v>
      </c>
      <c r="DS21">
        <v>37.543713449926997</v>
      </c>
      <c r="DT21">
        <v>2.8853421922919802</v>
      </c>
      <c r="DU21">
        <v>0</v>
      </c>
      <c r="DV21">
        <v>0.99904648064516199</v>
      </c>
      <c r="DW21">
        <v>-41.906127875806497</v>
      </c>
      <c r="DX21">
        <v>3.1770720984170802</v>
      </c>
      <c r="DY21">
        <v>0</v>
      </c>
      <c r="DZ21">
        <v>2.4236361290322601</v>
      </c>
      <c r="EA21">
        <v>2.5600161290315199E-2</v>
      </c>
      <c r="EB21">
        <v>2.7365927454260901E-3</v>
      </c>
      <c r="EC21">
        <v>1</v>
      </c>
      <c r="ED21">
        <v>1</v>
      </c>
      <c r="EE21">
        <v>3</v>
      </c>
      <c r="EF21" t="s">
        <v>292</v>
      </c>
      <c r="EG21">
        <v>100</v>
      </c>
      <c r="EH21">
        <v>100</v>
      </c>
      <c r="EI21">
        <v>4.1980000000000004</v>
      </c>
      <c r="EJ21">
        <v>0.21429999999999999</v>
      </c>
      <c r="EK21">
        <v>4.1976190476189004</v>
      </c>
      <c r="EL21">
        <v>0</v>
      </c>
      <c r="EM21">
        <v>0</v>
      </c>
      <c r="EN21">
        <v>0</v>
      </c>
      <c r="EO21">
        <v>0.214364999999997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32.299999999999997</v>
      </c>
      <c r="EX21">
        <v>32.5</v>
      </c>
      <c r="EY21">
        <v>2</v>
      </c>
      <c r="EZ21">
        <v>515.76</v>
      </c>
      <c r="FA21">
        <v>472.44799999999998</v>
      </c>
      <c r="FB21">
        <v>24.065799999999999</v>
      </c>
      <c r="FC21">
        <v>33.249000000000002</v>
      </c>
      <c r="FD21">
        <v>29.9998</v>
      </c>
      <c r="FE21">
        <v>33.219499999999996</v>
      </c>
      <c r="FF21">
        <v>33.191099999999999</v>
      </c>
      <c r="FG21">
        <v>6.7207699999999999</v>
      </c>
      <c r="FH21">
        <v>24.738600000000002</v>
      </c>
      <c r="FI21">
        <v>39.475499999999997</v>
      </c>
      <c r="FJ21">
        <v>24.080400000000001</v>
      </c>
      <c r="FK21">
        <v>156.554</v>
      </c>
      <c r="FL21">
        <v>18.128</v>
      </c>
      <c r="FM21">
        <v>101.456</v>
      </c>
      <c r="FN21">
        <v>100.807</v>
      </c>
    </row>
    <row r="22" spans="1:170" x14ac:dyDescent="0.25">
      <c r="A22">
        <v>6</v>
      </c>
      <c r="B22">
        <v>1607720585.5</v>
      </c>
      <c r="C22">
        <v>593.5</v>
      </c>
      <c r="D22" t="s">
        <v>311</v>
      </c>
      <c r="E22" t="s">
        <v>312</v>
      </c>
      <c r="F22" t="s">
        <v>285</v>
      </c>
      <c r="G22" t="s">
        <v>286</v>
      </c>
      <c r="H22">
        <v>1607720577.5</v>
      </c>
      <c r="I22">
        <f t="shared" si="0"/>
        <v>2.0685257600593786E-3</v>
      </c>
      <c r="J22">
        <f t="shared" si="1"/>
        <v>6.8586410101776556</v>
      </c>
      <c r="K22">
        <f t="shared" si="2"/>
        <v>199.811709677419</v>
      </c>
      <c r="L22">
        <f t="shared" si="3"/>
        <v>98.600680747447726</v>
      </c>
      <c r="M22">
        <f t="shared" si="4"/>
        <v>10.071203068029645</v>
      </c>
      <c r="N22">
        <f t="shared" si="5"/>
        <v>20.409030528762958</v>
      </c>
      <c r="O22">
        <f t="shared" si="6"/>
        <v>0.11539867486928244</v>
      </c>
      <c r="P22">
        <f t="shared" si="7"/>
        <v>2.9654201413805876</v>
      </c>
      <c r="Q22">
        <f t="shared" si="8"/>
        <v>0.112960693165067</v>
      </c>
      <c r="R22">
        <f t="shared" si="9"/>
        <v>7.0815186292534596E-2</v>
      </c>
      <c r="S22">
        <f t="shared" si="10"/>
        <v>231.28984069717151</v>
      </c>
      <c r="T22">
        <f t="shared" si="11"/>
        <v>28.82099397164399</v>
      </c>
      <c r="U22">
        <f t="shared" si="12"/>
        <v>28.4816903225807</v>
      </c>
      <c r="V22">
        <f t="shared" si="13"/>
        <v>3.9027165307481124</v>
      </c>
      <c r="W22">
        <f t="shared" si="14"/>
        <v>54.984295257514368</v>
      </c>
      <c r="X22">
        <f t="shared" si="15"/>
        <v>2.0871572525750981</v>
      </c>
      <c r="Y22">
        <f t="shared" si="16"/>
        <v>3.795915256893029</v>
      </c>
      <c r="Z22">
        <f t="shared" si="17"/>
        <v>1.8155592781730143</v>
      </c>
      <c r="AA22">
        <f t="shared" si="18"/>
        <v>-91.221986018618594</v>
      </c>
      <c r="AB22">
        <f t="shared" si="19"/>
        <v>-76.231482617041451</v>
      </c>
      <c r="AC22">
        <f t="shared" si="20"/>
        <v>-5.6170940819483857</v>
      </c>
      <c r="AD22">
        <f t="shared" si="21"/>
        <v>58.219277979563088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53785.491092985234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313</v>
      </c>
      <c r="AQ22">
        <v>936.051346153846</v>
      </c>
      <c r="AR22">
        <v>1039.94</v>
      </c>
      <c r="AS22">
        <f t="shared" si="27"/>
        <v>9.9898699777058342E-2</v>
      </c>
      <c r="AT22">
        <v>0.5</v>
      </c>
      <c r="AU22">
        <f t="shared" si="28"/>
        <v>1180.1761168764147</v>
      </c>
      <c r="AV22">
        <f t="shared" si="29"/>
        <v>6.8586410101776556</v>
      </c>
      <c r="AW22">
        <f t="shared" si="30"/>
        <v>58.949029791945733</v>
      </c>
      <c r="AX22">
        <f t="shared" si="31"/>
        <v>0.31691251418351063</v>
      </c>
      <c r="AY22">
        <f t="shared" si="32"/>
        <v>6.3010836973009174E-3</v>
      </c>
      <c r="AZ22">
        <f t="shared" si="33"/>
        <v>2.1367963536357863</v>
      </c>
      <c r="BA22" t="s">
        <v>314</v>
      </c>
      <c r="BB22">
        <v>710.37</v>
      </c>
      <c r="BC22">
        <f t="shared" si="34"/>
        <v>329.57000000000005</v>
      </c>
      <c r="BD22">
        <f t="shared" si="35"/>
        <v>0.3152248500960465</v>
      </c>
      <c r="BE22">
        <f t="shared" si="36"/>
        <v>0.87084347359221848</v>
      </c>
      <c r="BF22">
        <f t="shared" si="37"/>
        <v>0.32018636706321973</v>
      </c>
      <c r="BG22">
        <f t="shared" si="38"/>
        <v>0.87258985121658283</v>
      </c>
      <c r="BH22">
        <f t="shared" si="39"/>
        <v>1399.98903225806</v>
      </c>
      <c r="BI22">
        <f t="shared" si="40"/>
        <v>1180.1761168764147</v>
      </c>
      <c r="BJ22">
        <f t="shared" si="41"/>
        <v>0.84298954469157061</v>
      </c>
      <c r="BK22">
        <f t="shared" si="42"/>
        <v>0.19597908938314132</v>
      </c>
      <c r="BL22">
        <v>6</v>
      </c>
      <c r="BM22">
        <v>0.5</v>
      </c>
      <c r="BN22" t="s">
        <v>290</v>
      </c>
      <c r="BO22">
        <v>2</v>
      </c>
      <c r="BP22">
        <v>1607720577.5</v>
      </c>
      <c r="BQ22">
        <v>199.811709677419</v>
      </c>
      <c r="BR22">
        <v>208.53751612903201</v>
      </c>
      <c r="BS22">
        <v>20.434016129032301</v>
      </c>
      <c r="BT22">
        <v>18.002658064516101</v>
      </c>
      <c r="BU22">
        <v>195.61419354838699</v>
      </c>
      <c r="BV22">
        <v>20.219664516129001</v>
      </c>
      <c r="BW22">
        <v>500.03103225806399</v>
      </c>
      <c r="BX22">
        <v>102.04129032258101</v>
      </c>
      <c r="BY22">
        <v>0.100023425806452</v>
      </c>
      <c r="BZ22">
        <v>28.004861290322602</v>
      </c>
      <c r="CA22">
        <v>28.4816903225807</v>
      </c>
      <c r="CB22">
        <v>999.9</v>
      </c>
      <c r="CC22">
        <v>0</v>
      </c>
      <c r="CD22">
        <v>0</v>
      </c>
      <c r="CE22">
        <v>10001.758387096799</v>
      </c>
      <c r="CF22">
        <v>0</v>
      </c>
      <c r="CG22">
        <v>341.09558064516102</v>
      </c>
      <c r="CH22">
        <v>1399.98903225806</v>
      </c>
      <c r="CI22">
        <v>0.89999254838709697</v>
      </c>
      <c r="CJ22">
        <v>0.10000741935483901</v>
      </c>
      <c r="CK22">
        <v>0</v>
      </c>
      <c r="CL22">
        <v>936.08345161290299</v>
      </c>
      <c r="CM22">
        <v>4.9997499999999997</v>
      </c>
      <c r="CN22">
        <v>13151.9741935484</v>
      </c>
      <c r="CO22">
        <v>12177.9290322581</v>
      </c>
      <c r="CP22">
        <v>48.743838709677398</v>
      </c>
      <c r="CQ22">
        <v>50.485774193548401</v>
      </c>
      <c r="CR22">
        <v>49.798000000000002</v>
      </c>
      <c r="CS22">
        <v>49.800064516128998</v>
      </c>
      <c r="CT22">
        <v>49.763903225806501</v>
      </c>
      <c r="CU22">
        <v>1255.47806451613</v>
      </c>
      <c r="CV22">
        <v>139.51096774193601</v>
      </c>
      <c r="CW22">
        <v>0</v>
      </c>
      <c r="CX22">
        <v>119.5</v>
      </c>
      <c r="CY22">
        <v>0</v>
      </c>
      <c r="CZ22">
        <v>936.051346153846</v>
      </c>
      <c r="DA22">
        <v>-9.0401709439271691</v>
      </c>
      <c r="DB22">
        <v>-131.93846155467</v>
      </c>
      <c r="DC22">
        <v>13151.592307692301</v>
      </c>
      <c r="DD22">
        <v>15</v>
      </c>
      <c r="DE22">
        <v>1607718527.5999999</v>
      </c>
      <c r="DF22" t="s">
        <v>291</v>
      </c>
      <c r="DG22">
        <v>1607718527.5999999</v>
      </c>
      <c r="DH22">
        <v>1607718513.0999999</v>
      </c>
      <c r="DI22">
        <v>1</v>
      </c>
      <c r="DJ22">
        <v>1.611</v>
      </c>
      <c r="DK22">
        <v>0.252</v>
      </c>
      <c r="DL22">
        <v>4.1980000000000004</v>
      </c>
      <c r="DM22">
        <v>0.214</v>
      </c>
      <c r="DN22">
        <v>1409</v>
      </c>
      <c r="DO22">
        <v>21</v>
      </c>
      <c r="DP22">
        <v>0.15</v>
      </c>
      <c r="DQ22">
        <v>0.14000000000000001</v>
      </c>
      <c r="DR22">
        <v>7.5877067849922302</v>
      </c>
      <c r="DS22">
        <v>-25.020209879967599</v>
      </c>
      <c r="DT22">
        <v>9.7074981519135992</v>
      </c>
      <c r="DU22">
        <v>0</v>
      </c>
      <c r="DV22">
        <v>-8.7258035483871002</v>
      </c>
      <c r="DW22">
        <v>46.714530000000003</v>
      </c>
      <c r="DX22">
        <v>12.416585111704</v>
      </c>
      <c r="DY22">
        <v>0</v>
      </c>
      <c r="DZ22">
        <v>2.4313680645161302</v>
      </c>
      <c r="EA22">
        <v>-8.8266290322583693E-2</v>
      </c>
      <c r="EB22">
        <v>6.8420297023215598E-3</v>
      </c>
      <c r="EC22">
        <v>1</v>
      </c>
      <c r="ED22">
        <v>1</v>
      </c>
      <c r="EE22">
        <v>3</v>
      </c>
      <c r="EF22" t="s">
        <v>292</v>
      </c>
      <c r="EG22">
        <v>100</v>
      </c>
      <c r="EH22">
        <v>100</v>
      </c>
      <c r="EI22">
        <v>4.1980000000000004</v>
      </c>
      <c r="EJ22">
        <v>0.21440000000000001</v>
      </c>
      <c r="EK22">
        <v>4.1976190476189004</v>
      </c>
      <c r="EL22">
        <v>0</v>
      </c>
      <c r="EM22">
        <v>0</v>
      </c>
      <c r="EN22">
        <v>0</v>
      </c>
      <c r="EO22">
        <v>0.214364999999997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34.299999999999997</v>
      </c>
      <c r="EX22">
        <v>34.5</v>
      </c>
      <c r="EY22">
        <v>2</v>
      </c>
      <c r="EZ22">
        <v>516.1</v>
      </c>
      <c r="FA22">
        <v>473.16399999999999</v>
      </c>
      <c r="FB22">
        <v>24.0899</v>
      </c>
      <c r="FC22">
        <v>33.140900000000002</v>
      </c>
      <c r="FD22">
        <v>29.9999</v>
      </c>
      <c r="FE22">
        <v>33.1372</v>
      </c>
      <c r="FF22">
        <v>33.113399999999999</v>
      </c>
      <c r="FG22">
        <v>7.7518599999999998</v>
      </c>
      <c r="FH22">
        <v>22.9329</v>
      </c>
      <c r="FI22">
        <v>37.976999999999997</v>
      </c>
      <c r="FJ22">
        <v>24.0947</v>
      </c>
      <c r="FK22">
        <v>199.90600000000001</v>
      </c>
      <c r="FL22">
        <v>18.0578</v>
      </c>
      <c r="FM22">
        <v>101.474</v>
      </c>
      <c r="FN22">
        <v>100.828</v>
      </c>
    </row>
    <row r="23" spans="1:170" x14ac:dyDescent="0.25">
      <c r="A23">
        <v>7</v>
      </c>
      <c r="B23">
        <v>1607720706</v>
      </c>
      <c r="C23">
        <v>714</v>
      </c>
      <c r="D23" t="s">
        <v>315</v>
      </c>
      <c r="E23" t="s">
        <v>316</v>
      </c>
      <c r="F23" t="s">
        <v>285</v>
      </c>
      <c r="G23" t="s">
        <v>286</v>
      </c>
      <c r="H23">
        <v>1607720698</v>
      </c>
      <c r="I23">
        <f t="shared" si="0"/>
        <v>1.8828189331166782E-3</v>
      </c>
      <c r="J23">
        <f t="shared" si="1"/>
        <v>4.8153394152379274</v>
      </c>
      <c r="K23">
        <f t="shared" si="2"/>
        <v>247.653258064516</v>
      </c>
      <c r="L23">
        <f t="shared" si="3"/>
        <v>167.11090905355621</v>
      </c>
      <c r="M23">
        <f t="shared" si="4"/>
        <v>17.06840176986216</v>
      </c>
      <c r="N23">
        <f t="shared" si="5"/>
        <v>25.294849583433351</v>
      </c>
      <c r="O23">
        <f t="shared" si="6"/>
        <v>0.10515731973589569</v>
      </c>
      <c r="P23">
        <f t="shared" si="7"/>
        <v>2.9650646235168781</v>
      </c>
      <c r="Q23">
        <f t="shared" si="8"/>
        <v>0.10312852920086261</v>
      </c>
      <c r="R23">
        <f t="shared" si="9"/>
        <v>6.4634349413420861E-2</v>
      </c>
      <c r="S23">
        <f t="shared" si="10"/>
        <v>231.29308381776701</v>
      </c>
      <c r="T23">
        <f t="shared" si="11"/>
        <v>28.860246037896463</v>
      </c>
      <c r="U23">
        <f t="shared" si="12"/>
        <v>28.4743322580645</v>
      </c>
      <c r="V23">
        <f t="shared" si="13"/>
        <v>3.9010487518300105</v>
      </c>
      <c r="W23">
        <f t="shared" si="14"/>
        <v>55.113360221694563</v>
      </c>
      <c r="X23">
        <f t="shared" si="15"/>
        <v>2.0910094359489917</v>
      </c>
      <c r="Y23">
        <f t="shared" si="16"/>
        <v>3.7940155119155601</v>
      </c>
      <c r="Z23">
        <f t="shared" si="17"/>
        <v>1.8100393158810189</v>
      </c>
      <c r="AA23">
        <f t="shared" si="18"/>
        <v>-83.03231495044551</v>
      </c>
      <c r="AB23">
        <f t="shared" si="19"/>
        <v>-76.418807345669336</v>
      </c>
      <c r="AC23">
        <f t="shared" si="20"/>
        <v>-5.631125107485266</v>
      </c>
      <c r="AD23">
        <f t="shared" si="21"/>
        <v>66.210836414166891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53776.570564267931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317</v>
      </c>
      <c r="AQ23">
        <v>964.98296153846195</v>
      </c>
      <c r="AR23">
        <v>1083.69</v>
      </c>
      <c r="AS23">
        <f t="shared" si="27"/>
        <v>0.10953966398281623</v>
      </c>
      <c r="AT23">
        <v>0.5</v>
      </c>
      <c r="AU23">
        <f t="shared" si="28"/>
        <v>1180.1931878441496</v>
      </c>
      <c r="AV23">
        <f t="shared" si="29"/>
        <v>4.8153394152379274</v>
      </c>
      <c r="AW23">
        <f t="shared" si="30"/>
        <v>64.638982615628436</v>
      </c>
      <c r="AX23">
        <f t="shared" si="31"/>
        <v>0.33902684346999612</v>
      </c>
      <c r="AY23">
        <f t="shared" si="32"/>
        <v>4.5696644842575839E-3</v>
      </c>
      <c r="AZ23">
        <f t="shared" si="33"/>
        <v>2.0101597320266862</v>
      </c>
      <c r="BA23" t="s">
        <v>318</v>
      </c>
      <c r="BB23">
        <v>716.29</v>
      </c>
      <c r="BC23">
        <f t="shared" si="34"/>
        <v>367.40000000000009</v>
      </c>
      <c r="BD23">
        <f t="shared" si="35"/>
        <v>0.32310026799547653</v>
      </c>
      <c r="BE23">
        <f t="shared" si="36"/>
        <v>0.85568330459307318</v>
      </c>
      <c r="BF23">
        <f t="shared" si="37"/>
        <v>0.32238680780567996</v>
      </c>
      <c r="BG23">
        <f t="shared" si="38"/>
        <v>0.85541010287006758</v>
      </c>
      <c r="BH23">
        <f t="shared" si="39"/>
        <v>1400.0093548387099</v>
      </c>
      <c r="BI23">
        <f t="shared" si="40"/>
        <v>1180.1931878441496</v>
      </c>
      <c r="BJ23">
        <f t="shared" si="41"/>
        <v>0.84298950129523642</v>
      </c>
      <c r="BK23">
        <f t="shared" si="42"/>
        <v>0.19597900259047285</v>
      </c>
      <c r="BL23">
        <v>6</v>
      </c>
      <c r="BM23">
        <v>0.5</v>
      </c>
      <c r="BN23" t="s">
        <v>290</v>
      </c>
      <c r="BO23">
        <v>2</v>
      </c>
      <c r="BP23">
        <v>1607720698</v>
      </c>
      <c r="BQ23">
        <v>247.653258064516</v>
      </c>
      <c r="BR23">
        <v>253.991064516129</v>
      </c>
      <c r="BS23">
        <v>20.472361290322599</v>
      </c>
      <c r="BT23">
        <v>18.2592838709677</v>
      </c>
      <c r="BU23">
        <v>243.455806451613</v>
      </c>
      <c r="BV23">
        <v>20.258003225806501</v>
      </c>
      <c r="BW23">
        <v>500.011387096774</v>
      </c>
      <c r="BX23">
        <v>102.038225806452</v>
      </c>
      <c r="BY23">
        <v>9.9940196774193496E-2</v>
      </c>
      <c r="BZ23">
        <v>27.996274193548398</v>
      </c>
      <c r="CA23">
        <v>28.4743322580645</v>
      </c>
      <c r="CB23">
        <v>999.9</v>
      </c>
      <c r="CC23">
        <v>0</v>
      </c>
      <c r="CD23">
        <v>0</v>
      </c>
      <c r="CE23">
        <v>10000.044516129001</v>
      </c>
      <c r="CF23">
        <v>0</v>
      </c>
      <c r="CG23">
        <v>316.42951612903198</v>
      </c>
      <c r="CH23">
        <v>1400.0093548387099</v>
      </c>
      <c r="CI23">
        <v>0.89999106451612898</v>
      </c>
      <c r="CJ23">
        <v>0.100008916129032</v>
      </c>
      <c r="CK23">
        <v>0</v>
      </c>
      <c r="CL23">
        <v>964.94370967741895</v>
      </c>
      <c r="CM23">
        <v>4.9997499999999997</v>
      </c>
      <c r="CN23">
        <v>13531.961290322601</v>
      </c>
      <c r="CO23">
        <v>12178.0967741936</v>
      </c>
      <c r="CP23">
        <v>48.737741935483903</v>
      </c>
      <c r="CQ23">
        <v>50.405000000000001</v>
      </c>
      <c r="CR23">
        <v>49.795999999999999</v>
      </c>
      <c r="CS23">
        <v>49.758000000000003</v>
      </c>
      <c r="CT23">
        <v>49.745935483871001</v>
      </c>
      <c r="CU23">
        <v>1255.4983870967701</v>
      </c>
      <c r="CV23">
        <v>139.51096774193601</v>
      </c>
      <c r="CW23">
        <v>0</v>
      </c>
      <c r="CX23">
        <v>119.59999990463299</v>
      </c>
      <c r="CY23">
        <v>0</v>
      </c>
      <c r="CZ23">
        <v>964.98296153846195</v>
      </c>
      <c r="DA23">
        <v>4.7940170881447397</v>
      </c>
      <c r="DB23">
        <v>62.9196581375056</v>
      </c>
      <c r="DC23">
        <v>13532.2615384615</v>
      </c>
      <c r="DD23">
        <v>15</v>
      </c>
      <c r="DE23">
        <v>1607718527.5999999</v>
      </c>
      <c r="DF23" t="s">
        <v>291</v>
      </c>
      <c r="DG23">
        <v>1607718527.5999999</v>
      </c>
      <c r="DH23">
        <v>1607718513.0999999</v>
      </c>
      <c r="DI23">
        <v>1</v>
      </c>
      <c r="DJ23">
        <v>1.611</v>
      </c>
      <c r="DK23">
        <v>0.252</v>
      </c>
      <c r="DL23">
        <v>4.1980000000000004</v>
      </c>
      <c r="DM23">
        <v>0.214</v>
      </c>
      <c r="DN23">
        <v>1409</v>
      </c>
      <c r="DO23">
        <v>21</v>
      </c>
      <c r="DP23">
        <v>0.15</v>
      </c>
      <c r="DQ23">
        <v>0.14000000000000001</v>
      </c>
      <c r="DR23">
        <v>5.2385493486216399</v>
      </c>
      <c r="DS23">
        <v>-13.782405870575101</v>
      </c>
      <c r="DT23">
        <v>3.8699446752330098</v>
      </c>
      <c r="DU23">
        <v>0</v>
      </c>
      <c r="DV23">
        <v>-6.5926980645161297</v>
      </c>
      <c r="DW23">
        <v>7.3675514516129201</v>
      </c>
      <c r="DX23">
        <v>4.2917944083838604</v>
      </c>
      <c r="DY23">
        <v>0</v>
      </c>
      <c r="DZ23">
        <v>2.2154354838709698</v>
      </c>
      <c r="EA23">
        <v>-0.34851241935484401</v>
      </c>
      <c r="EB23">
        <v>2.8634870670464899E-2</v>
      </c>
      <c r="EC23">
        <v>0</v>
      </c>
      <c r="ED23">
        <v>0</v>
      </c>
      <c r="EE23">
        <v>3</v>
      </c>
      <c r="EF23" t="s">
        <v>297</v>
      </c>
      <c r="EG23">
        <v>100</v>
      </c>
      <c r="EH23">
        <v>100</v>
      </c>
      <c r="EI23">
        <v>4.1980000000000004</v>
      </c>
      <c r="EJ23">
        <v>0.21440000000000001</v>
      </c>
      <c r="EK23">
        <v>4.1976190476189004</v>
      </c>
      <c r="EL23">
        <v>0</v>
      </c>
      <c r="EM23">
        <v>0</v>
      </c>
      <c r="EN23">
        <v>0</v>
      </c>
      <c r="EO23">
        <v>0.214364999999997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36.299999999999997</v>
      </c>
      <c r="EX23">
        <v>36.5</v>
      </c>
      <c r="EY23">
        <v>2</v>
      </c>
      <c r="EZ23">
        <v>515.79399999999998</v>
      </c>
      <c r="FA23">
        <v>474.19799999999998</v>
      </c>
      <c r="FB23">
        <v>24.2134</v>
      </c>
      <c r="FC23">
        <v>33.056600000000003</v>
      </c>
      <c r="FD23">
        <v>30.0001</v>
      </c>
      <c r="FE23">
        <v>33.063200000000002</v>
      </c>
      <c r="FF23">
        <v>33.042700000000004</v>
      </c>
      <c r="FG23">
        <v>11.304</v>
      </c>
      <c r="FH23">
        <v>20.034500000000001</v>
      </c>
      <c r="FI23">
        <v>36.856000000000002</v>
      </c>
      <c r="FJ23">
        <v>24.100300000000001</v>
      </c>
      <c r="FK23">
        <v>257.86799999999999</v>
      </c>
      <c r="FL23">
        <v>18.3247</v>
      </c>
      <c r="FM23">
        <v>101.483</v>
      </c>
      <c r="FN23">
        <v>100.84399999999999</v>
      </c>
    </row>
    <row r="24" spans="1:170" x14ac:dyDescent="0.25">
      <c r="A24">
        <v>8</v>
      </c>
      <c r="B24">
        <v>1607720826.5</v>
      </c>
      <c r="C24">
        <v>834.5</v>
      </c>
      <c r="D24" t="s">
        <v>319</v>
      </c>
      <c r="E24" t="s">
        <v>320</v>
      </c>
      <c r="F24" t="s">
        <v>285</v>
      </c>
      <c r="G24" t="s">
        <v>286</v>
      </c>
      <c r="H24">
        <v>1607720818.5</v>
      </c>
      <c r="I24">
        <f t="shared" si="0"/>
        <v>1.5775000918333347E-3</v>
      </c>
      <c r="J24">
        <f t="shared" si="1"/>
        <v>7.6631843902158971</v>
      </c>
      <c r="K24">
        <f t="shared" si="2"/>
        <v>399.79251612903198</v>
      </c>
      <c r="L24">
        <f t="shared" si="3"/>
        <v>247.45156213585457</v>
      </c>
      <c r="M24">
        <f t="shared" si="4"/>
        <v>25.272567952374114</v>
      </c>
      <c r="N24">
        <f t="shared" si="5"/>
        <v>40.831358846603109</v>
      </c>
      <c r="O24">
        <f t="shared" si="6"/>
        <v>8.7043541865489238E-2</v>
      </c>
      <c r="P24">
        <f t="shared" si="7"/>
        <v>2.9658430461336072</v>
      </c>
      <c r="Q24">
        <f t="shared" si="8"/>
        <v>8.5648851264711418E-2</v>
      </c>
      <c r="R24">
        <f t="shared" si="9"/>
        <v>5.3653977951540685E-2</v>
      </c>
      <c r="S24">
        <f t="shared" si="10"/>
        <v>231.28969276594617</v>
      </c>
      <c r="T24">
        <f t="shared" si="11"/>
        <v>28.942582129481128</v>
      </c>
      <c r="U24">
        <f t="shared" si="12"/>
        <v>28.519522580645202</v>
      </c>
      <c r="V24">
        <f t="shared" si="13"/>
        <v>3.9113014132804564</v>
      </c>
      <c r="W24">
        <f t="shared" si="14"/>
        <v>54.95353562863793</v>
      </c>
      <c r="X24">
        <f t="shared" si="15"/>
        <v>2.0854472044659902</v>
      </c>
      <c r="Y24">
        <f t="shared" si="16"/>
        <v>3.7949281708804219</v>
      </c>
      <c r="Z24">
        <f t="shared" si="17"/>
        <v>1.8258542088144663</v>
      </c>
      <c r="AA24">
        <f t="shared" si="18"/>
        <v>-69.567754049850066</v>
      </c>
      <c r="AB24">
        <f t="shared" si="19"/>
        <v>-83.004861202026362</v>
      </c>
      <c r="AC24">
        <f t="shared" si="20"/>
        <v>-6.1163332711380392</v>
      </c>
      <c r="AD24">
        <f t="shared" si="21"/>
        <v>72.600744242931697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53798.434077946433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321</v>
      </c>
      <c r="AQ24">
        <v>1019.29461538462</v>
      </c>
      <c r="AR24">
        <v>1156.69</v>
      </c>
      <c r="AS24">
        <f t="shared" si="27"/>
        <v>0.11878323891049469</v>
      </c>
      <c r="AT24">
        <v>0.5</v>
      </c>
      <c r="AU24">
        <f t="shared" si="28"/>
        <v>1180.1804233279283</v>
      </c>
      <c r="AV24">
        <f t="shared" si="29"/>
        <v>7.6631843902158971</v>
      </c>
      <c r="AW24">
        <f t="shared" si="30"/>
        <v>70.092826590825041</v>
      </c>
      <c r="AX24">
        <f t="shared" si="31"/>
        <v>0.37602987835980256</v>
      </c>
      <c r="AY24">
        <f t="shared" si="32"/>
        <v>6.9827728939901856E-3</v>
      </c>
      <c r="AZ24">
        <f t="shared" si="33"/>
        <v>1.8201851835841927</v>
      </c>
      <c r="BA24" t="s">
        <v>322</v>
      </c>
      <c r="BB24">
        <v>721.74</v>
      </c>
      <c r="BC24">
        <f t="shared" si="34"/>
        <v>434.95000000000005</v>
      </c>
      <c r="BD24">
        <f t="shared" si="35"/>
        <v>0.31588776782476158</v>
      </c>
      <c r="BE24">
        <f t="shared" si="36"/>
        <v>0.82878276136265217</v>
      </c>
      <c r="BF24">
        <f t="shared" si="37"/>
        <v>0.31140369993914335</v>
      </c>
      <c r="BG24">
        <f t="shared" si="38"/>
        <v>0.82674446562902493</v>
      </c>
      <c r="BH24">
        <f t="shared" si="39"/>
        <v>1399.9948387096799</v>
      </c>
      <c r="BI24">
        <f t="shared" si="40"/>
        <v>1180.1804233279283</v>
      </c>
      <c r="BJ24">
        <f t="shared" si="41"/>
        <v>0.84298912445681162</v>
      </c>
      <c r="BK24">
        <f t="shared" si="42"/>
        <v>0.19597824891362339</v>
      </c>
      <c r="BL24">
        <v>6</v>
      </c>
      <c r="BM24">
        <v>0.5</v>
      </c>
      <c r="BN24" t="s">
        <v>290</v>
      </c>
      <c r="BO24">
        <v>2</v>
      </c>
      <c r="BP24">
        <v>1607720818.5</v>
      </c>
      <c r="BQ24">
        <v>399.79251612903198</v>
      </c>
      <c r="BR24">
        <v>409.74477419354798</v>
      </c>
      <c r="BS24">
        <v>20.419261290322599</v>
      </c>
      <c r="BT24">
        <v>18.564983870967701</v>
      </c>
      <c r="BU24">
        <v>395.594870967742</v>
      </c>
      <c r="BV24">
        <v>20.204906451612899</v>
      </c>
      <c r="BW24">
        <v>500.01861290322603</v>
      </c>
      <c r="BX24">
        <v>102.031419354839</v>
      </c>
      <c r="BY24">
        <v>9.9954293548387099E-2</v>
      </c>
      <c r="BZ24">
        <v>28.000399999999999</v>
      </c>
      <c r="CA24">
        <v>28.519522580645202</v>
      </c>
      <c r="CB24">
        <v>999.9</v>
      </c>
      <c r="CC24">
        <v>0</v>
      </c>
      <c r="CD24">
        <v>0</v>
      </c>
      <c r="CE24">
        <v>10005.1225806452</v>
      </c>
      <c r="CF24">
        <v>0</v>
      </c>
      <c r="CG24">
        <v>315.72525806451603</v>
      </c>
      <c r="CH24">
        <v>1399.9948387096799</v>
      </c>
      <c r="CI24">
        <v>0.90000503225806505</v>
      </c>
      <c r="CJ24">
        <v>9.9994812903225802E-2</v>
      </c>
      <c r="CK24">
        <v>0</v>
      </c>
      <c r="CL24">
        <v>1019.3448387096799</v>
      </c>
      <c r="CM24">
        <v>4.9997499999999997</v>
      </c>
      <c r="CN24">
        <v>14254.964516128999</v>
      </c>
      <c r="CO24">
        <v>12178.0225806452</v>
      </c>
      <c r="CP24">
        <v>48.733741935483899</v>
      </c>
      <c r="CQ24">
        <v>50.375</v>
      </c>
      <c r="CR24">
        <v>49.808064516129001</v>
      </c>
      <c r="CS24">
        <v>49.6991935483871</v>
      </c>
      <c r="CT24">
        <v>49.753999999999998</v>
      </c>
      <c r="CU24">
        <v>1255.5029032258101</v>
      </c>
      <c r="CV24">
        <v>139.491935483871</v>
      </c>
      <c r="CW24">
        <v>0</v>
      </c>
      <c r="CX24">
        <v>119.59999990463299</v>
      </c>
      <c r="CY24">
        <v>0</v>
      </c>
      <c r="CZ24">
        <v>1019.29461538462</v>
      </c>
      <c r="DA24">
        <v>-10.3733333395255</v>
      </c>
      <c r="DB24">
        <v>-177.32649579816299</v>
      </c>
      <c r="DC24">
        <v>14253.9461538462</v>
      </c>
      <c r="DD24">
        <v>15</v>
      </c>
      <c r="DE24">
        <v>1607718527.5999999</v>
      </c>
      <c r="DF24" t="s">
        <v>291</v>
      </c>
      <c r="DG24">
        <v>1607718527.5999999</v>
      </c>
      <c r="DH24">
        <v>1607718513.0999999</v>
      </c>
      <c r="DI24">
        <v>1</v>
      </c>
      <c r="DJ24">
        <v>1.611</v>
      </c>
      <c r="DK24">
        <v>0.252</v>
      </c>
      <c r="DL24">
        <v>4.1980000000000004</v>
      </c>
      <c r="DM24">
        <v>0.214</v>
      </c>
      <c r="DN24">
        <v>1409</v>
      </c>
      <c r="DO24">
        <v>21</v>
      </c>
      <c r="DP24">
        <v>0.15</v>
      </c>
      <c r="DQ24">
        <v>0.14000000000000001</v>
      </c>
      <c r="DR24">
        <v>7.6571308530949098</v>
      </c>
      <c r="DS24">
        <v>6.2827161885515901</v>
      </c>
      <c r="DT24">
        <v>0.50903371710893297</v>
      </c>
      <c r="DU24">
        <v>0</v>
      </c>
      <c r="DV24">
        <v>-9.9522229032258007</v>
      </c>
      <c r="DW24">
        <v>-6.81192774193544</v>
      </c>
      <c r="DX24">
        <v>0.59211995015283103</v>
      </c>
      <c r="DY24">
        <v>0</v>
      </c>
      <c r="DZ24">
        <v>1.85428129032258</v>
      </c>
      <c r="EA24">
        <v>-0.45096483870968401</v>
      </c>
      <c r="EB24">
        <v>3.5913592964578099E-2</v>
      </c>
      <c r="EC24">
        <v>0</v>
      </c>
      <c r="ED24">
        <v>0</v>
      </c>
      <c r="EE24">
        <v>3</v>
      </c>
      <c r="EF24" t="s">
        <v>297</v>
      </c>
      <c r="EG24">
        <v>100</v>
      </c>
      <c r="EH24">
        <v>100</v>
      </c>
      <c r="EI24">
        <v>4.1980000000000004</v>
      </c>
      <c r="EJ24">
        <v>0.21440000000000001</v>
      </c>
      <c r="EK24">
        <v>4.1976190476189004</v>
      </c>
      <c r="EL24">
        <v>0</v>
      </c>
      <c r="EM24">
        <v>0</v>
      </c>
      <c r="EN24">
        <v>0</v>
      </c>
      <c r="EO24">
        <v>0.214364999999997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38.299999999999997</v>
      </c>
      <c r="EX24">
        <v>38.6</v>
      </c>
      <c r="EY24">
        <v>2</v>
      </c>
      <c r="EZ24">
        <v>515.53700000000003</v>
      </c>
      <c r="FA24">
        <v>474.91199999999998</v>
      </c>
      <c r="FB24">
        <v>24.0076</v>
      </c>
      <c r="FC24">
        <v>33.030099999999997</v>
      </c>
      <c r="FD24">
        <v>30</v>
      </c>
      <c r="FE24">
        <v>33.024799999999999</v>
      </c>
      <c r="FF24">
        <v>33.0032</v>
      </c>
      <c r="FG24">
        <v>18.848299999999998</v>
      </c>
      <c r="FH24">
        <v>16.8735</v>
      </c>
      <c r="FI24">
        <v>36.484000000000002</v>
      </c>
      <c r="FJ24">
        <v>24.008800000000001</v>
      </c>
      <c r="FK24">
        <v>410.60300000000001</v>
      </c>
      <c r="FL24">
        <v>18.894100000000002</v>
      </c>
      <c r="FM24">
        <v>101.482</v>
      </c>
      <c r="FN24">
        <v>100.845</v>
      </c>
    </row>
    <row r="25" spans="1:170" x14ac:dyDescent="0.25">
      <c r="A25">
        <v>9</v>
      </c>
      <c r="B25">
        <v>1607720947.0999999</v>
      </c>
      <c r="C25">
        <v>955.09999990463302</v>
      </c>
      <c r="D25" t="s">
        <v>323</v>
      </c>
      <c r="E25" t="s">
        <v>324</v>
      </c>
      <c r="F25" t="s">
        <v>285</v>
      </c>
      <c r="G25" t="s">
        <v>286</v>
      </c>
      <c r="H25">
        <v>1607720939.0999999</v>
      </c>
      <c r="I25">
        <f t="shared" si="0"/>
        <v>9.6555349880642386E-4</v>
      </c>
      <c r="J25">
        <f t="shared" si="1"/>
        <v>2.0341747100032408</v>
      </c>
      <c r="K25">
        <f t="shared" si="2"/>
        <v>502.08822580645199</v>
      </c>
      <c r="L25">
        <f t="shared" si="3"/>
        <v>426.30906094223263</v>
      </c>
      <c r="M25">
        <f t="shared" si="4"/>
        <v>43.538447511567057</v>
      </c>
      <c r="N25">
        <f t="shared" si="5"/>
        <v>51.277685295110849</v>
      </c>
      <c r="O25">
        <f t="shared" si="6"/>
        <v>5.2857201425856551E-2</v>
      </c>
      <c r="P25">
        <f t="shared" si="7"/>
        <v>2.9648185429833753</v>
      </c>
      <c r="Q25">
        <f t="shared" si="8"/>
        <v>5.23392140312266E-2</v>
      </c>
      <c r="R25">
        <f t="shared" si="9"/>
        <v>3.2758124726004166E-2</v>
      </c>
      <c r="S25">
        <f t="shared" si="10"/>
        <v>231.29252554913782</v>
      </c>
      <c r="T25">
        <f t="shared" si="11"/>
        <v>29.104066857095358</v>
      </c>
      <c r="U25">
        <f t="shared" si="12"/>
        <v>28.561806451612899</v>
      </c>
      <c r="V25">
        <f t="shared" si="13"/>
        <v>3.9209159421192368</v>
      </c>
      <c r="W25">
        <f t="shared" si="14"/>
        <v>55.121859018441391</v>
      </c>
      <c r="X25">
        <f t="shared" si="15"/>
        <v>2.0923098075498952</v>
      </c>
      <c r="Y25">
        <f t="shared" si="16"/>
        <v>3.7957896283031722</v>
      </c>
      <c r="Z25">
        <f t="shared" si="17"/>
        <v>1.8286061345693416</v>
      </c>
      <c r="AA25">
        <f t="shared" si="18"/>
        <v>-42.580909297363291</v>
      </c>
      <c r="AB25">
        <f t="shared" si="19"/>
        <v>-89.112470681340241</v>
      </c>
      <c r="AC25">
        <f t="shared" si="20"/>
        <v>-6.5701614828049157</v>
      </c>
      <c r="AD25">
        <f t="shared" si="21"/>
        <v>93.028984087629382</v>
      </c>
      <c r="AE25">
        <v>1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53767.744858741898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325</v>
      </c>
      <c r="AQ25">
        <v>1038.7496000000001</v>
      </c>
      <c r="AR25">
        <v>1184.98</v>
      </c>
      <c r="AS25">
        <f t="shared" si="27"/>
        <v>0.12340326419011283</v>
      </c>
      <c r="AT25">
        <v>0.5</v>
      </c>
      <c r="AU25">
        <f t="shared" si="28"/>
        <v>1180.1924039731393</v>
      </c>
      <c r="AV25">
        <f t="shared" si="29"/>
        <v>2.0341747100032408</v>
      </c>
      <c r="AW25">
        <f t="shared" si="30"/>
        <v>72.819797511330833</v>
      </c>
      <c r="AX25">
        <f t="shared" si="31"/>
        <v>0.37694307076912698</v>
      </c>
      <c r="AY25">
        <f t="shared" si="32"/>
        <v>2.2131325206181467E-3</v>
      </c>
      <c r="AZ25">
        <f t="shared" si="33"/>
        <v>1.7528565882968488</v>
      </c>
      <c r="BA25" t="s">
        <v>326</v>
      </c>
      <c r="BB25">
        <v>738.31</v>
      </c>
      <c r="BC25">
        <f t="shared" si="34"/>
        <v>446.67000000000007</v>
      </c>
      <c r="BD25">
        <f t="shared" si="35"/>
        <v>0.32737904941007878</v>
      </c>
      <c r="BE25">
        <f t="shared" si="36"/>
        <v>0.82301477551440894</v>
      </c>
      <c r="BF25">
        <f t="shared" si="37"/>
        <v>0.3114578097300908</v>
      </c>
      <c r="BG25">
        <f t="shared" si="38"/>
        <v>0.81563554949821537</v>
      </c>
      <c r="BH25">
        <f t="shared" si="39"/>
        <v>1400.00870967742</v>
      </c>
      <c r="BI25">
        <f t="shared" si="40"/>
        <v>1180.1924039731393</v>
      </c>
      <c r="BJ25">
        <f t="shared" si="41"/>
        <v>0.84298932986286268</v>
      </c>
      <c r="BK25">
        <f t="shared" si="42"/>
        <v>0.19597865972572548</v>
      </c>
      <c r="BL25">
        <v>6</v>
      </c>
      <c r="BM25">
        <v>0.5</v>
      </c>
      <c r="BN25" t="s">
        <v>290</v>
      </c>
      <c r="BO25">
        <v>2</v>
      </c>
      <c r="BP25">
        <v>1607720939.0999999</v>
      </c>
      <c r="BQ25">
        <v>502.08822580645199</v>
      </c>
      <c r="BR25">
        <v>505.11083870967701</v>
      </c>
      <c r="BS25">
        <v>20.486964516128999</v>
      </c>
      <c r="BT25">
        <v>19.352093548387099</v>
      </c>
      <c r="BU25">
        <v>497.89074193548402</v>
      </c>
      <c r="BV25">
        <v>20.2726096774194</v>
      </c>
      <c r="BW25">
        <v>500.02454838709701</v>
      </c>
      <c r="BX25">
        <v>102.02880645161299</v>
      </c>
      <c r="BY25">
        <v>0.100028003225806</v>
      </c>
      <c r="BZ25">
        <v>28.0042935483871</v>
      </c>
      <c r="CA25">
        <v>28.561806451612899</v>
      </c>
      <c r="CB25">
        <v>999.9</v>
      </c>
      <c r="CC25">
        <v>0</v>
      </c>
      <c r="CD25">
        <v>0</v>
      </c>
      <c r="CE25">
        <v>9999.5735483870994</v>
      </c>
      <c r="CF25">
        <v>0</v>
      </c>
      <c r="CG25">
        <v>317.07925806451601</v>
      </c>
      <c r="CH25">
        <v>1400.00870967742</v>
      </c>
      <c r="CI25">
        <v>0.90000006451612902</v>
      </c>
      <c r="CJ25">
        <v>9.99998258064516E-2</v>
      </c>
      <c r="CK25">
        <v>0</v>
      </c>
      <c r="CL25">
        <v>1038.68677419355</v>
      </c>
      <c r="CM25">
        <v>4.9997499999999997</v>
      </c>
      <c r="CN25">
        <v>14498.0225806452</v>
      </c>
      <c r="CO25">
        <v>12178.125806451601</v>
      </c>
      <c r="CP25">
        <v>48.695129032258002</v>
      </c>
      <c r="CQ25">
        <v>50.316064516129003</v>
      </c>
      <c r="CR25">
        <v>49.753999999999998</v>
      </c>
      <c r="CS25">
        <v>49.649000000000001</v>
      </c>
      <c r="CT25">
        <v>49.6991935483871</v>
      </c>
      <c r="CU25">
        <v>1255.5058064516099</v>
      </c>
      <c r="CV25">
        <v>139.50290322580599</v>
      </c>
      <c r="CW25">
        <v>0</v>
      </c>
      <c r="CX25">
        <v>120.30000019073501</v>
      </c>
      <c r="CY25">
        <v>0</v>
      </c>
      <c r="CZ25">
        <v>1038.7496000000001</v>
      </c>
      <c r="DA25">
        <v>6.7269230728096199</v>
      </c>
      <c r="DB25">
        <v>73.776922933351898</v>
      </c>
      <c r="DC25">
        <v>14498.964</v>
      </c>
      <c r="DD25">
        <v>15</v>
      </c>
      <c r="DE25">
        <v>1607718527.5999999</v>
      </c>
      <c r="DF25" t="s">
        <v>291</v>
      </c>
      <c r="DG25">
        <v>1607718527.5999999</v>
      </c>
      <c r="DH25">
        <v>1607718513.0999999</v>
      </c>
      <c r="DI25">
        <v>1</v>
      </c>
      <c r="DJ25">
        <v>1.611</v>
      </c>
      <c r="DK25">
        <v>0.252</v>
      </c>
      <c r="DL25">
        <v>4.1980000000000004</v>
      </c>
      <c r="DM25">
        <v>0.214</v>
      </c>
      <c r="DN25">
        <v>1409</v>
      </c>
      <c r="DO25">
        <v>21</v>
      </c>
      <c r="DP25">
        <v>0.15</v>
      </c>
      <c r="DQ25">
        <v>0.14000000000000001</v>
      </c>
      <c r="DR25">
        <v>1.9476460284779999</v>
      </c>
      <c r="DS25">
        <v>-72.058662613648295</v>
      </c>
      <c r="DT25">
        <v>8.0022186055464104</v>
      </c>
      <c r="DU25">
        <v>0</v>
      </c>
      <c r="DV25">
        <v>-2.7053533333333299</v>
      </c>
      <c r="DW25">
        <v>69.284342496106703</v>
      </c>
      <c r="DX25">
        <v>9.3674193363158604</v>
      </c>
      <c r="DY25">
        <v>0</v>
      </c>
      <c r="DZ25">
        <v>1.1368973333333301</v>
      </c>
      <c r="EA25">
        <v>-0.64130028921023097</v>
      </c>
      <c r="EB25">
        <v>4.9129684572793902E-2</v>
      </c>
      <c r="EC25">
        <v>0</v>
      </c>
      <c r="ED25">
        <v>0</v>
      </c>
      <c r="EE25">
        <v>3</v>
      </c>
      <c r="EF25" t="s">
        <v>297</v>
      </c>
      <c r="EG25">
        <v>100</v>
      </c>
      <c r="EH25">
        <v>100</v>
      </c>
      <c r="EI25">
        <v>4.1980000000000004</v>
      </c>
      <c r="EJ25">
        <v>0.21440000000000001</v>
      </c>
      <c r="EK25">
        <v>4.1976190476189004</v>
      </c>
      <c r="EL25">
        <v>0</v>
      </c>
      <c r="EM25">
        <v>0</v>
      </c>
      <c r="EN25">
        <v>0</v>
      </c>
      <c r="EO25">
        <v>0.214364999999997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40.299999999999997</v>
      </c>
      <c r="EX25">
        <v>40.6</v>
      </c>
      <c r="EY25">
        <v>2</v>
      </c>
      <c r="EZ25">
        <v>514.88900000000001</v>
      </c>
      <c r="FA25">
        <v>476.15300000000002</v>
      </c>
      <c r="FB25">
        <v>24.131900000000002</v>
      </c>
      <c r="FC25">
        <v>32.974200000000003</v>
      </c>
      <c r="FD25">
        <v>30.001999999999999</v>
      </c>
      <c r="FE25">
        <v>32.9696</v>
      </c>
      <c r="FF25">
        <v>32.947699999999998</v>
      </c>
      <c r="FG25">
        <v>22.626200000000001</v>
      </c>
      <c r="FH25">
        <v>14.421099999999999</v>
      </c>
      <c r="FI25">
        <v>37.286799999999999</v>
      </c>
      <c r="FJ25">
        <v>24.095099999999999</v>
      </c>
      <c r="FK25">
        <v>517.577</v>
      </c>
      <c r="FL25">
        <v>19.466000000000001</v>
      </c>
      <c r="FM25">
        <v>101.49299999999999</v>
      </c>
      <c r="FN25">
        <v>100.857</v>
      </c>
    </row>
    <row r="26" spans="1:170" x14ac:dyDescent="0.25">
      <c r="A26">
        <v>10</v>
      </c>
      <c r="B26">
        <v>1607721067.5999999</v>
      </c>
      <c r="C26">
        <v>1075.5999999046301</v>
      </c>
      <c r="D26" t="s">
        <v>327</v>
      </c>
      <c r="E26" t="s">
        <v>328</v>
      </c>
      <c r="F26" t="s">
        <v>285</v>
      </c>
      <c r="G26" t="s">
        <v>286</v>
      </c>
      <c r="H26">
        <v>1607721059.5999999</v>
      </c>
      <c r="I26">
        <f t="shared" si="0"/>
        <v>8.0133631494937272E-4</v>
      </c>
      <c r="J26">
        <f t="shared" si="1"/>
        <v>9.5479327971364878</v>
      </c>
      <c r="K26">
        <f t="shared" si="2"/>
        <v>599.40793548387103</v>
      </c>
      <c r="L26">
        <f t="shared" si="3"/>
        <v>240.23865405059294</v>
      </c>
      <c r="M26">
        <f t="shared" si="4"/>
        <v>24.534853559274541</v>
      </c>
      <c r="N26">
        <f t="shared" si="5"/>
        <v>61.215735567128064</v>
      </c>
      <c r="O26">
        <f t="shared" si="6"/>
        <v>4.4345213765403367E-2</v>
      </c>
      <c r="P26">
        <f t="shared" si="7"/>
        <v>2.9644389092057177</v>
      </c>
      <c r="Q26">
        <f t="shared" si="8"/>
        <v>4.3979955876301664E-2</v>
      </c>
      <c r="R26">
        <f t="shared" si="9"/>
        <v>2.7520038488957906E-2</v>
      </c>
      <c r="S26">
        <f t="shared" si="10"/>
        <v>231.29412768915711</v>
      </c>
      <c r="T26">
        <f t="shared" si="11"/>
        <v>29.130790694742558</v>
      </c>
      <c r="U26">
        <f t="shared" si="12"/>
        <v>28.585858064516099</v>
      </c>
      <c r="V26">
        <f t="shared" si="13"/>
        <v>3.926394002390599</v>
      </c>
      <c r="W26">
        <f t="shared" si="14"/>
        <v>55.920240784305683</v>
      </c>
      <c r="X26">
        <f t="shared" si="15"/>
        <v>2.1206803790975335</v>
      </c>
      <c r="Y26">
        <f t="shared" si="16"/>
        <v>3.7923305575120376</v>
      </c>
      <c r="Z26">
        <f t="shared" si="17"/>
        <v>1.8057136232930655</v>
      </c>
      <c r="AA26">
        <f t="shared" si="18"/>
        <v>-35.338931489267338</v>
      </c>
      <c r="AB26">
        <f t="shared" si="19"/>
        <v>-95.444321103140666</v>
      </c>
      <c r="AC26">
        <f t="shared" si="20"/>
        <v>-7.0381984936146953</v>
      </c>
      <c r="AD26">
        <f t="shared" si="21"/>
        <v>93.472676603134417</v>
      </c>
      <c r="AE26">
        <v>1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53759.407692920686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329</v>
      </c>
      <c r="AQ26">
        <v>1070.79884615385</v>
      </c>
      <c r="AR26">
        <v>1228.71</v>
      </c>
      <c r="AS26">
        <f t="shared" si="27"/>
        <v>0.12851783890922186</v>
      </c>
      <c r="AT26">
        <v>0.5</v>
      </c>
      <c r="AU26">
        <f t="shared" si="28"/>
        <v>1180.2003201021773</v>
      </c>
      <c r="AV26">
        <f t="shared" si="29"/>
        <v>9.5479327971364878</v>
      </c>
      <c r="AW26">
        <f t="shared" si="30"/>
        <v>75.838397309751855</v>
      </c>
      <c r="AX26">
        <f t="shared" si="31"/>
        <v>0.38790275980499872</v>
      </c>
      <c r="AY26">
        <f t="shared" si="32"/>
        <v>8.5796284787281428E-3</v>
      </c>
      <c r="AZ26">
        <f t="shared" si="33"/>
        <v>1.6548819493615254</v>
      </c>
      <c r="BA26" t="s">
        <v>330</v>
      </c>
      <c r="BB26">
        <v>752.09</v>
      </c>
      <c r="BC26">
        <f t="shared" si="34"/>
        <v>476.62</v>
      </c>
      <c r="BD26">
        <f t="shared" si="35"/>
        <v>0.33131457732816499</v>
      </c>
      <c r="BE26">
        <f t="shared" si="36"/>
        <v>0.81011079725417234</v>
      </c>
      <c r="BF26">
        <f t="shared" si="37"/>
        <v>0.30767922206584042</v>
      </c>
      <c r="BG26">
        <f t="shared" si="38"/>
        <v>0.79846365475094416</v>
      </c>
      <c r="BH26">
        <f t="shared" si="39"/>
        <v>1400.0180645161299</v>
      </c>
      <c r="BI26">
        <f t="shared" si="40"/>
        <v>1180.2003201021773</v>
      </c>
      <c r="BJ26">
        <f t="shared" si="41"/>
        <v>0.84298935136245878</v>
      </c>
      <c r="BK26">
        <f t="shared" si="42"/>
        <v>0.19597870272491752</v>
      </c>
      <c r="BL26">
        <v>6</v>
      </c>
      <c r="BM26">
        <v>0.5</v>
      </c>
      <c r="BN26" t="s">
        <v>290</v>
      </c>
      <c r="BO26">
        <v>2</v>
      </c>
      <c r="BP26">
        <v>1607721059.5999999</v>
      </c>
      <c r="BQ26">
        <v>599.40793548387103</v>
      </c>
      <c r="BR26">
        <v>611.44122580645103</v>
      </c>
      <c r="BS26">
        <v>20.765129032258098</v>
      </c>
      <c r="BT26">
        <v>19.823541935483899</v>
      </c>
      <c r="BU26">
        <v>595.210193548387</v>
      </c>
      <c r="BV26">
        <v>20.550770967741901</v>
      </c>
      <c r="BW26">
        <v>500.02583870967698</v>
      </c>
      <c r="BX26">
        <v>102.027</v>
      </c>
      <c r="BY26">
        <v>0.10000223548387099</v>
      </c>
      <c r="BZ26">
        <v>27.988654838709699</v>
      </c>
      <c r="CA26">
        <v>28.585858064516099</v>
      </c>
      <c r="CB26">
        <v>999.9</v>
      </c>
      <c r="CC26">
        <v>0</v>
      </c>
      <c r="CD26">
        <v>0</v>
      </c>
      <c r="CE26">
        <v>9997.6</v>
      </c>
      <c r="CF26">
        <v>0</v>
      </c>
      <c r="CG26">
        <v>318.62035483871</v>
      </c>
      <c r="CH26">
        <v>1400.0180645161299</v>
      </c>
      <c r="CI26">
        <v>0.89999651612903198</v>
      </c>
      <c r="CJ26">
        <v>0.100003406451613</v>
      </c>
      <c r="CK26">
        <v>0</v>
      </c>
      <c r="CL26">
        <v>1070.7151612903201</v>
      </c>
      <c r="CM26">
        <v>4.9997499999999997</v>
      </c>
      <c r="CN26">
        <v>14927.1419354839</v>
      </c>
      <c r="CO26">
        <v>12178.1903225806</v>
      </c>
      <c r="CP26">
        <v>48.663064516128998</v>
      </c>
      <c r="CQ26">
        <v>50.292000000000002</v>
      </c>
      <c r="CR26">
        <v>49.7296774193548</v>
      </c>
      <c r="CS26">
        <v>49.637032258064501</v>
      </c>
      <c r="CT26">
        <v>49.679064516129003</v>
      </c>
      <c r="CU26">
        <v>1255.51322580645</v>
      </c>
      <c r="CV26">
        <v>139.50483870967699</v>
      </c>
      <c r="CW26">
        <v>0</v>
      </c>
      <c r="CX26">
        <v>119.60000014305101</v>
      </c>
      <c r="CY26">
        <v>0</v>
      </c>
      <c r="CZ26">
        <v>1070.79884615385</v>
      </c>
      <c r="DA26">
        <v>10.5206837686315</v>
      </c>
      <c r="DB26">
        <v>124.003418757082</v>
      </c>
      <c r="DC26">
        <v>14927.811538461499</v>
      </c>
      <c r="DD26">
        <v>15</v>
      </c>
      <c r="DE26">
        <v>1607718527.5999999</v>
      </c>
      <c r="DF26" t="s">
        <v>291</v>
      </c>
      <c r="DG26">
        <v>1607718527.5999999</v>
      </c>
      <c r="DH26">
        <v>1607718513.0999999</v>
      </c>
      <c r="DI26">
        <v>1</v>
      </c>
      <c r="DJ26">
        <v>1.611</v>
      </c>
      <c r="DK26">
        <v>0.252</v>
      </c>
      <c r="DL26">
        <v>4.1980000000000004</v>
      </c>
      <c r="DM26">
        <v>0.214</v>
      </c>
      <c r="DN26">
        <v>1409</v>
      </c>
      <c r="DO26">
        <v>21</v>
      </c>
      <c r="DP26">
        <v>0.15</v>
      </c>
      <c r="DQ26">
        <v>0.14000000000000001</v>
      </c>
      <c r="DR26">
        <v>9.5623676811288902</v>
      </c>
      <c r="DS26">
        <v>-11.4511321392793</v>
      </c>
      <c r="DT26">
        <v>1.07700619920333</v>
      </c>
      <c r="DU26">
        <v>0</v>
      </c>
      <c r="DV26">
        <v>-11.923016666666699</v>
      </c>
      <c r="DW26">
        <v>11.529335706340399</v>
      </c>
      <c r="DX26">
        <v>1.1610418333213599</v>
      </c>
      <c r="DY26">
        <v>0</v>
      </c>
      <c r="DZ26">
        <v>0.93968450000000003</v>
      </c>
      <c r="EA26">
        <v>-0.13025691657397201</v>
      </c>
      <c r="EB26">
        <v>3.5222827666869697E-2</v>
      </c>
      <c r="EC26">
        <v>1</v>
      </c>
      <c r="ED26">
        <v>1</v>
      </c>
      <c r="EE26">
        <v>3</v>
      </c>
      <c r="EF26" t="s">
        <v>292</v>
      </c>
      <c r="EG26">
        <v>100</v>
      </c>
      <c r="EH26">
        <v>100</v>
      </c>
      <c r="EI26">
        <v>4.1980000000000004</v>
      </c>
      <c r="EJ26">
        <v>0.21429999999999999</v>
      </c>
      <c r="EK26">
        <v>4.1976190476189004</v>
      </c>
      <c r="EL26">
        <v>0</v>
      </c>
      <c r="EM26">
        <v>0</v>
      </c>
      <c r="EN26">
        <v>0</v>
      </c>
      <c r="EO26">
        <v>0.214364999999997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42.3</v>
      </c>
      <c r="EX26">
        <v>42.6</v>
      </c>
      <c r="EY26">
        <v>2</v>
      </c>
      <c r="EZ26">
        <v>514.80200000000002</v>
      </c>
      <c r="FA26">
        <v>476.96199999999999</v>
      </c>
      <c r="FB26">
        <v>24.116</v>
      </c>
      <c r="FC26">
        <v>32.950699999999998</v>
      </c>
      <c r="FD26">
        <v>30.0001</v>
      </c>
      <c r="FE26">
        <v>32.9375</v>
      </c>
      <c r="FF26">
        <v>32.915599999999998</v>
      </c>
      <c r="FG26">
        <v>27.183700000000002</v>
      </c>
      <c r="FH26">
        <v>16.4558</v>
      </c>
      <c r="FI26">
        <v>39.613900000000001</v>
      </c>
      <c r="FJ26">
        <v>24.118400000000001</v>
      </c>
      <c r="FK26">
        <v>611.88</v>
      </c>
      <c r="FL26">
        <v>19.727499999999999</v>
      </c>
      <c r="FM26">
        <v>101.499</v>
      </c>
      <c r="FN26">
        <v>100.86199999999999</v>
      </c>
    </row>
    <row r="27" spans="1:170" x14ac:dyDescent="0.25">
      <c r="A27">
        <v>11</v>
      </c>
      <c r="B27">
        <v>1607721188.0999999</v>
      </c>
      <c r="C27">
        <v>1196.0999999046301</v>
      </c>
      <c r="D27" t="s">
        <v>331</v>
      </c>
      <c r="E27" t="s">
        <v>332</v>
      </c>
      <c r="F27" t="s">
        <v>285</v>
      </c>
      <c r="G27" t="s">
        <v>286</v>
      </c>
      <c r="H27">
        <v>1607721180.0999999</v>
      </c>
      <c r="I27">
        <f t="shared" si="0"/>
        <v>6.8713696660919045E-4</v>
      </c>
      <c r="J27">
        <f t="shared" si="1"/>
        <v>9.7363543818557847</v>
      </c>
      <c r="K27">
        <f t="shared" si="2"/>
        <v>699.61612903225796</v>
      </c>
      <c r="L27">
        <f t="shared" si="3"/>
        <v>272.86391542247003</v>
      </c>
      <c r="M27">
        <f t="shared" si="4"/>
        <v>27.86675361754931</v>
      </c>
      <c r="N27">
        <f t="shared" si="5"/>
        <v>71.449646481910904</v>
      </c>
      <c r="O27">
        <f t="shared" si="6"/>
        <v>3.7986662780965672E-2</v>
      </c>
      <c r="P27">
        <f t="shared" si="7"/>
        <v>2.9652076090770416</v>
      </c>
      <c r="Q27">
        <f t="shared" si="8"/>
        <v>3.7718369069854409E-2</v>
      </c>
      <c r="R27">
        <f t="shared" si="9"/>
        <v>2.3597927684052462E-2</v>
      </c>
      <c r="S27">
        <f t="shared" si="10"/>
        <v>231.29461868274353</v>
      </c>
      <c r="T27">
        <f t="shared" si="11"/>
        <v>29.158565415775772</v>
      </c>
      <c r="U27">
        <f t="shared" si="12"/>
        <v>28.6208483870968</v>
      </c>
      <c r="V27">
        <f t="shared" si="13"/>
        <v>3.9343754119283854</v>
      </c>
      <c r="W27">
        <f t="shared" si="14"/>
        <v>56.146566330599903</v>
      </c>
      <c r="X27">
        <f t="shared" si="15"/>
        <v>2.1291020163045244</v>
      </c>
      <c r="Y27">
        <f t="shared" si="16"/>
        <v>3.7920431389660294</v>
      </c>
      <c r="Z27">
        <f t="shared" si="17"/>
        <v>1.8052733956238609</v>
      </c>
      <c r="AA27">
        <f t="shared" si="18"/>
        <v>-30.3027402274653</v>
      </c>
      <c r="AB27">
        <f t="shared" si="19"/>
        <v>-101.27045134852877</v>
      </c>
      <c r="AC27">
        <f t="shared" si="20"/>
        <v>-7.4671428308736418</v>
      </c>
      <c r="AD27">
        <f t="shared" si="21"/>
        <v>92.254284275875804</v>
      </c>
      <c r="AE27">
        <v>1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53782.099031530444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333</v>
      </c>
      <c r="AQ27">
        <v>1102.7215384615399</v>
      </c>
      <c r="AR27">
        <v>1268.29</v>
      </c>
      <c r="AS27">
        <f t="shared" si="27"/>
        <v>0.13054464005744748</v>
      </c>
      <c r="AT27">
        <v>0.5</v>
      </c>
      <c r="AU27">
        <f t="shared" si="28"/>
        <v>1180.2020426828378</v>
      </c>
      <c r="AV27">
        <f t="shared" si="29"/>
        <v>9.7363543818557847</v>
      </c>
      <c r="AW27">
        <f t="shared" si="30"/>
        <v>77.034525428547667</v>
      </c>
      <c r="AX27">
        <f t="shared" si="31"/>
        <v>0.40146181078459969</v>
      </c>
      <c r="AY27">
        <f t="shared" si="32"/>
        <v>8.7392679292657115E-3</v>
      </c>
      <c r="AZ27">
        <f t="shared" si="33"/>
        <v>1.5720300562174265</v>
      </c>
      <c r="BA27" t="s">
        <v>334</v>
      </c>
      <c r="BB27">
        <v>759.12</v>
      </c>
      <c r="BC27">
        <f t="shared" si="34"/>
        <v>509.16999999999996</v>
      </c>
      <c r="BD27">
        <f t="shared" si="35"/>
        <v>0.32517324574986756</v>
      </c>
      <c r="BE27">
        <f t="shared" si="36"/>
        <v>0.79657285773644004</v>
      </c>
      <c r="BF27">
        <f t="shared" si="37"/>
        <v>0.29950170943857501</v>
      </c>
      <c r="BG27">
        <f t="shared" si="38"/>
        <v>0.78292138184682825</v>
      </c>
      <c r="BH27">
        <f t="shared" si="39"/>
        <v>1400.02</v>
      </c>
      <c r="BI27">
        <f t="shared" si="40"/>
        <v>1180.2020426828378</v>
      </c>
      <c r="BJ27">
        <f t="shared" si="41"/>
        <v>0.842989416353222</v>
      </c>
      <c r="BK27">
        <f t="shared" si="42"/>
        <v>0.19597883270644414</v>
      </c>
      <c r="BL27">
        <v>6</v>
      </c>
      <c r="BM27">
        <v>0.5</v>
      </c>
      <c r="BN27" t="s">
        <v>290</v>
      </c>
      <c r="BO27">
        <v>2</v>
      </c>
      <c r="BP27">
        <v>1607721180.0999999</v>
      </c>
      <c r="BQ27">
        <v>699.61612903225796</v>
      </c>
      <c r="BR27">
        <v>711.87629032257996</v>
      </c>
      <c r="BS27">
        <v>20.847606451612901</v>
      </c>
      <c r="BT27">
        <v>20.0402548387097</v>
      </c>
      <c r="BU27">
        <v>695.41848387096798</v>
      </c>
      <c r="BV27">
        <v>20.6332387096774</v>
      </c>
      <c r="BW27">
        <v>500.01396774193501</v>
      </c>
      <c r="BX27">
        <v>102.026935483871</v>
      </c>
      <c r="BY27">
        <v>9.9993151612903203E-2</v>
      </c>
      <c r="BZ27">
        <v>27.987354838709699</v>
      </c>
      <c r="CA27">
        <v>28.6208483870968</v>
      </c>
      <c r="CB27">
        <v>999.9</v>
      </c>
      <c r="CC27">
        <v>0</v>
      </c>
      <c r="CD27">
        <v>0</v>
      </c>
      <c r="CE27">
        <v>10001.961290322601</v>
      </c>
      <c r="CF27">
        <v>0</v>
      </c>
      <c r="CG27">
        <v>321.97287096774198</v>
      </c>
      <c r="CH27">
        <v>1400.02</v>
      </c>
      <c r="CI27">
        <v>0.89999438709677404</v>
      </c>
      <c r="CJ27">
        <v>0.10000555483871</v>
      </c>
      <c r="CK27">
        <v>0</v>
      </c>
      <c r="CL27">
        <v>1102.7109677419401</v>
      </c>
      <c r="CM27">
        <v>4.9997499999999997</v>
      </c>
      <c r="CN27">
        <v>15354.6387096774</v>
      </c>
      <c r="CO27">
        <v>12178.196774193601</v>
      </c>
      <c r="CP27">
        <v>48.664935483870899</v>
      </c>
      <c r="CQ27">
        <v>50.311999999999998</v>
      </c>
      <c r="CR27">
        <v>49.723580645161299</v>
      </c>
      <c r="CS27">
        <v>49.620870967741901</v>
      </c>
      <c r="CT27">
        <v>49.679064516129003</v>
      </c>
      <c r="CU27">
        <v>1255.51193548387</v>
      </c>
      <c r="CV27">
        <v>139.508064516129</v>
      </c>
      <c r="CW27">
        <v>0</v>
      </c>
      <c r="CX27">
        <v>119.60000014305101</v>
      </c>
      <c r="CY27">
        <v>0</v>
      </c>
      <c r="CZ27">
        <v>1102.7215384615399</v>
      </c>
      <c r="DA27">
        <v>5.6225641127110801</v>
      </c>
      <c r="DB27">
        <v>71.777777890040198</v>
      </c>
      <c r="DC27">
        <v>15354.873076923101</v>
      </c>
      <c r="DD27">
        <v>15</v>
      </c>
      <c r="DE27">
        <v>1607718527.5999999</v>
      </c>
      <c r="DF27" t="s">
        <v>291</v>
      </c>
      <c r="DG27">
        <v>1607718527.5999999</v>
      </c>
      <c r="DH27">
        <v>1607718513.0999999</v>
      </c>
      <c r="DI27">
        <v>1</v>
      </c>
      <c r="DJ27">
        <v>1.611</v>
      </c>
      <c r="DK27">
        <v>0.252</v>
      </c>
      <c r="DL27">
        <v>4.1980000000000004</v>
      </c>
      <c r="DM27">
        <v>0.214</v>
      </c>
      <c r="DN27">
        <v>1409</v>
      </c>
      <c r="DO27">
        <v>21</v>
      </c>
      <c r="DP27">
        <v>0.15</v>
      </c>
      <c r="DQ27">
        <v>0.14000000000000001</v>
      </c>
      <c r="DR27">
        <v>9.7089536116305393</v>
      </c>
      <c r="DS27">
        <v>-6.7296517669323404</v>
      </c>
      <c r="DT27">
        <v>1.0369431592530201</v>
      </c>
      <c r="DU27">
        <v>0</v>
      </c>
      <c r="DV27">
        <v>-12.2358333333333</v>
      </c>
      <c r="DW27">
        <v>7.9301819799777498</v>
      </c>
      <c r="DX27">
        <v>1.2675669387540101</v>
      </c>
      <c r="DY27">
        <v>0</v>
      </c>
      <c r="DZ27">
        <v>0.80717936666666701</v>
      </c>
      <c r="EA27">
        <v>4.44808631813116E-2</v>
      </c>
      <c r="EB27">
        <v>4.8018960386034598E-3</v>
      </c>
      <c r="EC27">
        <v>1</v>
      </c>
      <c r="ED27">
        <v>1</v>
      </c>
      <c r="EE27">
        <v>3</v>
      </c>
      <c r="EF27" t="s">
        <v>292</v>
      </c>
      <c r="EG27">
        <v>100</v>
      </c>
      <c r="EH27">
        <v>100</v>
      </c>
      <c r="EI27">
        <v>4.1970000000000001</v>
      </c>
      <c r="EJ27">
        <v>0.21440000000000001</v>
      </c>
      <c r="EK27">
        <v>4.1976190476189004</v>
      </c>
      <c r="EL27">
        <v>0</v>
      </c>
      <c r="EM27">
        <v>0</v>
      </c>
      <c r="EN27">
        <v>0</v>
      </c>
      <c r="EO27">
        <v>0.214364999999997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44.3</v>
      </c>
      <c r="EX27">
        <v>44.6</v>
      </c>
      <c r="EY27">
        <v>2</v>
      </c>
      <c r="EZ27">
        <v>514.68499999999995</v>
      </c>
      <c r="FA27">
        <v>477.07299999999998</v>
      </c>
      <c r="FB27">
        <v>24.009499999999999</v>
      </c>
      <c r="FC27">
        <v>32.968299999999999</v>
      </c>
      <c r="FD27">
        <v>30.0001</v>
      </c>
      <c r="FE27">
        <v>32.941400000000002</v>
      </c>
      <c r="FF27">
        <v>32.918500000000002</v>
      </c>
      <c r="FG27">
        <v>31.087</v>
      </c>
      <c r="FH27">
        <v>17.522400000000001</v>
      </c>
      <c r="FI27">
        <v>41.112299999999998</v>
      </c>
      <c r="FJ27">
        <v>24.013200000000001</v>
      </c>
      <c r="FK27">
        <v>712.85699999999997</v>
      </c>
      <c r="FL27">
        <v>19.966200000000001</v>
      </c>
      <c r="FM27">
        <v>101.492</v>
      </c>
      <c r="FN27">
        <v>100.854</v>
      </c>
    </row>
    <row r="28" spans="1:170" x14ac:dyDescent="0.25">
      <c r="A28">
        <v>12</v>
      </c>
      <c r="B28">
        <v>1607721283.0999999</v>
      </c>
      <c r="C28">
        <v>1291.0999999046301</v>
      </c>
      <c r="D28" t="s">
        <v>335</v>
      </c>
      <c r="E28" t="s">
        <v>336</v>
      </c>
      <c r="F28" t="s">
        <v>285</v>
      </c>
      <c r="G28" t="s">
        <v>286</v>
      </c>
      <c r="H28">
        <v>1607721275.3499999</v>
      </c>
      <c r="I28">
        <f t="shared" si="0"/>
        <v>5.5232296540782145E-4</v>
      </c>
      <c r="J28">
        <f t="shared" si="1"/>
        <v>10.285357468283811</v>
      </c>
      <c r="K28">
        <f t="shared" si="2"/>
        <v>799.408866666667</v>
      </c>
      <c r="L28">
        <f t="shared" si="3"/>
        <v>240.97945968214836</v>
      </c>
      <c r="M28">
        <f t="shared" si="4"/>
        <v>24.610346387286466</v>
      </c>
      <c r="N28">
        <f t="shared" si="5"/>
        <v>81.640688960313881</v>
      </c>
      <c r="O28">
        <f t="shared" si="6"/>
        <v>3.0440515582841925E-2</v>
      </c>
      <c r="P28">
        <f t="shared" si="7"/>
        <v>2.964291215193025</v>
      </c>
      <c r="Q28">
        <f t="shared" si="8"/>
        <v>3.0267914398536454E-2</v>
      </c>
      <c r="R28">
        <f t="shared" si="9"/>
        <v>1.8932872300131659E-2</v>
      </c>
      <c r="S28">
        <f t="shared" si="10"/>
        <v>231.2870148217043</v>
      </c>
      <c r="T28">
        <f t="shared" si="11"/>
        <v>29.190486829243216</v>
      </c>
      <c r="U28">
        <f t="shared" si="12"/>
        <v>28.636900000000001</v>
      </c>
      <c r="V28">
        <f t="shared" si="13"/>
        <v>3.9380415705317198</v>
      </c>
      <c r="W28">
        <f t="shared" si="14"/>
        <v>56.175497432410118</v>
      </c>
      <c r="X28">
        <f t="shared" si="15"/>
        <v>2.1298230413956682</v>
      </c>
      <c r="Y28">
        <f t="shared" si="16"/>
        <v>3.79137371050119</v>
      </c>
      <c r="Z28">
        <f t="shared" si="17"/>
        <v>1.8082185291360515</v>
      </c>
      <c r="AA28">
        <f t="shared" si="18"/>
        <v>-24.357442774484927</v>
      </c>
      <c r="AB28">
        <f t="shared" si="19"/>
        <v>-104.28831082939752</v>
      </c>
      <c r="AC28">
        <f t="shared" si="20"/>
        <v>-7.6925401520525432</v>
      </c>
      <c r="AD28">
        <f t="shared" si="21"/>
        <v>94.94872106576932</v>
      </c>
      <c r="AE28">
        <v>1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53755.850677648486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337</v>
      </c>
      <c r="AQ28">
        <v>1119.72346153846</v>
      </c>
      <c r="AR28">
        <v>1288.94</v>
      </c>
      <c r="AS28">
        <f t="shared" si="27"/>
        <v>0.13128348756461905</v>
      </c>
      <c r="AT28">
        <v>0.5</v>
      </c>
      <c r="AU28">
        <f t="shared" si="28"/>
        <v>1180.1615007473931</v>
      </c>
      <c r="AV28">
        <f t="shared" si="29"/>
        <v>10.285357468283811</v>
      </c>
      <c r="AW28">
        <f t="shared" si="30"/>
        <v>77.467858853806277</v>
      </c>
      <c r="AX28">
        <f t="shared" si="31"/>
        <v>0.4062640619423713</v>
      </c>
      <c r="AY28">
        <f t="shared" si="32"/>
        <v>9.2047613324281966E-3</v>
      </c>
      <c r="AZ28">
        <f t="shared" si="33"/>
        <v>1.5308237776777815</v>
      </c>
      <c r="BA28" t="s">
        <v>338</v>
      </c>
      <c r="BB28">
        <v>765.29</v>
      </c>
      <c r="BC28">
        <f t="shared" si="34"/>
        <v>523.65000000000009</v>
      </c>
      <c r="BD28">
        <f t="shared" si="35"/>
        <v>0.323148168550635</v>
      </c>
      <c r="BE28">
        <f t="shared" si="36"/>
        <v>0.79027070758854367</v>
      </c>
      <c r="BF28">
        <f t="shared" si="37"/>
        <v>0.29507834989041209</v>
      </c>
      <c r="BG28">
        <f t="shared" si="38"/>
        <v>0.77481254062727289</v>
      </c>
      <c r="BH28">
        <f t="shared" si="39"/>
        <v>1399.97166666667</v>
      </c>
      <c r="BI28">
        <f t="shared" si="40"/>
        <v>1180.1615007473931</v>
      </c>
      <c r="BJ28">
        <f t="shared" si="41"/>
        <v>0.84298956103687117</v>
      </c>
      <c r="BK28">
        <f t="shared" si="42"/>
        <v>0.19597912207374232</v>
      </c>
      <c r="BL28">
        <v>6</v>
      </c>
      <c r="BM28">
        <v>0.5</v>
      </c>
      <c r="BN28" t="s">
        <v>290</v>
      </c>
      <c r="BO28">
        <v>2</v>
      </c>
      <c r="BP28">
        <v>1607721275.3499999</v>
      </c>
      <c r="BQ28">
        <v>799.408866666667</v>
      </c>
      <c r="BR28">
        <v>812.28056666666703</v>
      </c>
      <c r="BS28">
        <v>20.854790000000001</v>
      </c>
      <c r="BT28">
        <v>20.205853333333302</v>
      </c>
      <c r="BU28">
        <v>795.21133333333296</v>
      </c>
      <c r="BV28">
        <v>20.640426666666698</v>
      </c>
      <c r="BW28">
        <v>500.02203333333301</v>
      </c>
      <c r="BX28">
        <v>102.02630000000001</v>
      </c>
      <c r="BY28">
        <v>0.10002404333333299</v>
      </c>
      <c r="BZ28">
        <v>27.9843266666667</v>
      </c>
      <c r="CA28">
        <v>28.636900000000001</v>
      </c>
      <c r="CB28">
        <v>999.9</v>
      </c>
      <c r="CC28">
        <v>0</v>
      </c>
      <c r="CD28">
        <v>0</v>
      </c>
      <c r="CE28">
        <v>9996.8320000000003</v>
      </c>
      <c r="CF28">
        <v>0</v>
      </c>
      <c r="CG28">
        <v>327.86180000000002</v>
      </c>
      <c r="CH28">
        <v>1399.97166666667</v>
      </c>
      <c r="CI28">
        <v>0.89999313333333297</v>
      </c>
      <c r="CJ28">
        <v>0.10000682</v>
      </c>
      <c r="CK28">
        <v>0</v>
      </c>
      <c r="CL28">
        <v>1119.69066666667</v>
      </c>
      <c r="CM28">
        <v>4.9997499999999997</v>
      </c>
      <c r="CN28">
        <v>15582.41</v>
      </c>
      <c r="CO28">
        <v>12177.7733333333</v>
      </c>
      <c r="CP28">
        <v>48.695399999999999</v>
      </c>
      <c r="CQ28">
        <v>50.307866666666598</v>
      </c>
      <c r="CR28">
        <v>49.749866666666698</v>
      </c>
      <c r="CS28">
        <v>49.629066666666702</v>
      </c>
      <c r="CT28">
        <v>49.7205333333333</v>
      </c>
      <c r="CU28">
        <v>1255.46166666667</v>
      </c>
      <c r="CV28">
        <v>139.51</v>
      </c>
      <c r="CW28">
        <v>0</v>
      </c>
      <c r="CX28">
        <v>94.400000095367403</v>
      </c>
      <c r="CY28">
        <v>0</v>
      </c>
      <c r="CZ28">
        <v>1119.72346153846</v>
      </c>
      <c r="DA28">
        <v>0.94256409687018305</v>
      </c>
      <c r="DB28">
        <v>-4.8683760692641096</v>
      </c>
      <c r="DC28">
        <v>15582.3461538462</v>
      </c>
      <c r="DD28">
        <v>15</v>
      </c>
      <c r="DE28">
        <v>1607718527.5999999</v>
      </c>
      <c r="DF28" t="s">
        <v>291</v>
      </c>
      <c r="DG28">
        <v>1607718527.5999999</v>
      </c>
      <c r="DH28">
        <v>1607718513.0999999</v>
      </c>
      <c r="DI28">
        <v>1</v>
      </c>
      <c r="DJ28">
        <v>1.611</v>
      </c>
      <c r="DK28">
        <v>0.252</v>
      </c>
      <c r="DL28">
        <v>4.1980000000000004</v>
      </c>
      <c r="DM28">
        <v>0.214</v>
      </c>
      <c r="DN28">
        <v>1409</v>
      </c>
      <c r="DO28">
        <v>21</v>
      </c>
      <c r="DP28">
        <v>0.15</v>
      </c>
      <c r="DQ28">
        <v>0.14000000000000001</v>
      </c>
      <c r="DR28">
        <v>10.297583858947601</v>
      </c>
      <c r="DS28">
        <v>-0.28471899438603798</v>
      </c>
      <c r="DT28">
        <v>4.8555970328586599E-2</v>
      </c>
      <c r="DU28">
        <v>1</v>
      </c>
      <c r="DV28">
        <v>-12.8770333333333</v>
      </c>
      <c r="DW28">
        <v>0.19197864293657599</v>
      </c>
      <c r="DX28">
        <v>5.3254823464379403E-2</v>
      </c>
      <c r="DY28">
        <v>1</v>
      </c>
      <c r="DZ28">
        <v>0.64757620000000005</v>
      </c>
      <c r="EA28">
        <v>0.15186116129032301</v>
      </c>
      <c r="EB28">
        <v>1.10710976522957E-2</v>
      </c>
      <c r="EC28">
        <v>1</v>
      </c>
      <c r="ED28">
        <v>3</v>
      </c>
      <c r="EE28">
        <v>3</v>
      </c>
      <c r="EF28" t="s">
        <v>302</v>
      </c>
      <c r="EG28">
        <v>100</v>
      </c>
      <c r="EH28">
        <v>100</v>
      </c>
      <c r="EI28">
        <v>4.1980000000000004</v>
      </c>
      <c r="EJ28">
        <v>0.21440000000000001</v>
      </c>
      <c r="EK28">
        <v>4.1976190476189004</v>
      </c>
      <c r="EL28">
        <v>0</v>
      </c>
      <c r="EM28">
        <v>0</v>
      </c>
      <c r="EN28">
        <v>0</v>
      </c>
      <c r="EO28">
        <v>0.214364999999997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45.9</v>
      </c>
      <c r="EX28">
        <v>46.2</v>
      </c>
      <c r="EY28">
        <v>2</v>
      </c>
      <c r="EZ28">
        <v>514.54200000000003</v>
      </c>
      <c r="FA28">
        <v>477.39299999999997</v>
      </c>
      <c r="FB28">
        <v>23.914899999999999</v>
      </c>
      <c r="FC28">
        <v>33.004600000000003</v>
      </c>
      <c r="FD28">
        <v>30.0002</v>
      </c>
      <c r="FE28">
        <v>32.963799999999999</v>
      </c>
      <c r="FF28">
        <v>32.939</v>
      </c>
      <c r="FG28">
        <v>35.093800000000002</v>
      </c>
      <c r="FH28">
        <v>17.3689</v>
      </c>
      <c r="FI28">
        <v>41.866599999999998</v>
      </c>
      <c r="FJ28">
        <v>23.920200000000001</v>
      </c>
      <c r="FK28">
        <v>812.779</v>
      </c>
      <c r="FL28">
        <v>20.1492</v>
      </c>
      <c r="FM28">
        <v>101.48399999999999</v>
      </c>
      <c r="FN28">
        <v>100.849</v>
      </c>
    </row>
    <row r="29" spans="1:170" x14ac:dyDescent="0.25">
      <c r="A29">
        <v>13</v>
      </c>
      <c r="B29">
        <v>1607721350.0999999</v>
      </c>
      <c r="C29">
        <v>1358.0999999046301</v>
      </c>
      <c r="D29" t="s">
        <v>339</v>
      </c>
      <c r="E29" t="s">
        <v>340</v>
      </c>
      <c r="F29" t="s">
        <v>285</v>
      </c>
      <c r="G29" t="s">
        <v>286</v>
      </c>
      <c r="H29">
        <v>1607721342.3499999</v>
      </c>
      <c r="I29">
        <f t="shared" si="0"/>
        <v>5.283070435508926E-4</v>
      </c>
      <c r="J29">
        <f t="shared" si="1"/>
        <v>11.335445435793046</v>
      </c>
      <c r="K29">
        <f t="shared" si="2"/>
        <v>897.42190000000005</v>
      </c>
      <c r="L29">
        <f t="shared" si="3"/>
        <v>251.29731817302687</v>
      </c>
      <c r="M29">
        <f t="shared" si="4"/>
        <v>25.664080614804355</v>
      </c>
      <c r="N29">
        <f t="shared" si="5"/>
        <v>91.650432859903859</v>
      </c>
      <c r="O29">
        <f t="shared" si="6"/>
        <v>2.8955239545320935E-2</v>
      </c>
      <c r="P29">
        <f t="shared" si="7"/>
        <v>2.9649622175361872</v>
      </c>
      <c r="Q29">
        <f t="shared" si="8"/>
        <v>2.8799059310837889E-2</v>
      </c>
      <c r="R29">
        <f t="shared" si="9"/>
        <v>1.8013373875816079E-2</v>
      </c>
      <c r="S29">
        <f t="shared" si="10"/>
        <v>231.29138326252647</v>
      </c>
      <c r="T29">
        <f t="shared" si="11"/>
        <v>29.199360957227178</v>
      </c>
      <c r="U29">
        <f t="shared" si="12"/>
        <v>28.6515566666667</v>
      </c>
      <c r="V29">
        <f t="shared" si="13"/>
        <v>3.9413917279561415</v>
      </c>
      <c r="W29">
        <f t="shared" si="14"/>
        <v>56.000585373388255</v>
      </c>
      <c r="X29">
        <f t="shared" si="15"/>
        <v>2.1235546136444459</v>
      </c>
      <c r="Y29">
        <f t="shared" si="16"/>
        <v>3.7920221717067424</v>
      </c>
      <c r="Z29">
        <f t="shared" si="17"/>
        <v>1.8178371143116956</v>
      </c>
      <c r="AA29">
        <f t="shared" si="18"/>
        <v>-23.298340620594363</v>
      </c>
      <c r="AB29">
        <f t="shared" si="19"/>
        <v>-106.18585788913254</v>
      </c>
      <c r="AC29">
        <f t="shared" si="20"/>
        <v>-7.8314209775801968</v>
      </c>
      <c r="AD29">
        <f t="shared" si="21"/>
        <v>93.975763775219377</v>
      </c>
      <c r="AE29">
        <v>1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53774.933218102611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341</v>
      </c>
      <c r="AQ29">
        <v>1129.2611538461499</v>
      </c>
      <c r="AR29">
        <v>1299.2</v>
      </c>
      <c r="AS29">
        <f t="shared" si="27"/>
        <v>0.13080268330807432</v>
      </c>
      <c r="AT29">
        <v>0.5</v>
      </c>
      <c r="AU29">
        <f t="shared" si="28"/>
        <v>1180.1839607473839</v>
      </c>
      <c r="AV29">
        <f t="shared" si="29"/>
        <v>11.335445435793046</v>
      </c>
      <c r="AW29">
        <f t="shared" si="30"/>
        <v>77.185614431454439</v>
      </c>
      <c r="AX29">
        <f t="shared" si="31"/>
        <v>0.41016779556650251</v>
      </c>
      <c r="AY29">
        <f t="shared" si="32"/>
        <v>1.0094352500829542E-2</v>
      </c>
      <c r="AZ29">
        <f t="shared" si="33"/>
        <v>1.5108374384236452</v>
      </c>
      <c r="BA29" t="s">
        <v>342</v>
      </c>
      <c r="BB29">
        <v>766.31</v>
      </c>
      <c r="BC29">
        <f t="shared" si="34"/>
        <v>532.8900000000001</v>
      </c>
      <c r="BD29">
        <f t="shared" si="35"/>
        <v>0.31890042251468426</v>
      </c>
      <c r="BE29">
        <f t="shared" si="36"/>
        <v>0.7864827287770908</v>
      </c>
      <c r="BF29">
        <f t="shared" si="37"/>
        <v>0.29112922355174359</v>
      </c>
      <c r="BG29">
        <f t="shared" si="38"/>
        <v>0.77078364421503875</v>
      </c>
      <c r="BH29">
        <f t="shared" si="39"/>
        <v>1399.99833333333</v>
      </c>
      <c r="BI29">
        <f t="shared" si="40"/>
        <v>1180.1839607473839</v>
      </c>
      <c r="BJ29">
        <f t="shared" si="41"/>
        <v>0.84298954694997497</v>
      </c>
      <c r="BK29">
        <f t="shared" si="42"/>
        <v>0.19597909389995</v>
      </c>
      <c r="BL29">
        <v>6</v>
      </c>
      <c r="BM29">
        <v>0.5</v>
      </c>
      <c r="BN29" t="s">
        <v>290</v>
      </c>
      <c r="BO29">
        <v>2</v>
      </c>
      <c r="BP29">
        <v>1607721342.3499999</v>
      </c>
      <c r="BQ29">
        <v>897.42190000000005</v>
      </c>
      <c r="BR29">
        <v>911.59270000000004</v>
      </c>
      <c r="BS29">
        <v>20.793403333333298</v>
      </c>
      <c r="BT29">
        <v>20.172646666666701</v>
      </c>
      <c r="BU29">
        <v>893.22426666666695</v>
      </c>
      <c r="BV29">
        <v>20.579026666666699</v>
      </c>
      <c r="BW29">
        <v>500.02370000000002</v>
      </c>
      <c r="BX29">
        <v>102.026366666667</v>
      </c>
      <c r="BY29">
        <v>9.9994256666666698E-2</v>
      </c>
      <c r="BZ29">
        <v>27.987259999999999</v>
      </c>
      <c r="CA29">
        <v>28.6515566666667</v>
      </c>
      <c r="CB29">
        <v>999.9</v>
      </c>
      <c r="CC29">
        <v>0</v>
      </c>
      <c r="CD29">
        <v>0</v>
      </c>
      <c r="CE29">
        <v>10000.6266666667</v>
      </c>
      <c r="CF29">
        <v>0</v>
      </c>
      <c r="CG29">
        <v>329.32316666666702</v>
      </c>
      <c r="CH29">
        <v>1399.99833333333</v>
      </c>
      <c r="CI29">
        <v>0.89999240000000003</v>
      </c>
      <c r="CJ29">
        <v>0.10000756</v>
      </c>
      <c r="CK29">
        <v>0</v>
      </c>
      <c r="CL29">
        <v>1129.28</v>
      </c>
      <c r="CM29">
        <v>4.9997499999999997</v>
      </c>
      <c r="CN29">
        <v>15712.04</v>
      </c>
      <c r="CO29">
        <v>12178.01</v>
      </c>
      <c r="CP29">
        <v>48.756133333333302</v>
      </c>
      <c r="CQ29">
        <v>50.307866666666598</v>
      </c>
      <c r="CR29">
        <v>49.772733333333299</v>
      </c>
      <c r="CS29">
        <v>49.645600000000002</v>
      </c>
      <c r="CT29">
        <v>49.754066666666702</v>
      </c>
      <c r="CU29">
        <v>1255.4863333333301</v>
      </c>
      <c r="CV29">
        <v>139.512</v>
      </c>
      <c r="CW29">
        <v>0</v>
      </c>
      <c r="CX29">
        <v>66.099999904632597</v>
      </c>
      <c r="CY29">
        <v>0</v>
      </c>
      <c r="CZ29">
        <v>1129.2611538461499</v>
      </c>
      <c r="DA29">
        <v>-5.6707692314617102</v>
      </c>
      <c r="DB29">
        <v>-83.695726425970804</v>
      </c>
      <c r="DC29">
        <v>15711.973076923099</v>
      </c>
      <c r="DD29">
        <v>15</v>
      </c>
      <c r="DE29">
        <v>1607718527.5999999</v>
      </c>
      <c r="DF29" t="s">
        <v>291</v>
      </c>
      <c r="DG29">
        <v>1607718527.5999999</v>
      </c>
      <c r="DH29">
        <v>1607718513.0999999</v>
      </c>
      <c r="DI29">
        <v>1</v>
      </c>
      <c r="DJ29">
        <v>1.611</v>
      </c>
      <c r="DK29">
        <v>0.252</v>
      </c>
      <c r="DL29">
        <v>4.1980000000000004</v>
      </c>
      <c r="DM29">
        <v>0.214</v>
      </c>
      <c r="DN29">
        <v>1409</v>
      </c>
      <c r="DO29">
        <v>21</v>
      </c>
      <c r="DP29">
        <v>0.15</v>
      </c>
      <c r="DQ29">
        <v>0.14000000000000001</v>
      </c>
      <c r="DR29">
        <v>11.316350252691301</v>
      </c>
      <c r="DS29">
        <v>-0.41995504164034497</v>
      </c>
      <c r="DT29">
        <v>0.14988245753133</v>
      </c>
      <c r="DU29">
        <v>1</v>
      </c>
      <c r="DV29">
        <v>-14.16028</v>
      </c>
      <c r="DW29">
        <v>7.6175305895445702E-2</v>
      </c>
      <c r="DX29">
        <v>0.20429678966314299</v>
      </c>
      <c r="DY29">
        <v>1</v>
      </c>
      <c r="DZ29">
        <v>0.62138836666666697</v>
      </c>
      <c r="EA29">
        <v>-0.14436549944382701</v>
      </c>
      <c r="EB29">
        <v>1.21616779228398E-2</v>
      </c>
      <c r="EC29">
        <v>1</v>
      </c>
      <c r="ED29">
        <v>3</v>
      </c>
      <c r="EE29">
        <v>3</v>
      </c>
      <c r="EF29" t="s">
        <v>302</v>
      </c>
      <c r="EG29">
        <v>100</v>
      </c>
      <c r="EH29">
        <v>100</v>
      </c>
      <c r="EI29">
        <v>4.1980000000000004</v>
      </c>
      <c r="EJ29">
        <v>0.21429999999999999</v>
      </c>
      <c r="EK29">
        <v>4.1976190476189004</v>
      </c>
      <c r="EL29">
        <v>0</v>
      </c>
      <c r="EM29">
        <v>0</v>
      </c>
      <c r="EN29">
        <v>0</v>
      </c>
      <c r="EO29">
        <v>0.214364999999997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47</v>
      </c>
      <c r="EX29">
        <v>47.3</v>
      </c>
      <c r="EY29">
        <v>2</v>
      </c>
      <c r="EZ29">
        <v>514.62300000000005</v>
      </c>
      <c r="FA29">
        <v>477.68599999999998</v>
      </c>
      <c r="FB29">
        <v>23.9344</v>
      </c>
      <c r="FC29">
        <v>33.027099999999997</v>
      </c>
      <c r="FD29">
        <v>30.0001</v>
      </c>
      <c r="FE29">
        <v>32.981299999999997</v>
      </c>
      <c r="FF29">
        <v>32.953600000000002</v>
      </c>
      <c r="FG29">
        <v>38.870899999999999</v>
      </c>
      <c r="FH29">
        <v>17.307400000000001</v>
      </c>
      <c r="FI29">
        <v>42.238900000000001</v>
      </c>
      <c r="FJ29">
        <v>23.950600000000001</v>
      </c>
      <c r="FK29">
        <v>911.83100000000002</v>
      </c>
      <c r="FL29">
        <v>20.287600000000001</v>
      </c>
      <c r="FM29">
        <v>101.482</v>
      </c>
      <c r="FN29">
        <v>100.843</v>
      </c>
    </row>
    <row r="30" spans="1:170" x14ac:dyDescent="0.25">
      <c r="A30">
        <v>14</v>
      </c>
      <c r="B30">
        <v>1607721470.5999999</v>
      </c>
      <c r="C30">
        <v>1478.5999999046301</v>
      </c>
      <c r="D30" t="s">
        <v>343</v>
      </c>
      <c r="E30" t="s">
        <v>344</v>
      </c>
      <c r="F30" t="s">
        <v>285</v>
      </c>
      <c r="G30" t="s">
        <v>286</v>
      </c>
      <c r="H30">
        <v>1607721462.5999999</v>
      </c>
      <c r="I30">
        <f t="shared" si="0"/>
        <v>4.8035956848619917E-4</v>
      </c>
      <c r="J30">
        <f t="shared" si="1"/>
        <v>12.304052304698821</v>
      </c>
      <c r="K30">
        <f t="shared" si="2"/>
        <v>1199.3135483870999</v>
      </c>
      <c r="L30">
        <f t="shared" si="3"/>
        <v>426.11842129180445</v>
      </c>
      <c r="M30">
        <f t="shared" si="4"/>
        <v>43.516550150859267</v>
      </c>
      <c r="N30">
        <f t="shared" si="5"/>
        <v>122.47766246944926</v>
      </c>
      <c r="O30">
        <f t="shared" si="6"/>
        <v>2.6380215548668384E-2</v>
      </c>
      <c r="P30">
        <f t="shared" si="7"/>
        <v>2.9649237476861376</v>
      </c>
      <c r="Q30">
        <f t="shared" si="8"/>
        <v>2.6250509880832915E-2</v>
      </c>
      <c r="R30">
        <f t="shared" si="9"/>
        <v>1.6418168919620679E-2</v>
      </c>
      <c r="S30">
        <f t="shared" si="10"/>
        <v>231.28937107543365</v>
      </c>
      <c r="T30">
        <f t="shared" si="11"/>
        <v>29.224686496239098</v>
      </c>
      <c r="U30">
        <f t="shared" si="12"/>
        <v>28.653967741935499</v>
      </c>
      <c r="V30">
        <f t="shared" si="13"/>
        <v>3.9419430791172552</v>
      </c>
      <c r="W30">
        <f t="shared" si="14"/>
        <v>56.094495226532217</v>
      </c>
      <c r="X30">
        <f t="shared" si="15"/>
        <v>2.1287297890463535</v>
      </c>
      <c r="Y30">
        <f t="shared" si="16"/>
        <v>3.7948996250874227</v>
      </c>
      <c r="Z30">
        <f t="shared" si="17"/>
        <v>1.8132132900709017</v>
      </c>
      <c r="AA30">
        <f t="shared" si="18"/>
        <v>-21.183856970241383</v>
      </c>
      <c r="AB30">
        <f t="shared" si="19"/>
        <v>-104.49014066210665</v>
      </c>
      <c r="AC30">
        <f t="shared" si="20"/>
        <v>-7.7070497680215464</v>
      </c>
      <c r="AD30">
        <f t="shared" si="21"/>
        <v>97.908323675064082</v>
      </c>
      <c r="AE30">
        <v>1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53771.415656620826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345</v>
      </c>
      <c r="AQ30">
        <v>1140.6007692307701</v>
      </c>
      <c r="AR30">
        <v>1314.13</v>
      </c>
      <c r="AS30">
        <f t="shared" si="27"/>
        <v>0.13204875527476734</v>
      </c>
      <c r="AT30">
        <v>0.5</v>
      </c>
      <c r="AU30">
        <f t="shared" si="28"/>
        <v>1180.1741620377011</v>
      </c>
      <c r="AV30">
        <f t="shared" si="29"/>
        <v>12.304052304698821</v>
      </c>
      <c r="AW30">
        <f t="shared" si="30"/>
        <v>77.920264552260008</v>
      </c>
      <c r="AX30">
        <f t="shared" si="31"/>
        <v>0.41854306651548939</v>
      </c>
      <c r="AY30">
        <f t="shared" si="32"/>
        <v>1.0915168454690783E-2</v>
      </c>
      <c r="AZ30">
        <f t="shared" si="33"/>
        <v>1.4823114912527677</v>
      </c>
      <c r="BA30" t="s">
        <v>346</v>
      </c>
      <c r="BB30">
        <v>764.11</v>
      </c>
      <c r="BC30">
        <f t="shared" si="34"/>
        <v>550.0200000000001</v>
      </c>
      <c r="BD30">
        <f t="shared" si="35"/>
        <v>0.315496219717883</v>
      </c>
      <c r="BE30">
        <f t="shared" si="36"/>
        <v>0.77981320832515999</v>
      </c>
      <c r="BF30">
        <f t="shared" si="37"/>
        <v>0.28986609684046999</v>
      </c>
      <c r="BG30">
        <f t="shared" si="38"/>
        <v>0.76492093237930214</v>
      </c>
      <c r="BH30">
        <f t="shared" si="39"/>
        <v>1399.98677419355</v>
      </c>
      <c r="BI30">
        <f t="shared" si="40"/>
        <v>1180.1741620377011</v>
      </c>
      <c r="BJ30">
        <f t="shared" si="41"/>
        <v>0.84298950803840977</v>
      </c>
      <c r="BK30">
        <f t="shared" si="42"/>
        <v>0.19597901607681953</v>
      </c>
      <c r="BL30">
        <v>6</v>
      </c>
      <c r="BM30">
        <v>0.5</v>
      </c>
      <c r="BN30" t="s">
        <v>290</v>
      </c>
      <c r="BO30">
        <v>2</v>
      </c>
      <c r="BP30">
        <v>1607721462.5999999</v>
      </c>
      <c r="BQ30">
        <v>1199.3135483870999</v>
      </c>
      <c r="BR30">
        <v>1214.76903225806</v>
      </c>
      <c r="BS30">
        <v>20.844735483870998</v>
      </c>
      <c r="BT30">
        <v>20.280345161290299</v>
      </c>
      <c r="BU30">
        <v>1195.11483870968</v>
      </c>
      <c r="BV30">
        <v>20.630364516128999</v>
      </c>
      <c r="BW30">
        <v>500.02267741935498</v>
      </c>
      <c r="BX30">
        <v>102.023161290323</v>
      </c>
      <c r="BY30">
        <v>9.9976261290322596E-2</v>
      </c>
      <c r="BZ30">
        <v>28.000270967741901</v>
      </c>
      <c r="CA30">
        <v>28.653967741935499</v>
      </c>
      <c r="CB30">
        <v>999.9</v>
      </c>
      <c r="CC30">
        <v>0</v>
      </c>
      <c r="CD30">
        <v>0</v>
      </c>
      <c r="CE30">
        <v>10000.7229032258</v>
      </c>
      <c r="CF30">
        <v>0</v>
      </c>
      <c r="CG30">
        <v>333.38961290322601</v>
      </c>
      <c r="CH30">
        <v>1399.98677419355</v>
      </c>
      <c r="CI30">
        <v>0.89999151612903205</v>
      </c>
      <c r="CJ30">
        <v>0.100008451612903</v>
      </c>
      <c r="CK30">
        <v>0</v>
      </c>
      <c r="CL30">
        <v>1140.7348387096799</v>
      </c>
      <c r="CM30">
        <v>4.9997499999999997</v>
      </c>
      <c r="CN30">
        <v>15853.664516129</v>
      </c>
      <c r="CO30">
        <v>12177.9096774194</v>
      </c>
      <c r="CP30">
        <v>48.731709677419303</v>
      </c>
      <c r="CQ30">
        <v>50.311999999999998</v>
      </c>
      <c r="CR30">
        <v>49.764000000000003</v>
      </c>
      <c r="CS30">
        <v>49.633000000000003</v>
      </c>
      <c r="CT30">
        <v>49.745935483871001</v>
      </c>
      <c r="CU30">
        <v>1255.47774193548</v>
      </c>
      <c r="CV30">
        <v>139.50903225806499</v>
      </c>
      <c r="CW30">
        <v>0</v>
      </c>
      <c r="CX30">
        <v>119.60000014305101</v>
      </c>
      <c r="CY30">
        <v>0</v>
      </c>
      <c r="CZ30">
        <v>1140.6007692307701</v>
      </c>
      <c r="DA30">
        <v>-23.7285469998635</v>
      </c>
      <c r="DB30">
        <v>-331.13846158154303</v>
      </c>
      <c r="DC30">
        <v>15851.615384615399</v>
      </c>
      <c r="DD30">
        <v>15</v>
      </c>
      <c r="DE30">
        <v>1607718527.5999999</v>
      </c>
      <c r="DF30" t="s">
        <v>291</v>
      </c>
      <c r="DG30">
        <v>1607718527.5999999</v>
      </c>
      <c r="DH30">
        <v>1607718513.0999999</v>
      </c>
      <c r="DI30">
        <v>1</v>
      </c>
      <c r="DJ30">
        <v>1.611</v>
      </c>
      <c r="DK30">
        <v>0.252</v>
      </c>
      <c r="DL30">
        <v>4.1980000000000004</v>
      </c>
      <c r="DM30">
        <v>0.214</v>
      </c>
      <c r="DN30">
        <v>1409</v>
      </c>
      <c r="DO30">
        <v>21</v>
      </c>
      <c r="DP30">
        <v>0.15</v>
      </c>
      <c r="DQ30">
        <v>0.14000000000000001</v>
      </c>
      <c r="DR30">
        <v>12.3182587746041</v>
      </c>
      <c r="DS30">
        <v>-6.1713025950285898</v>
      </c>
      <c r="DT30">
        <v>0.62090497854678695</v>
      </c>
      <c r="DU30">
        <v>0</v>
      </c>
      <c r="DV30">
        <v>-15.47373</v>
      </c>
      <c r="DW30">
        <v>8.2898482758620506</v>
      </c>
      <c r="DX30">
        <v>0.74539793092906603</v>
      </c>
      <c r="DY30">
        <v>0</v>
      </c>
      <c r="DZ30">
        <v>0.56433596666666697</v>
      </c>
      <c r="EA30">
        <v>-1.03648231368199E-2</v>
      </c>
      <c r="EB30">
        <v>1.1125858313956001E-3</v>
      </c>
      <c r="EC30">
        <v>1</v>
      </c>
      <c r="ED30">
        <v>1</v>
      </c>
      <c r="EE30">
        <v>3</v>
      </c>
      <c r="EF30" t="s">
        <v>292</v>
      </c>
      <c r="EG30">
        <v>100</v>
      </c>
      <c r="EH30">
        <v>100</v>
      </c>
      <c r="EI30">
        <v>4.1900000000000004</v>
      </c>
      <c r="EJ30">
        <v>0.21440000000000001</v>
      </c>
      <c r="EK30">
        <v>4.1976190476189004</v>
      </c>
      <c r="EL30">
        <v>0</v>
      </c>
      <c r="EM30">
        <v>0</v>
      </c>
      <c r="EN30">
        <v>0</v>
      </c>
      <c r="EO30">
        <v>0.214364999999997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49</v>
      </c>
      <c r="EX30">
        <v>49.3</v>
      </c>
      <c r="EY30">
        <v>2</v>
      </c>
      <c r="EZ30">
        <v>514.36500000000001</v>
      </c>
      <c r="FA30">
        <v>478.43599999999998</v>
      </c>
      <c r="FB30">
        <v>23.999300000000002</v>
      </c>
      <c r="FC30">
        <v>33.027099999999997</v>
      </c>
      <c r="FD30">
        <v>30.001200000000001</v>
      </c>
      <c r="FE30">
        <v>32.984299999999998</v>
      </c>
      <c r="FF30">
        <v>32.956499999999998</v>
      </c>
      <c r="FG30">
        <v>49.700099999999999</v>
      </c>
      <c r="FH30">
        <v>17.945</v>
      </c>
      <c r="FI30">
        <v>42.640700000000002</v>
      </c>
      <c r="FJ30">
        <v>23.9709</v>
      </c>
      <c r="FK30">
        <v>1214.97</v>
      </c>
      <c r="FL30">
        <v>20.3293</v>
      </c>
      <c r="FM30">
        <v>101.483</v>
      </c>
      <c r="FN30">
        <v>100.84399999999999</v>
      </c>
    </row>
    <row r="31" spans="1:170" x14ac:dyDescent="0.25">
      <c r="A31">
        <v>15</v>
      </c>
      <c r="B31">
        <v>1607721591.0999999</v>
      </c>
      <c r="C31">
        <v>1599.0999999046301</v>
      </c>
      <c r="D31" t="s">
        <v>347</v>
      </c>
      <c r="E31" t="s">
        <v>348</v>
      </c>
      <c r="F31" t="s">
        <v>285</v>
      </c>
      <c r="G31" t="s">
        <v>286</v>
      </c>
      <c r="H31">
        <v>1607721583.0999999</v>
      </c>
      <c r="I31">
        <f t="shared" si="0"/>
        <v>4.6229263766321715E-4</v>
      </c>
      <c r="J31">
        <f t="shared" si="1"/>
        <v>11.266896670276882</v>
      </c>
      <c r="K31">
        <f t="shared" si="2"/>
        <v>1399.5280645161299</v>
      </c>
      <c r="L31">
        <f t="shared" si="3"/>
        <v>657.97265009559055</v>
      </c>
      <c r="M31">
        <f t="shared" si="4"/>
        <v>67.190653839241023</v>
      </c>
      <c r="N31">
        <f t="shared" si="5"/>
        <v>142.91658734986143</v>
      </c>
      <c r="O31">
        <f t="shared" si="6"/>
        <v>2.5439251963341854E-2</v>
      </c>
      <c r="P31">
        <f t="shared" si="7"/>
        <v>2.965371139527841</v>
      </c>
      <c r="Q31">
        <f t="shared" si="8"/>
        <v>2.5318629559221997E-2</v>
      </c>
      <c r="R31">
        <f t="shared" si="9"/>
        <v>1.5834933112353452E-2</v>
      </c>
      <c r="S31">
        <f t="shared" si="10"/>
        <v>231.29191877778857</v>
      </c>
      <c r="T31">
        <f t="shared" si="11"/>
        <v>29.207554435675107</v>
      </c>
      <c r="U31">
        <f t="shared" si="12"/>
        <v>28.622590322580599</v>
      </c>
      <c r="V31">
        <f t="shared" si="13"/>
        <v>3.9347731227178224</v>
      </c>
      <c r="W31">
        <f t="shared" si="14"/>
        <v>56.080989373653431</v>
      </c>
      <c r="X31">
        <f t="shared" si="15"/>
        <v>2.1255344713529691</v>
      </c>
      <c r="Y31">
        <f t="shared" si="16"/>
        <v>3.7901158576056337</v>
      </c>
      <c r="Z31">
        <f t="shared" si="17"/>
        <v>1.8092386513648533</v>
      </c>
      <c r="AA31">
        <f t="shared" si="18"/>
        <v>-20.387105320947875</v>
      </c>
      <c r="AB31">
        <f t="shared" si="19"/>
        <v>-102.94847334065231</v>
      </c>
      <c r="AC31">
        <f t="shared" si="20"/>
        <v>-7.5901892290839763</v>
      </c>
      <c r="AD31">
        <f t="shared" si="21"/>
        <v>100.36615088710438</v>
      </c>
      <c r="AE31">
        <v>1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53788.237430933295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349</v>
      </c>
      <c r="AQ31">
        <v>1140.49269230769</v>
      </c>
      <c r="AR31">
        <v>1319.92</v>
      </c>
      <c r="AS31">
        <f t="shared" si="27"/>
        <v>0.13593801722249077</v>
      </c>
      <c r="AT31">
        <v>0.5</v>
      </c>
      <c r="AU31">
        <f t="shared" si="28"/>
        <v>1180.1855039732177</v>
      </c>
      <c r="AV31">
        <f t="shared" si="29"/>
        <v>11.266896670276882</v>
      </c>
      <c r="AW31">
        <f t="shared" si="30"/>
        <v>80.216038682422607</v>
      </c>
      <c r="AX31">
        <f t="shared" si="31"/>
        <v>0.4185783986908298</v>
      </c>
      <c r="AY31">
        <f t="shared" si="32"/>
        <v>1.0036256258204217E-2</v>
      </c>
      <c r="AZ31">
        <f t="shared" si="33"/>
        <v>1.4714225104551788</v>
      </c>
      <c r="BA31" t="s">
        <v>350</v>
      </c>
      <c r="BB31">
        <v>767.43</v>
      </c>
      <c r="BC31">
        <f t="shared" si="34"/>
        <v>552.49000000000012</v>
      </c>
      <c r="BD31">
        <f t="shared" si="35"/>
        <v>0.32476118607089716</v>
      </c>
      <c r="BE31">
        <f t="shared" si="36"/>
        <v>0.77853005431623667</v>
      </c>
      <c r="BF31">
        <f t="shared" si="37"/>
        <v>0.29684732035593214</v>
      </c>
      <c r="BG31">
        <f t="shared" si="38"/>
        <v>0.76264731539812913</v>
      </c>
      <c r="BH31">
        <f t="shared" si="39"/>
        <v>1400</v>
      </c>
      <c r="BI31">
        <f t="shared" si="40"/>
        <v>1180.1855039732177</v>
      </c>
      <c r="BJ31">
        <f t="shared" si="41"/>
        <v>0.84298964569515555</v>
      </c>
      <c r="BK31">
        <f t="shared" si="42"/>
        <v>0.19597929139031126</v>
      </c>
      <c r="BL31">
        <v>6</v>
      </c>
      <c r="BM31">
        <v>0.5</v>
      </c>
      <c r="BN31" t="s">
        <v>290</v>
      </c>
      <c r="BO31">
        <v>2</v>
      </c>
      <c r="BP31">
        <v>1607721583.0999999</v>
      </c>
      <c r="BQ31">
        <v>1399.5280645161299</v>
      </c>
      <c r="BR31">
        <v>1413.82419354839</v>
      </c>
      <c r="BS31">
        <v>20.8145548387097</v>
      </c>
      <c r="BT31">
        <v>20.271370967741898</v>
      </c>
      <c r="BU31">
        <v>1395.33096774194</v>
      </c>
      <c r="BV31">
        <v>20.600183870967701</v>
      </c>
      <c r="BW31">
        <v>500.01877419354798</v>
      </c>
      <c r="BX31">
        <v>102.017741935484</v>
      </c>
      <c r="BY31">
        <v>9.9958290322580703E-2</v>
      </c>
      <c r="BZ31">
        <v>27.978635483870999</v>
      </c>
      <c r="CA31">
        <v>28.622590322580599</v>
      </c>
      <c r="CB31">
        <v>999.9</v>
      </c>
      <c r="CC31">
        <v>0</v>
      </c>
      <c r="CD31">
        <v>0</v>
      </c>
      <c r="CE31">
        <v>10003.7893548387</v>
      </c>
      <c r="CF31">
        <v>0</v>
      </c>
      <c r="CG31">
        <v>342.835709677419</v>
      </c>
      <c r="CH31">
        <v>1400</v>
      </c>
      <c r="CI31">
        <v>0.89999006451612895</v>
      </c>
      <c r="CJ31">
        <v>0.100009925806452</v>
      </c>
      <c r="CK31">
        <v>0</v>
      </c>
      <c r="CL31">
        <v>1140.5306451612901</v>
      </c>
      <c r="CM31">
        <v>4.9997499999999997</v>
      </c>
      <c r="CN31">
        <v>15837.9774193548</v>
      </c>
      <c r="CO31">
        <v>12178.009677419401</v>
      </c>
      <c r="CP31">
        <v>48.691129032257997</v>
      </c>
      <c r="CQ31">
        <v>50.305999999999997</v>
      </c>
      <c r="CR31">
        <v>49.75</v>
      </c>
      <c r="CS31">
        <v>49.628999999999998</v>
      </c>
      <c r="CT31">
        <v>49.686999999999998</v>
      </c>
      <c r="CU31">
        <v>1255.48322580645</v>
      </c>
      <c r="CV31">
        <v>139.516774193548</v>
      </c>
      <c r="CW31">
        <v>0</v>
      </c>
      <c r="CX31">
        <v>119.700000047684</v>
      </c>
      <c r="CY31">
        <v>0</v>
      </c>
      <c r="CZ31">
        <v>1140.49269230769</v>
      </c>
      <c r="DA31">
        <v>-4.1049572611286997</v>
      </c>
      <c r="DB31">
        <v>-56.304273500218898</v>
      </c>
      <c r="DC31">
        <v>15837.7269230769</v>
      </c>
      <c r="DD31">
        <v>15</v>
      </c>
      <c r="DE31">
        <v>1607718527.5999999</v>
      </c>
      <c r="DF31" t="s">
        <v>291</v>
      </c>
      <c r="DG31">
        <v>1607718527.5999999</v>
      </c>
      <c r="DH31">
        <v>1607718513.0999999</v>
      </c>
      <c r="DI31">
        <v>1</v>
      </c>
      <c r="DJ31">
        <v>1.611</v>
      </c>
      <c r="DK31">
        <v>0.252</v>
      </c>
      <c r="DL31">
        <v>4.1980000000000004</v>
      </c>
      <c r="DM31">
        <v>0.214</v>
      </c>
      <c r="DN31">
        <v>1409</v>
      </c>
      <c r="DO31">
        <v>21</v>
      </c>
      <c r="DP31">
        <v>0.15</v>
      </c>
      <c r="DQ31">
        <v>0.14000000000000001</v>
      </c>
      <c r="DR31">
        <v>11.278878480897101</v>
      </c>
      <c r="DS31">
        <v>17.5252359214522</v>
      </c>
      <c r="DT31">
        <v>1.92353301265317</v>
      </c>
      <c r="DU31">
        <v>0</v>
      </c>
      <c r="DV31">
        <v>-14.2613066666667</v>
      </c>
      <c r="DW31">
        <v>-26.528137041156899</v>
      </c>
      <c r="DX31">
        <v>2.33083555875475</v>
      </c>
      <c r="DY31">
        <v>0</v>
      </c>
      <c r="DZ31">
        <v>0.5430123</v>
      </c>
      <c r="EA31">
        <v>6.5110184649611699E-2</v>
      </c>
      <c r="EB31">
        <v>4.9485568748205101E-3</v>
      </c>
      <c r="EC31">
        <v>1</v>
      </c>
      <c r="ED31">
        <v>1</v>
      </c>
      <c r="EE31">
        <v>3</v>
      </c>
      <c r="EF31" t="s">
        <v>292</v>
      </c>
      <c r="EG31">
        <v>100</v>
      </c>
      <c r="EH31">
        <v>100</v>
      </c>
      <c r="EI31">
        <v>4.1900000000000004</v>
      </c>
      <c r="EJ31">
        <v>0.21440000000000001</v>
      </c>
      <c r="EK31">
        <v>4.1976190476189004</v>
      </c>
      <c r="EL31">
        <v>0</v>
      </c>
      <c r="EM31">
        <v>0</v>
      </c>
      <c r="EN31">
        <v>0</v>
      </c>
      <c r="EO31">
        <v>0.214364999999997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51.1</v>
      </c>
      <c r="EX31">
        <v>51.3</v>
      </c>
      <c r="EY31">
        <v>2</v>
      </c>
      <c r="EZ31">
        <v>514.48400000000004</v>
      </c>
      <c r="FA31">
        <v>479.22</v>
      </c>
      <c r="FB31">
        <v>24.230699999999999</v>
      </c>
      <c r="FC31">
        <v>32.997700000000002</v>
      </c>
      <c r="FD31">
        <v>30.0001</v>
      </c>
      <c r="FE31">
        <v>32.966799999999999</v>
      </c>
      <c r="FF31">
        <v>32.938899999999997</v>
      </c>
      <c r="FG31">
        <v>56.646900000000002</v>
      </c>
      <c r="FH31">
        <v>18.224499999999999</v>
      </c>
      <c r="FI31">
        <v>43.064599999999999</v>
      </c>
      <c r="FJ31">
        <v>24.2364</v>
      </c>
      <c r="FK31">
        <v>1415.12</v>
      </c>
      <c r="FL31">
        <v>20.297499999999999</v>
      </c>
      <c r="FM31">
        <v>101.485</v>
      </c>
      <c r="FN31">
        <v>100.849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2020-12-11T13:22:26Z</dcterms:created>
  <dcterms:modified xsi:type="dcterms:W3CDTF">2021-05-04T23:15:15Z</dcterms:modified>
</cp:coreProperties>
</file>