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F146A457-3835-417F-ADA4-A1CB7A0B76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T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 s="1"/>
  <c r="Z31" i="1"/>
  <c r="Y31" i="1"/>
  <c r="X31" i="1" s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AI30" i="1"/>
  <c r="Z30" i="1"/>
  <c r="Y30" i="1"/>
  <c r="X30" i="1" s="1"/>
  <c r="Q30" i="1"/>
  <c r="BO29" i="1"/>
  <c r="BN29" i="1"/>
  <c r="BL29" i="1"/>
  <c r="BM29" i="1" s="1"/>
  <c r="T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 s="1"/>
  <c r="Z29" i="1"/>
  <c r="Y29" i="1"/>
  <c r="X29" i="1" s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AI28" i="1" s="1"/>
  <c r="Z28" i="1"/>
  <c r="Y28" i="1"/>
  <c r="X28" i="1" s="1"/>
  <c r="Q28" i="1"/>
  <c r="BO27" i="1"/>
  <c r="BN27" i="1"/>
  <c r="BL27" i="1"/>
  <c r="BM27" i="1" s="1"/>
  <c r="T27" i="1" s="1"/>
  <c r="U27" i="1" s="1"/>
  <c r="V27" i="1" s="1"/>
  <c r="BI27" i="1"/>
  <c r="BH27" i="1"/>
  <c r="BG27" i="1"/>
  <c r="BF27" i="1"/>
  <c r="BJ27" i="1" s="1"/>
  <c r="BK27" i="1" s="1"/>
  <c r="BE27" i="1"/>
  <c r="BA27" i="1"/>
  <c r="AX27" i="1"/>
  <c r="AW27" i="1"/>
  <c r="AU27" i="1"/>
  <c r="AO27" i="1"/>
  <c r="AJ27" i="1"/>
  <c r="AI27" i="1"/>
  <c r="AH27" i="1"/>
  <c r="J27" i="1" s="1"/>
  <c r="I27" i="1" s="1"/>
  <c r="Z27" i="1"/>
  <c r="Y27" i="1"/>
  <c r="X27" i="1" s="1"/>
  <c r="Q27" i="1"/>
  <c r="L27" i="1"/>
  <c r="K27" i="1"/>
  <c r="BO26" i="1"/>
  <c r="BN26" i="1"/>
  <c r="BL26" i="1"/>
  <c r="BM26" i="1" s="1"/>
  <c r="BJ26" i="1"/>
  <c r="BK26" i="1" s="1"/>
  <c r="BI26" i="1"/>
  <c r="BH26" i="1"/>
  <c r="BG26" i="1"/>
  <c r="BF26" i="1"/>
  <c r="BE26" i="1"/>
  <c r="BA26" i="1"/>
  <c r="AU26" i="1"/>
  <c r="AO26" i="1"/>
  <c r="AJ26" i="1"/>
  <c r="AH26" i="1" s="1"/>
  <c r="AI26" i="1" s="1"/>
  <c r="Z26" i="1"/>
  <c r="Y26" i="1"/>
  <c r="X26" i="1" s="1"/>
  <c r="Q26" i="1"/>
  <c r="BO25" i="1"/>
  <c r="BN25" i="1"/>
  <c r="BL25" i="1"/>
  <c r="BM25" i="1" s="1"/>
  <c r="T25" i="1" s="1"/>
  <c r="BI25" i="1"/>
  <c r="BH25" i="1"/>
  <c r="BG25" i="1"/>
  <c r="BF25" i="1"/>
  <c r="BJ25" i="1" s="1"/>
  <c r="BK25" i="1" s="1"/>
  <c r="BE25" i="1"/>
  <c r="BA25" i="1"/>
  <c r="AX25" i="1"/>
  <c r="AW25" i="1"/>
  <c r="AU25" i="1"/>
  <c r="AO25" i="1"/>
  <c r="AJ25" i="1"/>
  <c r="AI25" i="1"/>
  <c r="AH25" i="1"/>
  <c r="J25" i="1" s="1"/>
  <c r="I25" i="1" s="1"/>
  <c r="AC25" i="1"/>
  <c r="Z25" i="1"/>
  <c r="Y25" i="1"/>
  <c r="X25" i="1" s="1"/>
  <c r="U25" i="1"/>
  <c r="V25" i="1" s="1"/>
  <c r="Q25" i="1"/>
  <c r="L25" i="1"/>
  <c r="K25" i="1"/>
  <c r="BO24" i="1"/>
  <c r="BN24" i="1"/>
  <c r="BL24" i="1"/>
  <c r="BM24" i="1" s="1"/>
  <c r="BJ24" i="1"/>
  <c r="BK24" i="1" s="1"/>
  <c r="BI24" i="1"/>
  <c r="BH24" i="1"/>
  <c r="BG24" i="1"/>
  <c r="BF24" i="1"/>
  <c r="BE24" i="1"/>
  <c r="BA24" i="1"/>
  <c r="AU24" i="1"/>
  <c r="AO24" i="1"/>
  <c r="AJ24" i="1"/>
  <c r="AH24" i="1" s="1"/>
  <c r="AI24" i="1"/>
  <c r="Z24" i="1"/>
  <c r="Y24" i="1"/>
  <c r="Q24" i="1"/>
  <c r="BO23" i="1"/>
  <c r="BN23" i="1"/>
  <c r="BL23" i="1"/>
  <c r="BM23" i="1" s="1"/>
  <c r="T23" i="1" s="1"/>
  <c r="BI23" i="1"/>
  <c r="BH23" i="1"/>
  <c r="BG23" i="1"/>
  <c r="BF23" i="1"/>
  <c r="BJ23" i="1" s="1"/>
  <c r="BK23" i="1" s="1"/>
  <c r="BE23" i="1"/>
  <c r="BA23" i="1"/>
  <c r="AX23" i="1"/>
  <c r="AU23" i="1"/>
  <c r="AO23" i="1"/>
  <c r="AJ23" i="1"/>
  <c r="AI23" i="1"/>
  <c r="AH23" i="1"/>
  <c r="J23" i="1" s="1"/>
  <c r="I23" i="1" s="1"/>
  <c r="Z23" i="1"/>
  <c r="Y23" i="1"/>
  <c r="X23" i="1" s="1"/>
  <c r="Q23" i="1"/>
  <c r="L23" i="1"/>
  <c r="K23" i="1"/>
  <c r="BO22" i="1"/>
  <c r="BN22" i="1"/>
  <c r="BL22" i="1"/>
  <c r="BM22" i="1" s="1"/>
  <c r="BJ22" i="1"/>
  <c r="BK22" i="1" s="1"/>
  <c r="BI22" i="1"/>
  <c r="BH22" i="1"/>
  <c r="BG22" i="1"/>
  <c r="BF22" i="1"/>
  <c r="BE22" i="1"/>
  <c r="BA22" i="1"/>
  <c r="AU22" i="1"/>
  <c r="AO22" i="1"/>
  <c r="AJ22" i="1"/>
  <c r="AH22" i="1" s="1"/>
  <c r="AI22" i="1"/>
  <c r="Z22" i="1"/>
  <c r="Y22" i="1"/>
  <c r="X22" i="1" s="1"/>
  <c r="Q22" i="1"/>
  <c r="BO21" i="1"/>
  <c r="BN21" i="1"/>
  <c r="BL21" i="1"/>
  <c r="BM21" i="1" s="1"/>
  <c r="T21" i="1" s="1"/>
  <c r="BI21" i="1"/>
  <c r="BH21" i="1"/>
  <c r="BG21" i="1"/>
  <c r="BF21" i="1"/>
  <c r="BJ21" i="1" s="1"/>
  <c r="BK21" i="1" s="1"/>
  <c r="BE21" i="1"/>
  <c r="BA21" i="1"/>
  <c r="AX21" i="1"/>
  <c r="AZ21" i="1" s="1"/>
  <c r="AW21" i="1"/>
  <c r="AU21" i="1"/>
  <c r="AY21" i="1" s="1"/>
  <c r="AO21" i="1"/>
  <c r="AJ21" i="1"/>
  <c r="AI21" i="1"/>
  <c r="AH21" i="1"/>
  <c r="J21" i="1" s="1"/>
  <c r="I21" i="1" s="1"/>
  <c r="Z21" i="1"/>
  <c r="Y21" i="1"/>
  <c r="X21" i="1" s="1"/>
  <c r="Q21" i="1"/>
  <c r="L21" i="1"/>
  <c r="K21" i="1"/>
  <c r="BO20" i="1"/>
  <c r="BN20" i="1"/>
  <c r="BL20" i="1"/>
  <c r="BM20" i="1" s="1"/>
  <c r="BJ20" i="1"/>
  <c r="BK20" i="1" s="1"/>
  <c r="BI20" i="1"/>
  <c r="BH20" i="1"/>
  <c r="BG20" i="1"/>
  <c r="BF20" i="1"/>
  <c r="BE20" i="1"/>
  <c r="BA20" i="1"/>
  <c r="AU20" i="1"/>
  <c r="AO20" i="1"/>
  <c r="AJ20" i="1"/>
  <c r="AH20" i="1" s="1"/>
  <c r="J20" i="1" s="1"/>
  <c r="I20" i="1" s="1"/>
  <c r="Z20" i="1"/>
  <c r="Y20" i="1"/>
  <c r="X20" i="1" s="1"/>
  <c r="Q20" i="1"/>
  <c r="BO19" i="1"/>
  <c r="BN19" i="1"/>
  <c r="BL19" i="1"/>
  <c r="BM19" i="1" s="1"/>
  <c r="T19" i="1" s="1"/>
  <c r="BI19" i="1"/>
  <c r="BH19" i="1"/>
  <c r="BG19" i="1"/>
  <c r="BF19" i="1"/>
  <c r="BJ19" i="1" s="1"/>
  <c r="BK19" i="1" s="1"/>
  <c r="BE19" i="1"/>
  <c r="BA19" i="1"/>
  <c r="AX19" i="1"/>
  <c r="AZ19" i="1" s="1"/>
  <c r="AW19" i="1"/>
  <c r="AU19" i="1"/>
  <c r="AY19" i="1" s="1"/>
  <c r="AO19" i="1"/>
  <c r="AJ19" i="1"/>
  <c r="AI19" i="1"/>
  <c r="AH19" i="1"/>
  <c r="J19" i="1" s="1"/>
  <c r="I19" i="1" s="1"/>
  <c r="Z19" i="1"/>
  <c r="Y19" i="1"/>
  <c r="X19" i="1" s="1"/>
  <c r="Q19" i="1"/>
  <c r="L19" i="1"/>
  <c r="K19" i="1"/>
  <c r="BO18" i="1"/>
  <c r="BN18" i="1"/>
  <c r="BM18" i="1"/>
  <c r="BL18" i="1"/>
  <c r="BJ18" i="1"/>
  <c r="BK18" i="1" s="1"/>
  <c r="BI18" i="1"/>
  <c r="BH18" i="1"/>
  <c r="BG18" i="1"/>
  <c r="BF18" i="1"/>
  <c r="BE18" i="1"/>
  <c r="BA18" i="1"/>
  <c r="AU18" i="1"/>
  <c r="AO18" i="1"/>
  <c r="AJ18" i="1"/>
  <c r="AH18" i="1" s="1"/>
  <c r="J18" i="1" s="1"/>
  <c r="I18" i="1" s="1"/>
  <c r="Z18" i="1"/>
  <c r="Y18" i="1"/>
  <c r="X18" i="1" s="1"/>
  <c r="Q18" i="1"/>
  <c r="BO17" i="1"/>
  <c r="BN17" i="1"/>
  <c r="BL17" i="1"/>
  <c r="BM17" i="1" s="1"/>
  <c r="T17" i="1" s="1"/>
  <c r="BI17" i="1"/>
  <c r="BH17" i="1"/>
  <c r="BG17" i="1"/>
  <c r="BF17" i="1"/>
  <c r="BJ17" i="1" s="1"/>
  <c r="BK17" i="1" s="1"/>
  <c r="BE17" i="1"/>
  <c r="BA17" i="1"/>
  <c r="AX17" i="1"/>
  <c r="AZ17" i="1" s="1"/>
  <c r="AW17" i="1"/>
  <c r="AU17" i="1"/>
  <c r="AY17" i="1" s="1"/>
  <c r="AO17" i="1"/>
  <c r="AJ17" i="1"/>
  <c r="AI17" i="1"/>
  <c r="AH17" i="1"/>
  <c r="J17" i="1" s="1"/>
  <c r="I17" i="1" s="1"/>
  <c r="Z17" i="1"/>
  <c r="Y17" i="1"/>
  <c r="X17" i="1" s="1"/>
  <c r="Q17" i="1"/>
  <c r="L17" i="1"/>
  <c r="K17" i="1"/>
  <c r="AB18" i="1" l="1"/>
  <c r="AW20" i="1"/>
  <c r="T20" i="1"/>
  <c r="W27" i="1"/>
  <c r="AA27" i="1" s="1"/>
  <c r="AD27" i="1"/>
  <c r="AC27" i="1"/>
  <c r="AB20" i="1"/>
  <c r="AB17" i="1"/>
  <c r="AB19" i="1"/>
  <c r="AB21" i="1"/>
  <c r="AZ23" i="1"/>
  <c r="O24" i="1"/>
  <c r="L24" i="1"/>
  <c r="K24" i="1"/>
  <c r="AX24" i="1" s="1"/>
  <c r="AY29" i="1"/>
  <c r="O30" i="1"/>
  <c r="L30" i="1"/>
  <c r="K30" i="1"/>
  <c r="AX30" i="1" s="1"/>
  <c r="J30" i="1"/>
  <c r="I30" i="1" s="1"/>
  <c r="AY18" i="1"/>
  <c r="AY20" i="1"/>
  <c r="W25" i="1"/>
  <c r="AA25" i="1" s="1"/>
  <c r="AD25" i="1"/>
  <c r="AE25" i="1" s="1"/>
  <c r="AY25" i="1"/>
  <c r="AW29" i="1"/>
  <c r="AW30" i="1"/>
  <c r="T30" i="1"/>
  <c r="AB27" i="1"/>
  <c r="R27" i="1"/>
  <c r="P27" i="1" s="1"/>
  <c r="S27" i="1" s="1"/>
  <c r="M27" i="1" s="1"/>
  <c r="N27" i="1" s="1"/>
  <c r="U17" i="1"/>
  <c r="V17" i="1" s="1"/>
  <c r="AW18" i="1"/>
  <c r="T18" i="1"/>
  <c r="U19" i="1"/>
  <c r="V19" i="1" s="1"/>
  <c r="R19" i="1" s="1"/>
  <c r="P19" i="1" s="1"/>
  <c r="S19" i="1" s="1"/>
  <c r="M19" i="1" s="1"/>
  <c r="N19" i="1" s="1"/>
  <c r="U21" i="1"/>
  <c r="V21" i="1" s="1"/>
  <c r="R21" i="1" s="1"/>
  <c r="P21" i="1" s="1"/>
  <c r="S21" i="1" s="1"/>
  <c r="M21" i="1" s="1"/>
  <c r="N21" i="1" s="1"/>
  <c r="AB23" i="1"/>
  <c r="AY24" i="1"/>
  <c r="AW24" i="1"/>
  <c r="T24" i="1"/>
  <c r="O26" i="1"/>
  <c r="L26" i="1"/>
  <c r="K26" i="1"/>
  <c r="AX26" i="1" s="1"/>
  <c r="AZ26" i="1" s="1"/>
  <c r="J26" i="1"/>
  <c r="I26" i="1" s="1"/>
  <c r="U29" i="1"/>
  <c r="V29" i="1" s="1"/>
  <c r="AY30" i="1"/>
  <c r="L31" i="1"/>
  <c r="K31" i="1"/>
  <c r="AX31" i="1" s="1"/>
  <c r="AZ31" i="1" s="1"/>
  <c r="J31" i="1"/>
  <c r="I31" i="1" s="1"/>
  <c r="AI31" i="1"/>
  <c r="O31" i="1"/>
  <c r="AW22" i="1"/>
  <c r="AY22" i="1" s="1"/>
  <c r="T22" i="1"/>
  <c r="J24" i="1"/>
  <c r="I24" i="1" s="1"/>
  <c r="AZ25" i="1"/>
  <c r="AY27" i="1"/>
  <c r="O18" i="1"/>
  <c r="L18" i="1"/>
  <c r="K18" i="1"/>
  <c r="AX18" i="1" s="1"/>
  <c r="AZ18" i="1" s="1"/>
  <c r="AW23" i="1"/>
  <c r="AY23" i="1" s="1"/>
  <c r="AY26" i="1"/>
  <c r="AW26" i="1"/>
  <c r="T26" i="1"/>
  <c r="AE27" i="1"/>
  <c r="O28" i="1"/>
  <c r="L28" i="1"/>
  <c r="K28" i="1"/>
  <c r="AX28" i="1" s="1"/>
  <c r="J28" i="1"/>
  <c r="I28" i="1" s="1"/>
  <c r="O22" i="1"/>
  <c r="L22" i="1"/>
  <c r="K22" i="1"/>
  <c r="AX22" i="1" s="1"/>
  <c r="J22" i="1"/>
  <c r="I22" i="1" s="1"/>
  <c r="X24" i="1"/>
  <c r="AB25" i="1"/>
  <c r="R25" i="1"/>
  <c r="P25" i="1" s="1"/>
  <c r="S25" i="1" s="1"/>
  <c r="M25" i="1" s="1"/>
  <c r="N25" i="1" s="1"/>
  <c r="AZ27" i="1"/>
  <c r="AW28" i="1"/>
  <c r="AY28" i="1" s="1"/>
  <c r="T28" i="1"/>
  <c r="AW31" i="1"/>
  <c r="AY31" i="1" s="1"/>
  <c r="O20" i="1"/>
  <c r="L20" i="1"/>
  <c r="K20" i="1"/>
  <c r="AX20" i="1" s="1"/>
  <c r="AZ20" i="1" s="1"/>
  <c r="AI18" i="1"/>
  <c r="AI20" i="1"/>
  <c r="U23" i="1"/>
  <c r="V23" i="1" s="1"/>
  <c r="R23" i="1" s="1"/>
  <c r="P23" i="1" s="1"/>
  <c r="S23" i="1" s="1"/>
  <c r="M23" i="1" s="1"/>
  <c r="N23" i="1" s="1"/>
  <c r="L29" i="1"/>
  <c r="K29" i="1"/>
  <c r="AX29" i="1" s="1"/>
  <c r="AZ29" i="1" s="1"/>
  <c r="J29" i="1"/>
  <c r="I29" i="1" s="1"/>
  <c r="AI29" i="1"/>
  <c r="O29" i="1"/>
  <c r="U31" i="1"/>
  <c r="V31" i="1" s="1"/>
  <c r="O17" i="1"/>
  <c r="O19" i="1"/>
  <c r="O21" i="1"/>
  <c r="O23" i="1"/>
  <c r="O25" i="1"/>
  <c r="O27" i="1"/>
  <c r="U22" i="1" l="1"/>
  <c r="V22" i="1" s="1"/>
  <c r="AZ28" i="1"/>
  <c r="AB26" i="1"/>
  <c r="W17" i="1"/>
  <c r="AA17" i="1" s="1"/>
  <c r="AC17" i="1"/>
  <c r="AD17" i="1"/>
  <c r="AE17" i="1" s="1"/>
  <c r="W23" i="1"/>
  <c r="AA23" i="1" s="1"/>
  <c r="AD23" i="1"/>
  <c r="AE23" i="1" s="1"/>
  <c r="AC23" i="1"/>
  <c r="W21" i="1"/>
  <c r="AA21" i="1" s="1"/>
  <c r="AC21" i="1"/>
  <c r="AD21" i="1"/>
  <c r="AE21" i="1" s="1"/>
  <c r="AB28" i="1"/>
  <c r="AB31" i="1"/>
  <c r="R31" i="1"/>
  <c r="P31" i="1" s="1"/>
  <c r="S31" i="1" s="1"/>
  <c r="M31" i="1" s="1"/>
  <c r="N31" i="1" s="1"/>
  <c r="U30" i="1"/>
  <c r="V30" i="1" s="1"/>
  <c r="U20" i="1"/>
  <c r="V20" i="1" s="1"/>
  <c r="AD29" i="1"/>
  <c r="W29" i="1"/>
  <c r="AA29" i="1" s="1"/>
  <c r="AC29" i="1"/>
  <c r="AB29" i="1"/>
  <c r="R29" i="1"/>
  <c r="P29" i="1" s="1"/>
  <c r="S29" i="1" s="1"/>
  <c r="M29" i="1" s="1"/>
  <c r="N29" i="1" s="1"/>
  <c r="AB22" i="1"/>
  <c r="R22" i="1"/>
  <c r="P22" i="1" s="1"/>
  <c r="S22" i="1" s="1"/>
  <c r="M22" i="1" s="1"/>
  <c r="N22" i="1" s="1"/>
  <c r="U26" i="1"/>
  <c r="V26" i="1" s="1"/>
  <c r="W19" i="1"/>
  <c r="AA19" i="1" s="1"/>
  <c r="AC19" i="1"/>
  <c r="AD19" i="1"/>
  <c r="AE19" i="1" s="1"/>
  <c r="AZ24" i="1"/>
  <c r="R17" i="1"/>
  <c r="P17" i="1" s="1"/>
  <c r="S17" i="1" s="1"/>
  <c r="M17" i="1" s="1"/>
  <c r="N17" i="1" s="1"/>
  <c r="AZ22" i="1"/>
  <c r="U24" i="1"/>
  <c r="V24" i="1" s="1"/>
  <c r="U18" i="1"/>
  <c r="V18" i="1" s="1"/>
  <c r="AB30" i="1"/>
  <c r="R30" i="1"/>
  <c r="P30" i="1" s="1"/>
  <c r="S30" i="1" s="1"/>
  <c r="M30" i="1" s="1"/>
  <c r="N30" i="1" s="1"/>
  <c r="W31" i="1"/>
  <c r="AA31" i="1" s="1"/>
  <c r="AD31" i="1"/>
  <c r="AE31" i="1" s="1"/>
  <c r="AC31" i="1"/>
  <c r="U28" i="1"/>
  <c r="V28" i="1" s="1"/>
  <c r="AB24" i="1"/>
  <c r="R24" i="1"/>
  <c r="P24" i="1" s="1"/>
  <c r="S24" i="1" s="1"/>
  <c r="M24" i="1" s="1"/>
  <c r="N24" i="1" s="1"/>
  <c r="AZ30" i="1"/>
  <c r="W24" i="1" l="1"/>
  <c r="AA24" i="1" s="1"/>
  <c r="AD24" i="1"/>
  <c r="AC24" i="1"/>
  <c r="W26" i="1"/>
  <c r="AA26" i="1" s="1"/>
  <c r="AD26" i="1"/>
  <c r="AE26" i="1" s="1"/>
  <c r="AC26" i="1"/>
  <c r="AE29" i="1"/>
  <c r="W28" i="1"/>
  <c r="AA28" i="1" s="1"/>
  <c r="AD28" i="1"/>
  <c r="AE28" i="1" s="1"/>
  <c r="AC28" i="1"/>
  <c r="R28" i="1"/>
  <c r="P28" i="1" s="1"/>
  <c r="S28" i="1" s="1"/>
  <c r="M28" i="1" s="1"/>
  <c r="N28" i="1" s="1"/>
  <c r="W20" i="1"/>
  <c r="AA20" i="1" s="1"/>
  <c r="AD20" i="1"/>
  <c r="AE20" i="1" s="1"/>
  <c r="R20" i="1"/>
  <c r="P20" i="1" s="1"/>
  <c r="S20" i="1" s="1"/>
  <c r="M20" i="1" s="1"/>
  <c r="N20" i="1" s="1"/>
  <c r="AC20" i="1"/>
  <c r="R26" i="1"/>
  <c r="P26" i="1" s="1"/>
  <c r="S26" i="1" s="1"/>
  <c r="M26" i="1" s="1"/>
  <c r="N26" i="1" s="1"/>
  <c r="W30" i="1"/>
  <c r="AA30" i="1" s="1"/>
  <c r="AD30" i="1"/>
  <c r="AC30" i="1"/>
  <c r="W22" i="1"/>
  <c r="AA22" i="1" s="1"/>
  <c r="AD22" i="1"/>
  <c r="AC22" i="1"/>
  <c r="W18" i="1"/>
  <c r="AA18" i="1" s="1"/>
  <c r="AD18" i="1"/>
  <c r="AE18" i="1" s="1"/>
  <c r="R18" i="1"/>
  <c r="P18" i="1" s="1"/>
  <c r="S18" i="1" s="1"/>
  <c r="M18" i="1" s="1"/>
  <c r="N18" i="1" s="1"/>
  <c r="AC18" i="1"/>
  <c r="AE22" i="1" l="1"/>
  <c r="AE30" i="1"/>
  <c r="AE24" i="1"/>
</calcChain>
</file>

<file path=xl/sharedStrings.xml><?xml version="1.0" encoding="utf-8"?>
<sst xmlns="http://schemas.openxmlformats.org/spreadsheetml/2006/main" count="702" uniqueCount="359">
  <si>
    <t>File opened</t>
  </si>
  <si>
    <t>2020-12-11 13:02:08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</si>
  <si>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</si>
  <si>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</si>
  <si>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</si>
  <si>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</si>
  <si>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</si>
  <si>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</si>
  <si>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</si>
  <si>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</si>
  <si>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</si>
  <si>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</si>
  <si>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</si>
  <si>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"h2oazero": "1.16161", "h2obspanconc2": "0", "h2obspan2a": "0.0678114", "h2oaspan2a": "0.0668561", "h2obspanconc1": "12.17", "co2aspanconc1": "400", "tbzero": "0.0513058", "h2obspan2b": "0.0677395", "flowazero": "0.317", "co2aspan2a": "0.0865215", "co2azero": "0.892502", "h2oaspanconc2": "0", "co2bzero": "0.898612", "chamberpressurezero": "2.57375", "co2bspan1": "0.999577", "tazero": "0.00104713", "h2oaspan1": "1.00398", "co2aspan1": "1.00054", "co2bspan2a": "0.0873229", "co2aspan2b": "0.086568", "h2obzero": "1.16501", "co2aspanconc2": "0", "ssa_ref": "37127.4", "ssb_ref": "34919.1", "h2obspan1": "0.998939", "co2bspan2b": "0.087286", "h2oaspan2b": "0.0671222", "h2oaspanconc1": "12.17", "h2obspan2": "0", "flowmeterzero": "0.990581", "oxygen": "21", "co2bspanconc1": "400", "flowbzero": "0.26", "co2bspan2": "0", "h2oaspan2": "0", "co2aspan2": "0"}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</si>
  <si>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</si>
  <si>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</si>
  <si>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</si>
  <si>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</si>
  <si>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</si>
  <si>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</si>
  <si>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</si>
  <si>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</si>
  <si>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</si>
  <si>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</si>
  <si>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13:02:08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</si>
  <si>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</si>
  <si>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</si>
  <si>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</si>
  <si>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</si>
  <si>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</si>
  <si>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</si>
  <si>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</si>
  <si>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</si>
  <si>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</si>
  <si>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</si>
  <si>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</si>
  <si>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</si>
  <si>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</si>
  <si>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</si>
  <si>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</si>
  <si>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</si>
  <si>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</si>
  <si>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</si>
  <si>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</si>
  <si>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</si>
  <si>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</si>
  <si>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</si>
  <si>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</si>
  <si>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</si>
  <si>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</si>
  <si>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</si>
  <si>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</si>
  <si>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</si>
  <si>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</si>
  <si>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</si>
  <si>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</si>
  <si>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</si>
  <si>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</si>
  <si>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</si>
  <si>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</si>
  <si>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</si>
  <si>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</si>
  <si>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</si>
  <si>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</si>
  <si>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</si>
  <si>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</si>
  <si>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</si>
  <si>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</si>
  <si>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</si>
  <si>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</si>
  <si>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</si>
  <si>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</si>
  <si>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</si>
  <si>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</si>
  <si>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</si>
  <si>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</si>
  <si>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</si>
  <si>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</si>
  <si>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1.84443 90.2235 373.67 601.075 833.266 1032.8 1221.31 1382.26</t>
  </si>
  <si>
    <t>Fs_true</t>
  </si>
  <si>
    <t>0.788865 103.6 401.89 601.475 801.735 1001.3 1201.27 1401.46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</si>
  <si>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</si>
  <si>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</si>
  <si>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</si>
  <si>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</si>
  <si>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</si>
  <si>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</si>
  <si>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</si>
  <si>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</si>
  <si>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</si>
  <si>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</si>
  <si>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</si>
  <si>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</si>
  <si>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</si>
  <si>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</si>
  <si>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</si>
  <si>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</si>
  <si>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</si>
  <si>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</si>
  <si>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</si>
  <si>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</si>
  <si>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</si>
  <si>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</si>
  <si>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</si>
  <si>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</si>
  <si>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</si>
  <si>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</si>
  <si>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</si>
  <si>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</si>
  <si>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</si>
  <si>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</si>
  <si>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</si>
  <si>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</si>
  <si>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</si>
  <si>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</si>
  <si>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</si>
  <si>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</si>
  <si>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</si>
  <si>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</si>
  <si>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</si>
  <si>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</si>
  <si>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</si>
  <si>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</si>
  <si>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</si>
  <si>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</si>
  <si>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</si>
  <si>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</si>
  <si>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</si>
  <si>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</si>
  <si>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</si>
  <si>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</si>
  <si>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</si>
  <si>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</si>
  <si>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</si>
  <si>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</si>
  <si>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</si>
  <si>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</si>
  <si>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</si>
  <si>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</si>
  <si>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</si>
  <si>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</si>
  <si>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</si>
  <si>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</si>
  <si>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</si>
  <si>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</si>
  <si>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</si>
  <si>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</si>
  <si>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</si>
  <si>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</si>
  <si>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</si>
  <si>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</si>
  <si>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</si>
  <si>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</si>
  <si>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</si>
  <si>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</si>
  <si>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</si>
  <si>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</si>
  <si>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</si>
  <si>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</si>
  <si>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</si>
  <si>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</si>
  <si>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</si>
  <si>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</si>
  <si>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</si>
  <si>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</si>
  <si>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</si>
  <si>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</si>
  <si>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</si>
  <si>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</si>
  <si>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</si>
  <si>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</si>
  <si>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</si>
  <si>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</si>
  <si>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</si>
  <si>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</si>
  <si>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</si>
  <si>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</si>
  <si>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</si>
  <si>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</si>
  <si>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</si>
  <si>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</si>
  <si>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</si>
  <si>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</si>
  <si>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</si>
  <si>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</si>
  <si>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</si>
  <si>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</si>
  <si>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</si>
  <si>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</si>
  <si>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</si>
  <si>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</si>
  <si>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</si>
  <si>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</si>
  <si>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</si>
  <si>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</si>
  <si>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</si>
  <si>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</si>
  <si>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</si>
  <si>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</si>
  <si>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</si>
  <si>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</si>
  <si>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</si>
  <si>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</si>
  <si>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</si>
  <si>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</si>
  <si>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</si>
  <si>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</si>
  <si>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</si>
  <si>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</si>
  <si>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</si>
  <si>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</si>
  <si>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</si>
  <si>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</si>
  <si>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</si>
  <si>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</si>
  <si>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</si>
  <si>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</si>
  <si>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</si>
  <si>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</si>
  <si>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</si>
  <si>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</si>
  <si>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</si>
  <si>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</si>
  <si>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</si>
  <si>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</si>
  <si>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</si>
  <si>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</si>
  <si>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</si>
  <si>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</si>
  <si>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</si>
  <si>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</si>
  <si>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</si>
  <si>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</si>
  <si>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</si>
  <si>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</si>
  <si>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</si>
  <si>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</si>
  <si>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</si>
  <si>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</si>
  <si>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</si>
  <si>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</si>
  <si>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</si>
  <si>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</si>
  <si>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</si>
  <si>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</si>
  <si>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</si>
  <si>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</si>
  <si>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</si>
  <si>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</si>
  <si>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</si>
  <si>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</si>
  <si>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</si>
  <si>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</si>
  <si>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</si>
  <si>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</si>
  <si>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</si>
  <si>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</si>
  <si>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</si>
  <si>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</si>
  <si>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</si>
  <si>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</si>
  <si>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</si>
  <si>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</si>
  <si>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</si>
  <si>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</si>
  <si>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</si>
  <si>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</si>
  <si>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</si>
  <si>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</si>
  <si>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</si>
  <si>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</si>
  <si>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</si>
  <si>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</si>
  <si>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</si>
  <si>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</si>
  <si>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</si>
  <si>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</si>
  <si>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</si>
  <si>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</si>
  <si>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</si>
  <si>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</si>
  <si>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</si>
  <si>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</si>
  <si>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</si>
  <si>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</si>
  <si>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</si>
  <si>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</si>
  <si>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</si>
  <si>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</si>
  <si>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13:05:48</t>
  </si>
  <si>
    <t>13:05:48</t>
  </si>
  <si>
    <t>1149</t>
  </si>
  <si>
    <t>_1</t>
  </si>
  <si>
    <t>RECT-4143-20200907-06_33_50</t>
  </si>
  <si>
    <t>RECT-1966-20201211-13_05_48</t>
  </si>
  <si>
    <t>DARK-1967-20201211-13_05_56</t>
  </si>
  <si>
    <t>0: Broadleaf</t>
  </si>
  <si>
    <t>13:00:20</t>
  </si>
  <si>
    <t>1/3</t>
  </si>
  <si>
    <t>20201211 13:07:03</t>
  </si>
  <si>
    <t>13:07:03</t>
  </si>
  <si>
    <t>RECT-1968-20201211-13_07_03</t>
  </si>
  <si>
    <t>DARK-1969-20201211-13_07_11</t>
  </si>
  <si>
    <t>3/3</t>
  </si>
  <si>
    <t>20201211 13:08:35</t>
  </si>
  <si>
    <t>13:08:35</t>
  </si>
  <si>
    <t>RECT-1970-20201211-13_08_35</t>
  </si>
  <si>
    <t>DARK-1971-20201211-13_08_43</t>
  </si>
  <si>
    <t>20201211 13:09:47</t>
  </si>
  <si>
    <t>13:09:47</t>
  </si>
  <si>
    <t>RECT-1972-20201211-13_09_47</t>
  </si>
  <si>
    <t>DARK-1973-20201211-13_09_55</t>
  </si>
  <si>
    <t>20201211 13:11:00</t>
  </si>
  <si>
    <t>13:11:00</t>
  </si>
  <si>
    <t>RECT-1974-20201211-13_11_00</t>
  </si>
  <si>
    <t>DARK-1975-20201211-13_11_08</t>
  </si>
  <si>
    <t>13:11:21</t>
  </si>
  <si>
    <t>20201211 13:12:32</t>
  </si>
  <si>
    <t>13:12:32</t>
  </si>
  <si>
    <t>RECT-1976-20201211-13_12_32</t>
  </si>
  <si>
    <t>DARK-1977-20201211-13_12_40</t>
  </si>
  <si>
    <t>20201211 13:13:43</t>
  </si>
  <si>
    <t>13:13:43</t>
  </si>
  <si>
    <t>RECT-1978-20201211-13_13_43</t>
  </si>
  <si>
    <t>DARK-1979-20201211-13_13_51</t>
  </si>
  <si>
    <t>20201211 13:15:16</t>
  </si>
  <si>
    <t>13:15:16</t>
  </si>
  <si>
    <t>RECT-1980-20201211-13_15_16</t>
  </si>
  <si>
    <t>DARK-1981-20201211-13_15_24</t>
  </si>
  <si>
    <t>20201211 13:17:02</t>
  </si>
  <si>
    <t>13:17:02</t>
  </si>
  <si>
    <t>RECT-1982-20201211-13_17_02</t>
  </si>
  <si>
    <t>DARK-1983-20201211-13_17_10</t>
  </si>
  <si>
    <t>20201211 13:19:02</t>
  </si>
  <si>
    <t>13:19:02</t>
  </si>
  <si>
    <t>RECT-1984-20201211-13_19_03</t>
  </si>
  <si>
    <t>DARK-1985-20201211-13_19_10</t>
  </si>
  <si>
    <t>2/3</t>
  </si>
  <si>
    <t>20201211 13:21:03</t>
  </si>
  <si>
    <t>13:21:03</t>
  </si>
  <si>
    <t>RECT-1986-20201211-13_21_03</t>
  </si>
  <si>
    <t>DARK-1987-20201211-13_21_11</t>
  </si>
  <si>
    <t>20201211 13:23:03</t>
  </si>
  <si>
    <t>13:23:03</t>
  </si>
  <si>
    <t>RECT-1988-20201211-13_23_04</t>
  </si>
  <si>
    <t>DARK-1989-20201211-13_23_11</t>
  </si>
  <si>
    <t>13:23:25</t>
  </si>
  <si>
    <t>20201211 13:25:19</t>
  </si>
  <si>
    <t>13:25:19</t>
  </si>
  <si>
    <t>RECT-1990-20201211-13_25_19</t>
  </si>
  <si>
    <t>DARK-1991-20201211-13_25_27</t>
  </si>
  <si>
    <t>20201211 13:27:01</t>
  </si>
  <si>
    <t>13:27:01</t>
  </si>
  <si>
    <t>RECT-1992-20201211-13_27_01</t>
  </si>
  <si>
    <t>DARK-1993-20201211-13_27_09</t>
  </si>
  <si>
    <t>20201211 13:28:55</t>
  </si>
  <si>
    <t>13:28:55</t>
  </si>
  <si>
    <t>RECT-1994-20201211-13_28_55</t>
  </si>
  <si>
    <t>DARK-1995-20201211-13_29_03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</si>
</sst>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1607713548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1607713540</v>
      </c>
      <c r="I17">
        <f t="shared" ref="I17:I31" si="0">(J17)/1000</f>
        <v>1.1868682826263648E-3</v>
      </c>
      <c r="J17">
        <f t="shared" ref="J17:J31" si="1">1000*CA17*AH17*(BW17-BX17)/(100*BP17*(1000-AH17*BW17))</f>
        <v>1.1868682826263648</v>
      </c>
      <c r="K17">
        <f t="shared" ref="K17:K31" si="2">CA17*AH17*(BV17-BU17*(1000-AH17*BX17)/(1000-AH17*BW17))/(100*BP17)</f>
        <v>7.6944218107760998</v>
      </c>
      <c r="L17">
        <f t="shared" ref="L17:L31" si="3">BU17 - IF(AH17&gt;1, K17*BP17*100/(AJ17*CI17), 0)</f>
        <v>401.82574193548402</v>
      </c>
      <c r="M17">
        <f t="shared" ref="M17:M31" si="4">((S17-I17/2)*L17-K17)/(S17+I17/2)</f>
        <v>203.08815374049078</v>
      </c>
      <c r="N17">
        <f t="shared" ref="N17:N31" si="5">M17*(CB17+CC17)/1000</f>
        <v>20.72826844052166</v>
      </c>
      <c r="O17">
        <f t="shared" ref="O17:O31" si="6">(BU17 - IF(AH17&gt;1, K17*BP17*100/(AJ17*CI17), 0))*(CB17+CC17)/1000</f>
        <v>41.012494779944745</v>
      </c>
      <c r="P17">
        <f t="shared" ref="P17:P31" si="7">2/((1/R17-1/Q17)+SIGN(R17)*SQRT((1/R17-1/Q17)*(1/R17-1/Q17) + 4*BQ17/((BQ17+1)*(BQ17+1))*(2*1/R17*1/Q17-1/Q17*1/Q17)))</f>
        <v>6.5517657180539118E-2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2.9638519972348099</v>
      </c>
      <c r="R17">
        <f t="shared" ref="R17:R31" si="9">I17*(1000-(1000*0.61365*EXP(17.502*V17/(240.97+V17))/(CB17+CC17)+BW17)/2)/(1000*0.61365*EXP(17.502*V17/(240.97+V17))/(CB17+CC17)-BW17)</f>
        <v>6.4723568402519291E-2</v>
      </c>
      <c r="S17">
        <f t="shared" ref="S17:S31" si="10">1/((BQ17+1)/(P17/1.6)+1/(Q17/1.37)) + BQ17/((BQ17+1)/(P17/1.6) + BQ17/(Q17/1.37))</f>
        <v>4.0522773986385069E-2</v>
      </c>
      <c r="T17">
        <f t="shared" ref="T17:T31" si="11">(BM17*BO17)</f>
        <v>231.29359723194179</v>
      </c>
      <c r="U17">
        <f t="shared" ref="U17:U31" si="12">(CD17+(T17+2*0.95*0.0000000567*(((CD17+$B$7)+273)^4-(CD17+273)^4)-44100*I17)/(1.84*29.3*Q17+8*0.95*0.0000000567*(CD17+273)^3))</f>
        <v>29.041379580490382</v>
      </c>
      <c r="V17">
        <f t="shared" ref="V17:V31" si="13">($C$7*CE17+$D$7*CF17+$E$7*U17)</f>
        <v>28.5631387096774</v>
      </c>
      <c r="W17">
        <f t="shared" ref="W17:W31" si="14">0.61365*EXP(17.502*V17/(240.97+V17))</f>
        <v>3.9212192063230922</v>
      </c>
      <c r="X17">
        <f t="shared" ref="X17:X31" si="15">(Y17/Z17*100)</f>
        <v>55.471991982754652</v>
      </c>
      <c r="Y17">
        <f t="shared" ref="Y17:Y31" si="16">BW17*(CB17+CC17)/1000</f>
        <v>2.1048471337499559</v>
      </c>
      <c r="Z17">
        <f t="shared" ref="Z17:Z31" si="17">0.61365*EXP(17.502*CD17/(240.97+CD17))</f>
        <v>3.7944322143764349</v>
      </c>
      <c r="AA17">
        <f t="shared" ref="AA17:AA31" si="18">(W17-BW17*(CB17+CC17)/1000)</f>
        <v>1.8163720725731363</v>
      </c>
      <c r="AB17">
        <f t="shared" ref="AB17:AB31" si="19">(-I17*44100)</f>
        <v>-52.340891263822691</v>
      </c>
      <c r="AC17">
        <f t="shared" ref="AC17:AC31" si="20">2*29.3*Q17*0.92*(CD17-V17)</f>
        <v>-90.276669059064361</v>
      </c>
      <c r="AD17">
        <f t="shared" ref="AD17:AD31" si="21">2*0.95*0.0000000567*(((CD17+$B$7)+273)^4-(V17+273)^4)</f>
        <v>-6.6580080385361695</v>
      </c>
      <c r="AE17">
        <f t="shared" ref="AE17:AE31" si="22">T17+AD17+AB17+AC17</f>
        <v>82.018028870518563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53739.239392224743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15369.9</v>
      </c>
      <c r="AS17">
        <v>929.86019230769205</v>
      </c>
      <c r="AT17">
        <v>1089.98</v>
      </c>
      <c r="AU17">
        <f t="shared" ref="AU17:AU31" si="27">1-AS17/AT17</f>
        <v>0.14690160158196297</v>
      </c>
      <c r="AV17">
        <v>0.5</v>
      </c>
      <c r="AW17">
        <f t="shared" ref="AW17:AW31" si="28">BM17</f>
        <v>1180.1944351096865</v>
      </c>
      <c r="AX17">
        <f t="shared" ref="AX17:AX31" si="29">K17</f>
        <v>7.6944218107760998</v>
      </c>
      <c r="AY17">
        <f t="shared" ref="AY17:AY31" si="30">AU17*AV17*AW17</f>
        <v>86.686226347866508</v>
      </c>
      <c r="AZ17">
        <f t="shared" ref="AZ17:AZ31" si="31">(AX17-AP17)/AW17</f>
        <v>7.0091580204947445E-3</v>
      </c>
      <c r="BA17">
        <f t="shared" ref="BA17:BA31" si="32">(AN17-AT17)/AT17</f>
        <v>1.9927888585111653</v>
      </c>
      <c r="BB17" t="s">
        <v>295</v>
      </c>
      <c r="BC17">
        <v>929.86019230769205</v>
      </c>
      <c r="BD17">
        <v>755.59</v>
      </c>
      <c r="BE17">
        <f t="shared" ref="BE17:BE31" si="33">1-BD17/AT17</f>
        <v>0.30678544560450649</v>
      </c>
      <c r="BF17">
        <f t="shared" ref="BF17:BF31" si="34">(AT17-BC17)/(AT17-BD17)</f>
        <v>0.47884149553607458</v>
      </c>
      <c r="BG17">
        <f t="shared" ref="BG17:BG31" si="35">(AN17-AT17)/(AN17-BD17)</f>
        <v>0.86659033149942755</v>
      </c>
      <c r="BH17">
        <f t="shared" ref="BH17:BH31" si="36">(AT17-BC17)/(AT17-AM17)</f>
        <v>0.42755271600931755</v>
      </c>
      <c r="BI17">
        <f t="shared" ref="BI17:BI31" si="37">(AN17-AT17)/(AN17-AM17)</f>
        <v>0.85294014590779144</v>
      </c>
      <c r="BJ17">
        <f t="shared" ref="BJ17:BJ31" si="38">(BF17*BD17/BC17)</f>
        <v>0.38909918781895747</v>
      </c>
      <c r="BK17">
        <f t="shared" ref="BK17:BK31" si="39">(1-BJ17)</f>
        <v>0.61090081218104253</v>
      </c>
      <c r="BL17">
        <f t="shared" ref="BL17:BL31" si="40">$B$11*CJ17+$C$11*CK17+$F$11*CL17*(1-CO17)</f>
        <v>1400.0106451612901</v>
      </c>
      <c r="BM17">
        <f t="shared" ref="BM17:BM31" si="41">BL17*BN17</f>
        <v>1180.1944351096865</v>
      </c>
      <c r="BN17">
        <f t="shared" ref="BN17:BN31" si="42">($B$11*$D$9+$C$11*$D$9+$F$11*((CY17+CQ17)/MAX(CY17+CQ17+CZ17, 0.1)*$I$9+CZ17/MAX(CY17+CQ17+CZ17, 0.1)*$J$9))/($B$11+$C$11+$F$11)</f>
        <v>0.84298961524947602</v>
      </c>
      <c r="BO17">
        <f t="shared" ref="BO17:BO31" si="43">($B$11*$K$9+$C$11*$K$9+$F$11*((CY17+CQ17)/MAX(CY17+CQ17+CZ17, 0.1)*$P$9+CZ17/MAX(CY17+CQ17+CZ17, 0.1)*$Q$9))/($B$11+$C$11+$F$11)</f>
        <v>0.19597923049895208</v>
      </c>
      <c r="BP17">
        <v>6</v>
      </c>
      <c r="BQ17">
        <v>0.5</v>
      </c>
      <c r="BR17" t="s">
        <v>296</v>
      </c>
      <c r="BS17">
        <v>2</v>
      </c>
      <c r="BT17">
        <v>1607713540</v>
      </c>
      <c r="BU17">
        <v>401.82574193548402</v>
      </c>
      <c r="BV17">
        <v>411.62896774193598</v>
      </c>
      <c r="BW17">
        <v>20.6225387096774</v>
      </c>
      <c r="BX17">
        <v>19.228006451612899</v>
      </c>
      <c r="BY17">
        <v>401.283677419355</v>
      </c>
      <c r="BZ17">
        <v>20.322087096774201</v>
      </c>
      <c r="CA17">
        <v>500.12125806451598</v>
      </c>
      <c r="CB17">
        <v>101.96535483871</v>
      </c>
      <c r="CC17">
        <v>0.100019525806452</v>
      </c>
      <c r="CD17">
        <v>27.998158064516101</v>
      </c>
      <c r="CE17">
        <v>28.5631387096774</v>
      </c>
      <c r="CF17">
        <v>999.9</v>
      </c>
      <c r="CG17">
        <v>0</v>
      </c>
      <c r="CH17">
        <v>0</v>
      </c>
      <c r="CI17">
        <v>10000.318064516099</v>
      </c>
      <c r="CJ17">
        <v>0</v>
      </c>
      <c r="CK17">
        <v>263.585225806452</v>
      </c>
      <c r="CL17">
        <v>1400.0106451612901</v>
      </c>
      <c r="CM17">
        <v>0.89999038709677404</v>
      </c>
      <c r="CN17">
        <v>0.100010251612903</v>
      </c>
      <c r="CO17">
        <v>0</v>
      </c>
      <c r="CP17">
        <v>930.32290322580604</v>
      </c>
      <c r="CQ17">
        <v>4.9994800000000001</v>
      </c>
      <c r="CR17">
        <v>13304.1161290323</v>
      </c>
      <c r="CS17">
        <v>11417.629032258101</v>
      </c>
      <c r="CT17">
        <v>49.495935483871001</v>
      </c>
      <c r="CU17">
        <v>51.29</v>
      </c>
      <c r="CV17">
        <v>50.620935483871001</v>
      </c>
      <c r="CW17">
        <v>50.6991935483871</v>
      </c>
      <c r="CX17">
        <v>51.308129032258002</v>
      </c>
      <c r="CY17">
        <v>1255.4948387096799</v>
      </c>
      <c r="CZ17">
        <v>139.51645161290301</v>
      </c>
      <c r="DA17">
        <v>0</v>
      </c>
      <c r="DB17">
        <v>357.59999990463302</v>
      </c>
      <c r="DC17">
        <v>0</v>
      </c>
      <c r="DD17">
        <v>929.86019230769205</v>
      </c>
      <c r="DE17">
        <v>-32.226290549452301</v>
      </c>
      <c r="DF17">
        <v>-476.76581127680601</v>
      </c>
      <c r="DG17">
        <v>13297.507692307699</v>
      </c>
      <c r="DH17">
        <v>15</v>
      </c>
      <c r="DI17">
        <v>1607713220.5</v>
      </c>
      <c r="DJ17" t="s">
        <v>297</v>
      </c>
      <c r="DK17">
        <v>1607713220.5</v>
      </c>
      <c r="DL17">
        <v>1607713210</v>
      </c>
      <c r="DM17">
        <v>4</v>
      </c>
      <c r="DN17">
        <v>0.18099999999999999</v>
      </c>
      <c r="DO17">
        <v>-7.0000000000000001E-3</v>
      </c>
      <c r="DP17">
        <v>-0.59499999999999997</v>
      </c>
      <c r="DQ17">
        <v>0.23200000000000001</v>
      </c>
      <c r="DR17">
        <v>1424</v>
      </c>
      <c r="DS17">
        <v>19</v>
      </c>
      <c r="DT17">
        <v>0.13</v>
      </c>
      <c r="DU17">
        <v>7.0000000000000007E-2</v>
      </c>
      <c r="DV17">
        <v>7.6633834736370003</v>
      </c>
      <c r="DW17">
        <v>1.8757134703920799</v>
      </c>
      <c r="DX17">
        <v>0.14139493029080799</v>
      </c>
      <c r="DY17">
        <v>0</v>
      </c>
      <c r="DZ17">
        <v>-9.7958309999999997</v>
      </c>
      <c r="EA17">
        <v>-2.15800711902116</v>
      </c>
      <c r="EB17">
        <v>0.15737393482509501</v>
      </c>
      <c r="EC17">
        <v>0</v>
      </c>
      <c r="ED17">
        <v>1.39448966666667</v>
      </c>
      <c r="EE17">
        <v>1.96306117908789E-2</v>
      </c>
      <c r="EF17">
        <v>1.78823280239334E-3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0.54300000000000004</v>
      </c>
      <c r="EN17">
        <v>0.30049999999999999</v>
      </c>
      <c r="EO17">
        <v>0.71047919740741095</v>
      </c>
      <c r="EP17">
        <v>-1.6043650578588901E-5</v>
      </c>
      <c r="EQ17">
        <v>-1.15305589960158E-6</v>
      </c>
      <c r="ER17">
        <v>3.6581349982770798E-10</v>
      </c>
      <c r="ES17">
        <v>-6.80796524635566E-2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5.5</v>
      </c>
      <c r="FB17">
        <v>5.6</v>
      </c>
      <c r="FC17">
        <v>2</v>
      </c>
      <c r="FD17">
        <v>502.56200000000001</v>
      </c>
      <c r="FE17">
        <v>477.50299999999999</v>
      </c>
      <c r="FF17">
        <v>23.6144</v>
      </c>
      <c r="FG17">
        <v>33.668700000000001</v>
      </c>
      <c r="FH17">
        <v>29.9998</v>
      </c>
      <c r="FI17">
        <v>33.687899999999999</v>
      </c>
      <c r="FJ17">
        <v>33.729100000000003</v>
      </c>
      <c r="FK17">
        <v>19.5366</v>
      </c>
      <c r="FL17">
        <v>18.484999999999999</v>
      </c>
      <c r="FM17">
        <v>43.553199999999997</v>
      </c>
      <c r="FN17">
        <v>23.612300000000001</v>
      </c>
      <c r="FO17">
        <v>411.02199999999999</v>
      </c>
      <c r="FP17">
        <v>19.297599999999999</v>
      </c>
      <c r="FQ17">
        <v>97.901399999999995</v>
      </c>
      <c r="FR17">
        <v>101.98</v>
      </c>
    </row>
    <row r="18" spans="1:174" x14ac:dyDescent="0.25">
      <c r="A18">
        <v>2</v>
      </c>
      <c r="B18">
        <v>1607713623</v>
      </c>
      <c r="C18">
        <v>75</v>
      </c>
      <c r="D18" t="s">
        <v>299</v>
      </c>
      <c r="E18" t="s">
        <v>300</v>
      </c>
      <c r="F18" t="s">
        <v>291</v>
      </c>
      <c r="G18" t="s">
        <v>292</v>
      </c>
      <c r="H18">
        <v>1607713615</v>
      </c>
      <c r="I18">
        <f t="shared" si="0"/>
        <v>1.0389276395041198E-3</v>
      </c>
      <c r="J18">
        <f t="shared" si="1"/>
        <v>1.0389276395041198</v>
      </c>
      <c r="K18">
        <f t="shared" si="2"/>
        <v>0.30371847305246247</v>
      </c>
      <c r="L18">
        <f t="shared" si="3"/>
        <v>45.972929032258101</v>
      </c>
      <c r="M18">
        <f t="shared" si="4"/>
        <v>36.26974927127462</v>
      </c>
      <c r="N18">
        <f t="shared" si="5"/>
        <v>3.7019067713120117</v>
      </c>
      <c r="O18">
        <f t="shared" si="6"/>
        <v>4.6922711267913311</v>
      </c>
      <c r="P18">
        <f t="shared" si="7"/>
        <v>5.765451751049025E-2</v>
      </c>
      <c r="Q18">
        <f t="shared" si="8"/>
        <v>2.9628343528352494</v>
      </c>
      <c r="R18">
        <f t="shared" si="9"/>
        <v>5.7038421463430078E-2</v>
      </c>
      <c r="S18">
        <f t="shared" si="10"/>
        <v>3.5703818480586576E-2</v>
      </c>
      <c r="T18">
        <f t="shared" si="11"/>
        <v>231.29276933928594</v>
      </c>
      <c r="U18">
        <f t="shared" si="12"/>
        <v>29.06375293755401</v>
      </c>
      <c r="V18">
        <f t="shared" si="13"/>
        <v>28.576509677419399</v>
      </c>
      <c r="W18">
        <f t="shared" si="14"/>
        <v>3.9242639959850316</v>
      </c>
      <c r="X18">
        <f t="shared" si="15"/>
        <v>55.929588131870254</v>
      </c>
      <c r="Y18">
        <f t="shared" si="16"/>
        <v>2.1202300113507619</v>
      </c>
      <c r="Z18">
        <f t="shared" si="17"/>
        <v>3.7908915158676004</v>
      </c>
      <c r="AA18">
        <f t="shared" si="18"/>
        <v>1.8040339846342697</v>
      </c>
      <c r="AB18">
        <f t="shared" si="19"/>
        <v>-45.816708902131687</v>
      </c>
      <c r="AC18">
        <f t="shared" si="20"/>
        <v>-94.939226433282457</v>
      </c>
      <c r="AD18">
        <f t="shared" si="21"/>
        <v>-7.0041904610523202</v>
      </c>
      <c r="AE18">
        <f t="shared" si="22"/>
        <v>83.532643542819457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53712.392180286108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15367.8</v>
      </c>
      <c r="AS18">
        <v>826.99315384615397</v>
      </c>
      <c r="AT18">
        <v>919.34</v>
      </c>
      <c r="AU18">
        <f t="shared" si="27"/>
        <v>0.1004490679768596</v>
      </c>
      <c r="AV18">
        <v>0.5</v>
      </c>
      <c r="AW18">
        <f t="shared" si="28"/>
        <v>1180.192533513869</v>
      </c>
      <c r="AX18">
        <f t="shared" si="29"/>
        <v>0.30371847305246247</v>
      </c>
      <c r="AY18">
        <f t="shared" si="30"/>
        <v>59.274620012358383</v>
      </c>
      <c r="AZ18">
        <f t="shared" si="31"/>
        <v>7.4688318036061105E-4</v>
      </c>
      <c r="BA18">
        <f t="shared" si="32"/>
        <v>2.5482846389801375</v>
      </c>
      <c r="BB18" t="s">
        <v>302</v>
      </c>
      <c r="BC18">
        <v>826.99315384615397</v>
      </c>
      <c r="BD18">
        <v>727.61</v>
      </c>
      <c r="BE18">
        <f t="shared" si="33"/>
        <v>0.20855178715165223</v>
      </c>
      <c r="BF18">
        <f t="shared" si="34"/>
        <v>0.48165047803601968</v>
      </c>
      <c r="BG18">
        <f t="shared" si="35"/>
        <v>0.92435104775357368</v>
      </c>
      <c r="BH18">
        <f t="shared" si="36"/>
        <v>0.45298465787745845</v>
      </c>
      <c r="BI18">
        <f t="shared" si="37"/>
        <v>0.91994705465863413</v>
      </c>
      <c r="BJ18">
        <f t="shared" si="38"/>
        <v>0.42376856772502786</v>
      </c>
      <c r="BK18">
        <f t="shared" si="39"/>
        <v>0.5762314322749722</v>
      </c>
      <c r="BL18">
        <f t="shared" si="40"/>
        <v>1400.00870967742</v>
      </c>
      <c r="BM18">
        <f t="shared" si="41"/>
        <v>1180.192533513869</v>
      </c>
      <c r="BN18">
        <f t="shared" si="42"/>
        <v>0.84298942239137964</v>
      </c>
      <c r="BO18">
        <f t="shared" si="43"/>
        <v>0.19597884478275926</v>
      </c>
      <c r="BP18">
        <v>6</v>
      </c>
      <c r="BQ18">
        <v>0.5</v>
      </c>
      <c r="BR18" t="s">
        <v>296</v>
      </c>
      <c r="BS18">
        <v>2</v>
      </c>
      <c r="BT18">
        <v>1607713615</v>
      </c>
      <c r="BU18">
        <v>45.972929032258101</v>
      </c>
      <c r="BV18">
        <v>46.394609677419403</v>
      </c>
      <c r="BW18">
        <v>20.773135483870998</v>
      </c>
      <c r="BX18">
        <v>19.552600000000002</v>
      </c>
      <c r="BY18">
        <v>45.265509677419402</v>
      </c>
      <c r="BZ18">
        <v>20.4665580645161</v>
      </c>
      <c r="CA18">
        <v>500.11451612903198</v>
      </c>
      <c r="CB18">
        <v>101.965967741936</v>
      </c>
      <c r="CC18">
        <v>9.9992064516129006E-2</v>
      </c>
      <c r="CD18">
        <v>27.982145161290301</v>
      </c>
      <c r="CE18">
        <v>28.576509677419399</v>
      </c>
      <c r="CF18">
        <v>999.9</v>
      </c>
      <c r="CG18">
        <v>0</v>
      </c>
      <c r="CH18">
        <v>0</v>
      </c>
      <c r="CI18">
        <v>9994.4925806451593</v>
      </c>
      <c r="CJ18">
        <v>0</v>
      </c>
      <c r="CK18">
        <v>263.778419354839</v>
      </c>
      <c r="CL18">
        <v>1400.00870967742</v>
      </c>
      <c r="CM18">
        <v>0.89999535483870996</v>
      </c>
      <c r="CN18">
        <v>0.100005232258064</v>
      </c>
      <c r="CO18">
        <v>0</v>
      </c>
      <c r="CP18">
        <v>827.58458064516105</v>
      </c>
      <c r="CQ18">
        <v>4.9994800000000001</v>
      </c>
      <c r="CR18">
        <v>11850.2129032258</v>
      </c>
      <c r="CS18">
        <v>11417.6419354839</v>
      </c>
      <c r="CT18">
        <v>49.536000000000001</v>
      </c>
      <c r="CU18">
        <v>51.186999999999998</v>
      </c>
      <c r="CV18">
        <v>50.600612903225802</v>
      </c>
      <c r="CW18">
        <v>50.600612903225802</v>
      </c>
      <c r="CX18">
        <v>51.316129032257997</v>
      </c>
      <c r="CY18">
        <v>1255.5035483871</v>
      </c>
      <c r="CZ18">
        <v>139.50741935483899</v>
      </c>
      <c r="DA18">
        <v>0</v>
      </c>
      <c r="DB18">
        <v>74.400000095367403</v>
      </c>
      <c r="DC18">
        <v>0</v>
      </c>
      <c r="DD18">
        <v>826.99315384615397</v>
      </c>
      <c r="DE18">
        <v>-54.671111106937097</v>
      </c>
      <c r="DF18">
        <v>-788.40341874448904</v>
      </c>
      <c r="DG18">
        <v>11841.7307692308</v>
      </c>
      <c r="DH18">
        <v>15</v>
      </c>
      <c r="DI18">
        <v>1607713220.5</v>
      </c>
      <c r="DJ18" t="s">
        <v>297</v>
      </c>
      <c r="DK18">
        <v>1607713220.5</v>
      </c>
      <c r="DL18">
        <v>1607713210</v>
      </c>
      <c r="DM18">
        <v>4</v>
      </c>
      <c r="DN18">
        <v>0.18099999999999999</v>
      </c>
      <c r="DO18">
        <v>-7.0000000000000001E-3</v>
      </c>
      <c r="DP18">
        <v>-0.59499999999999997</v>
      </c>
      <c r="DQ18">
        <v>0.23200000000000001</v>
      </c>
      <c r="DR18">
        <v>1424</v>
      </c>
      <c r="DS18">
        <v>19</v>
      </c>
      <c r="DT18">
        <v>0.13</v>
      </c>
      <c r="DU18">
        <v>7.0000000000000007E-2</v>
      </c>
      <c r="DV18">
        <v>0.30760665776193202</v>
      </c>
      <c r="DW18">
        <v>0.466659563432749</v>
      </c>
      <c r="DX18">
        <v>0.14205651671262001</v>
      </c>
      <c r="DY18">
        <v>1</v>
      </c>
      <c r="DZ18">
        <v>-0.43098420999999998</v>
      </c>
      <c r="EA18">
        <v>-5.02194607341492E-2</v>
      </c>
      <c r="EB18">
        <v>0.16092125952375699</v>
      </c>
      <c r="EC18">
        <v>1</v>
      </c>
      <c r="ED18">
        <v>1.22004466666667</v>
      </c>
      <c r="EE18">
        <v>0.117017486095659</v>
      </c>
      <c r="EF18">
        <v>8.91561952729902E-3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0.70699999999999996</v>
      </c>
      <c r="EN18">
        <v>0.30719999999999997</v>
      </c>
      <c r="EO18">
        <v>0.71047919740741095</v>
      </c>
      <c r="EP18">
        <v>-1.6043650578588901E-5</v>
      </c>
      <c r="EQ18">
        <v>-1.15305589960158E-6</v>
      </c>
      <c r="ER18">
        <v>3.6581349982770798E-10</v>
      </c>
      <c r="ES18">
        <v>-6.80796524635566E-2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6.7</v>
      </c>
      <c r="FB18">
        <v>6.9</v>
      </c>
      <c r="FC18">
        <v>2</v>
      </c>
      <c r="FD18">
        <v>502.83</v>
      </c>
      <c r="FE18">
        <v>477.065</v>
      </c>
      <c r="FF18">
        <v>23.594999999999999</v>
      </c>
      <c r="FG18">
        <v>33.6387</v>
      </c>
      <c r="FH18">
        <v>30</v>
      </c>
      <c r="FI18">
        <v>33.668500000000002</v>
      </c>
      <c r="FJ18">
        <v>33.710900000000002</v>
      </c>
      <c r="FK18">
        <v>5.0061999999999998</v>
      </c>
      <c r="FL18">
        <v>16.1206</v>
      </c>
      <c r="FM18">
        <v>43.553199999999997</v>
      </c>
      <c r="FN18">
        <v>23.601299999999998</v>
      </c>
      <c r="FO18">
        <v>47.9527</v>
      </c>
      <c r="FP18">
        <v>19.571400000000001</v>
      </c>
      <c r="FQ18">
        <v>97.907200000000003</v>
      </c>
      <c r="FR18">
        <v>101.983</v>
      </c>
    </row>
    <row r="19" spans="1:174" x14ac:dyDescent="0.25">
      <c r="A19">
        <v>3</v>
      </c>
      <c r="B19">
        <v>1607713715</v>
      </c>
      <c r="C19">
        <v>167</v>
      </c>
      <c r="D19" t="s">
        <v>304</v>
      </c>
      <c r="E19" t="s">
        <v>305</v>
      </c>
      <c r="F19" t="s">
        <v>291</v>
      </c>
      <c r="G19" t="s">
        <v>292</v>
      </c>
      <c r="H19">
        <v>1607713707.25</v>
      </c>
      <c r="I19">
        <f t="shared" si="0"/>
        <v>1.14313436868362E-3</v>
      </c>
      <c r="J19">
        <f t="shared" si="1"/>
        <v>1.14313436868362</v>
      </c>
      <c r="K19">
        <f t="shared" si="2"/>
        <v>0.1525254995446978</v>
      </c>
      <c r="L19">
        <f t="shared" si="3"/>
        <v>79.733986666666695</v>
      </c>
      <c r="M19">
        <f t="shared" si="4"/>
        <v>73.641344409601018</v>
      </c>
      <c r="N19">
        <f t="shared" si="5"/>
        <v>7.5164377990368525</v>
      </c>
      <c r="O19">
        <f t="shared" si="6"/>
        <v>8.1383026892580457</v>
      </c>
      <c r="P19">
        <f t="shared" si="7"/>
        <v>6.3721273116091923E-2</v>
      </c>
      <c r="Q19">
        <f t="shared" si="8"/>
        <v>2.9637932466723904</v>
      </c>
      <c r="R19">
        <f t="shared" si="9"/>
        <v>6.2969848486548088E-2</v>
      </c>
      <c r="S19">
        <f t="shared" si="10"/>
        <v>3.9422929418989457E-2</v>
      </c>
      <c r="T19">
        <f t="shared" si="11"/>
        <v>231.29166803403845</v>
      </c>
      <c r="U19">
        <f t="shared" si="12"/>
        <v>29.041824195703413</v>
      </c>
      <c r="V19">
        <f t="shared" si="13"/>
        <v>28.569569999999999</v>
      </c>
      <c r="W19">
        <f t="shared" si="14"/>
        <v>3.9226834598121112</v>
      </c>
      <c r="X19">
        <f t="shared" si="15"/>
        <v>56.029500012928821</v>
      </c>
      <c r="Y19">
        <f t="shared" si="16"/>
        <v>2.124661385841458</v>
      </c>
      <c r="Z19">
        <f t="shared" si="17"/>
        <v>3.7920405953135252</v>
      </c>
      <c r="AA19">
        <f t="shared" si="18"/>
        <v>1.7980220739706532</v>
      </c>
      <c r="AB19">
        <f t="shared" si="19"/>
        <v>-50.412225658947641</v>
      </c>
      <c r="AC19">
        <f t="shared" si="20"/>
        <v>-93.030518233046791</v>
      </c>
      <c r="AD19">
        <f t="shared" si="21"/>
        <v>-6.861094219379134</v>
      </c>
      <c r="AE19">
        <f t="shared" si="22"/>
        <v>80.987829922664872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53739.51421457353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15367.2</v>
      </c>
      <c r="AS19">
        <v>783.42849999999999</v>
      </c>
      <c r="AT19">
        <v>871.36</v>
      </c>
      <c r="AU19">
        <f t="shared" si="27"/>
        <v>0.10091294069041501</v>
      </c>
      <c r="AV19">
        <v>0.5</v>
      </c>
      <c r="AW19">
        <f t="shared" si="28"/>
        <v>1180.1883915544358</v>
      </c>
      <c r="AX19">
        <f t="shared" si="29"/>
        <v>0.1525254995446978</v>
      </c>
      <c r="AY19">
        <f t="shared" si="30"/>
        <v>59.548140580224533</v>
      </c>
      <c r="AZ19">
        <f t="shared" si="31"/>
        <v>6.1877661616301126E-4</v>
      </c>
      <c r="BA19">
        <f t="shared" si="32"/>
        <v>2.7436650752846123</v>
      </c>
      <c r="BB19" t="s">
        <v>307</v>
      </c>
      <c r="BC19">
        <v>783.42849999999999</v>
      </c>
      <c r="BD19">
        <v>659.66</v>
      </c>
      <c r="BE19">
        <f t="shared" si="33"/>
        <v>0.24295354388542056</v>
      </c>
      <c r="BF19">
        <f t="shared" si="34"/>
        <v>0.41535899858290037</v>
      </c>
      <c r="BG19">
        <f t="shared" si="35"/>
        <v>0.91865263869782732</v>
      </c>
      <c r="BH19">
        <f t="shared" si="36"/>
        <v>0.56408624807548036</v>
      </c>
      <c r="BI19">
        <f t="shared" si="37"/>
        <v>0.93878783924528109</v>
      </c>
      <c r="BJ19">
        <f t="shared" si="38"/>
        <v>0.34973927678811284</v>
      </c>
      <c r="BK19">
        <f t="shared" si="39"/>
        <v>0.6502607232118871</v>
      </c>
      <c r="BL19">
        <f t="shared" si="40"/>
        <v>1400.0039999999999</v>
      </c>
      <c r="BM19">
        <f t="shared" si="41"/>
        <v>1180.1883915544358</v>
      </c>
      <c r="BN19">
        <f t="shared" si="42"/>
        <v>0.84298929971231218</v>
      </c>
      <c r="BO19">
        <f t="shared" si="43"/>
        <v>0.19597859942462431</v>
      </c>
      <c r="BP19">
        <v>6</v>
      </c>
      <c r="BQ19">
        <v>0.5</v>
      </c>
      <c r="BR19" t="s">
        <v>296</v>
      </c>
      <c r="BS19">
        <v>2</v>
      </c>
      <c r="BT19">
        <v>1607713707.25</v>
      </c>
      <c r="BU19">
        <v>79.733986666666695</v>
      </c>
      <c r="BV19">
        <v>80.026319999999998</v>
      </c>
      <c r="BW19">
        <v>20.816099999999999</v>
      </c>
      <c r="BX19">
        <v>19.473230000000001</v>
      </c>
      <c r="BY19">
        <v>79.031800000000004</v>
      </c>
      <c r="BZ19">
        <v>20.507806666666699</v>
      </c>
      <c r="CA19">
        <v>500.12529999999998</v>
      </c>
      <c r="CB19">
        <v>101.968133333333</v>
      </c>
      <c r="CC19">
        <v>0.100043983333333</v>
      </c>
      <c r="CD19">
        <v>27.9873433333333</v>
      </c>
      <c r="CE19">
        <v>28.569569999999999</v>
      </c>
      <c r="CF19">
        <v>999.9</v>
      </c>
      <c r="CG19">
        <v>0</v>
      </c>
      <c r="CH19">
        <v>0</v>
      </c>
      <c r="CI19">
        <v>9999.71266666667</v>
      </c>
      <c r="CJ19">
        <v>0</v>
      </c>
      <c r="CK19">
        <v>265.616733333333</v>
      </c>
      <c r="CL19">
        <v>1400.0039999999999</v>
      </c>
      <c r="CM19">
        <v>0.90000086666666701</v>
      </c>
      <c r="CN19">
        <v>9.9999519999999995E-2</v>
      </c>
      <c r="CO19">
        <v>0</v>
      </c>
      <c r="CP19">
        <v>783.48476666666704</v>
      </c>
      <c r="CQ19">
        <v>4.9994800000000001</v>
      </c>
      <c r="CR19">
        <v>11230.1933333333</v>
      </c>
      <c r="CS19">
        <v>11417.606666666699</v>
      </c>
      <c r="CT19">
        <v>49.510266666666702</v>
      </c>
      <c r="CU19">
        <v>51.122866666666702</v>
      </c>
      <c r="CV19">
        <v>50.574666666666701</v>
      </c>
      <c r="CW19">
        <v>50.561999999999998</v>
      </c>
      <c r="CX19">
        <v>51.295466666666698</v>
      </c>
      <c r="CY19">
        <v>1255.5029999999999</v>
      </c>
      <c r="CZ19">
        <v>139.501</v>
      </c>
      <c r="DA19">
        <v>0</v>
      </c>
      <c r="DB19">
        <v>91.299999952316298</v>
      </c>
      <c r="DC19">
        <v>0</v>
      </c>
      <c r="DD19">
        <v>783.42849999999999</v>
      </c>
      <c r="DE19">
        <v>-21.497606837769801</v>
      </c>
      <c r="DF19">
        <v>-310.32136754345402</v>
      </c>
      <c r="DG19">
        <v>11229.1192307692</v>
      </c>
      <c r="DH19">
        <v>15</v>
      </c>
      <c r="DI19">
        <v>1607713220.5</v>
      </c>
      <c r="DJ19" t="s">
        <v>297</v>
      </c>
      <c r="DK19">
        <v>1607713220.5</v>
      </c>
      <c r="DL19">
        <v>1607713210</v>
      </c>
      <c r="DM19">
        <v>4</v>
      </c>
      <c r="DN19">
        <v>0.18099999999999999</v>
      </c>
      <c r="DO19">
        <v>-7.0000000000000001E-3</v>
      </c>
      <c r="DP19">
        <v>-0.59499999999999997</v>
      </c>
      <c r="DQ19">
        <v>0.23200000000000001</v>
      </c>
      <c r="DR19">
        <v>1424</v>
      </c>
      <c r="DS19">
        <v>19</v>
      </c>
      <c r="DT19">
        <v>0.13</v>
      </c>
      <c r="DU19">
        <v>7.0000000000000007E-2</v>
      </c>
      <c r="DV19">
        <v>0.15792767993573101</v>
      </c>
      <c r="DW19">
        <v>-0.17053258427013701</v>
      </c>
      <c r="DX19">
        <v>1.5885031324122299E-2</v>
      </c>
      <c r="DY19">
        <v>1</v>
      </c>
      <c r="DZ19">
        <v>-0.29588346666666698</v>
      </c>
      <c r="EA19">
        <v>0.194826126807563</v>
      </c>
      <c r="EB19">
        <v>1.84828009578876E-2</v>
      </c>
      <c r="EC19">
        <v>1</v>
      </c>
      <c r="ED19">
        <v>1.3420206666666701</v>
      </c>
      <c r="EE19">
        <v>9.8645072302560297E-2</v>
      </c>
      <c r="EF19">
        <v>7.1356424300050699E-3</v>
      </c>
      <c r="EG19">
        <v>1</v>
      </c>
      <c r="EH19">
        <v>3</v>
      </c>
      <c r="EI19">
        <v>3</v>
      </c>
      <c r="EJ19" t="s">
        <v>303</v>
      </c>
      <c r="EK19">
        <v>100</v>
      </c>
      <c r="EL19">
        <v>100</v>
      </c>
      <c r="EM19">
        <v>0.70199999999999996</v>
      </c>
      <c r="EN19">
        <v>0.30890000000000001</v>
      </c>
      <c r="EO19">
        <v>0.71047919740741095</v>
      </c>
      <c r="EP19">
        <v>-1.6043650578588901E-5</v>
      </c>
      <c r="EQ19">
        <v>-1.15305589960158E-6</v>
      </c>
      <c r="ER19">
        <v>3.6581349982770798E-10</v>
      </c>
      <c r="ES19">
        <v>-6.80796524635566E-2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8.1999999999999993</v>
      </c>
      <c r="FB19">
        <v>8.4</v>
      </c>
      <c r="FC19">
        <v>2</v>
      </c>
      <c r="FD19">
        <v>502.75099999999998</v>
      </c>
      <c r="FE19">
        <v>477.15300000000002</v>
      </c>
      <c r="FF19">
        <v>23.675000000000001</v>
      </c>
      <c r="FG19">
        <v>33.608199999999997</v>
      </c>
      <c r="FH19">
        <v>29.9999</v>
      </c>
      <c r="FI19">
        <v>33.642499999999998</v>
      </c>
      <c r="FJ19">
        <v>33.686700000000002</v>
      </c>
      <c r="FK19">
        <v>6.3446600000000002</v>
      </c>
      <c r="FL19">
        <v>17.072500000000002</v>
      </c>
      <c r="FM19">
        <v>43.553199999999997</v>
      </c>
      <c r="FN19">
        <v>23.680099999999999</v>
      </c>
      <c r="FO19">
        <v>80.069699999999997</v>
      </c>
      <c r="FP19">
        <v>19.372900000000001</v>
      </c>
      <c r="FQ19">
        <v>97.915700000000001</v>
      </c>
      <c r="FR19">
        <v>101.988</v>
      </c>
    </row>
    <row r="20" spans="1:174" x14ac:dyDescent="0.25">
      <c r="A20">
        <v>4</v>
      </c>
      <c r="B20">
        <v>1607713787</v>
      </c>
      <c r="C20">
        <v>239</v>
      </c>
      <c r="D20" t="s">
        <v>308</v>
      </c>
      <c r="E20" t="s">
        <v>309</v>
      </c>
      <c r="F20" t="s">
        <v>291</v>
      </c>
      <c r="G20" t="s">
        <v>292</v>
      </c>
      <c r="H20">
        <v>1607713779.25</v>
      </c>
      <c r="I20">
        <f t="shared" si="0"/>
        <v>1.3096751617644384E-3</v>
      </c>
      <c r="J20">
        <f t="shared" si="1"/>
        <v>1.3096751617644384</v>
      </c>
      <c r="K20">
        <f t="shared" si="2"/>
        <v>0.87245412083037199</v>
      </c>
      <c r="L20">
        <f t="shared" si="3"/>
        <v>99.557906666666696</v>
      </c>
      <c r="M20">
        <f t="shared" si="4"/>
        <v>77.622660012491394</v>
      </c>
      <c r="N20">
        <f t="shared" si="5"/>
        <v>7.9228352375235707</v>
      </c>
      <c r="O20">
        <f t="shared" si="6"/>
        <v>10.161734872082656</v>
      </c>
      <c r="P20">
        <f t="shared" si="7"/>
        <v>7.2945100117311201E-2</v>
      </c>
      <c r="Q20">
        <f t="shared" si="8"/>
        <v>2.9632379293584616</v>
      </c>
      <c r="R20">
        <f t="shared" si="9"/>
        <v>7.1962017173710369E-2</v>
      </c>
      <c r="S20">
        <f t="shared" si="10"/>
        <v>4.5063482990547507E-2</v>
      </c>
      <c r="T20">
        <f t="shared" si="11"/>
        <v>231.28833048901291</v>
      </c>
      <c r="U20">
        <f t="shared" si="12"/>
        <v>29.00521422703337</v>
      </c>
      <c r="V20">
        <f t="shared" si="13"/>
        <v>28.545013333333301</v>
      </c>
      <c r="W20">
        <f t="shared" si="14"/>
        <v>3.9170950492809227</v>
      </c>
      <c r="X20">
        <f t="shared" si="15"/>
        <v>55.738678071904182</v>
      </c>
      <c r="Y20">
        <f t="shared" si="16"/>
        <v>2.1143793618094993</v>
      </c>
      <c r="Z20">
        <f t="shared" si="17"/>
        <v>3.7933790950009634</v>
      </c>
      <c r="AA20">
        <f t="shared" si="18"/>
        <v>1.8027156874714234</v>
      </c>
      <c r="AB20">
        <f t="shared" si="19"/>
        <v>-57.756674633811734</v>
      </c>
      <c r="AC20">
        <f t="shared" si="20"/>
        <v>-88.123014887404992</v>
      </c>
      <c r="AD20">
        <f t="shared" si="21"/>
        <v>-6.4997794284439507</v>
      </c>
      <c r="AE20">
        <f t="shared" si="22"/>
        <v>78.908861539352216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53722.225749399819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15367</v>
      </c>
      <c r="AS20">
        <v>766.01607999999999</v>
      </c>
      <c r="AT20">
        <v>856</v>
      </c>
      <c r="AU20">
        <f t="shared" si="27"/>
        <v>0.10512140186915886</v>
      </c>
      <c r="AV20">
        <v>0.5</v>
      </c>
      <c r="AW20">
        <f t="shared" si="28"/>
        <v>1180.1710105580053</v>
      </c>
      <c r="AX20">
        <f t="shared" si="29"/>
        <v>0.87245412083037199</v>
      </c>
      <c r="AY20">
        <f t="shared" si="30"/>
        <v>62.030615537599694</v>
      </c>
      <c r="AZ20">
        <f t="shared" si="31"/>
        <v>1.2288063235521389E-3</v>
      </c>
      <c r="BA20">
        <f t="shared" si="32"/>
        <v>2.8108411214953271</v>
      </c>
      <c r="BB20" t="s">
        <v>311</v>
      </c>
      <c r="BC20">
        <v>766.01607999999999</v>
      </c>
      <c r="BD20">
        <v>623.94000000000005</v>
      </c>
      <c r="BE20">
        <f t="shared" si="33"/>
        <v>0.27109813084112144</v>
      </c>
      <c r="BF20">
        <f t="shared" si="34"/>
        <v>0.38776144100663634</v>
      </c>
      <c r="BG20">
        <f t="shared" si="35"/>
        <v>0.91203651057184232</v>
      </c>
      <c r="BH20">
        <f t="shared" si="36"/>
        <v>0.64034977008977401</v>
      </c>
      <c r="BI20">
        <f t="shared" si="37"/>
        <v>0.94481940346476634</v>
      </c>
      <c r="BJ20">
        <f t="shared" si="38"/>
        <v>0.3158417686240747</v>
      </c>
      <c r="BK20">
        <f t="shared" si="39"/>
        <v>0.68415823137592535</v>
      </c>
      <c r="BL20">
        <f t="shared" si="40"/>
        <v>1399.9833333333299</v>
      </c>
      <c r="BM20">
        <f t="shared" si="41"/>
        <v>1180.1710105580053</v>
      </c>
      <c r="BN20">
        <f t="shared" si="42"/>
        <v>0.84298932884296818</v>
      </c>
      <c r="BO20">
        <f t="shared" si="43"/>
        <v>0.19597865768593636</v>
      </c>
      <c r="BP20">
        <v>6</v>
      </c>
      <c r="BQ20">
        <v>0.5</v>
      </c>
      <c r="BR20" t="s">
        <v>296</v>
      </c>
      <c r="BS20">
        <v>2</v>
      </c>
      <c r="BT20">
        <v>1607713779.25</v>
      </c>
      <c r="BU20">
        <v>99.557906666666696</v>
      </c>
      <c r="BV20">
        <v>100.761033333333</v>
      </c>
      <c r="BW20">
        <v>20.71528</v>
      </c>
      <c r="BX20">
        <v>19.176590000000001</v>
      </c>
      <c r="BY20">
        <v>98.859933333333302</v>
      </c>
      <c r="BZ20">
        <v>20.411069999999999</v>
      </c>
      <c r="CA20">
        <v>500.11823333333302</v>
      </c>
      <c r="CB20">
        <v>101.9686</v>
      </c>
      <c r="CC20">
        <v>9.9987140000000002E-2</v>
      </c>
      <c r="CD20">
        <v>27.993396666666701</v>
      </c>
      <c r="CE20">
        <v>28.545013333333301</v>
      </c>
      <c r="CF20">
        <v>999.9</v>
      </c>
      <c r="CG20">
        <v>0</v>
      </c>
      <c r="CH20">
        <v>0</v>
      </c>
      <c r="CI20">
        <v>9996.5206666666709</v>
      </c>
      <c r="CJ20">
        <v>0</v>
      </c>
      <c r="CK20">
        <v>266.9862</v>
      </c>
      <c r="CL20">
        <v>1399.9833333333299</v>
      </c>
      <c r="CM20">
        <v>0.90000086666666701</v>
      </c>
      <c r="CN20">
        <v>9.9999519999999995E-2</v>
      </c>
      <c r="CO20">
        <v>0</v>
      </c>
      <c r="CP20">
        <v>766.16110000000003</v>
      </c>
      <c r="CQ20">
        <v>4.9994800000000001</v>
      </c>
      <c r="CR20">
        <v>10990.9866666667</v>
      </c>
      <c r="CS20">
        <v>11417.446666666699</v>
      </c>
      <c r="CT20">
        <v>49.549633333333297</v>
      </c>
      <c r="CU20">
        <v>51.120800000000003</v>
      </c>
      <c r="CV20">
        <v>50.5914</v>
      </c>
      <c r="CW20">
        <v>50.561999999999998</v>
      </c>
      <c r="CX20">
        <v>51.303800000000003</v>
      </c>
      <c r="CY20">
        <v>1255.4833333333299</v>
      </c>
      <c r="CZ20">
        <v>139.500333333333</v>
      </c>
      <c r="DA20">
        <v>0</v>
      </c>
      <c r="DB20">
        <v>71.199999809265094</v>
      </c>
      <c r="DC20">
        <v>0</v>
      </c>
      <c r="DD20">
        <v>766.01607999999999</v>
      </c>
      <c r="DE20">
        <v>-16.924307729698899</v>
      </c>
      <c r="DF20">
        <v>-246.038461979977</v>
      </c>
      <c r="DG20">
        <v>10989.075999999999</v>
      </c>
      <c r="DH20">
        <v>15</v>
      </c>
      <c r="DI20">
        <v>1607713220.5</v>
      </c>
      <c r="DJ20" t="s">
        <v>297</v>
      </c>
      <c r="DK20">
        <v>1607713220.5</v>
      </c>
      <c r="DL20">
        <v>1607713210</v>
      </c>
      <c r="DM20">
        <v>4</v>
      </c>
      <c r="DN20">
        <v>0.18099999999999999</v>
      </c>
      <c r="DO20">
        <v>-7.0000000000000001E-3</v>
      </c>
      <c r="DP20">
        <v>-0.59499999999999997</v>
      </c>
      <c r="DQ20">
        <v>0.23200000000000001</v>
      </c>
      <c r="DR20">
        <v>1424</v>
      </c>
      <c r="DS20">
        <v>19</v>
      </c>
      <c r="DT20">
        <v>0.13</v>
      </c>
      <c r="DU20">
        <v>7.0000000000000007E-2</v>
      </c>
      <c r="DV20">
        <v>0.87770646735704005</v>
      </c>
      <c r="DW20">
        <v>-0.23343277549913399</v>
      </c>
      <c r="DX20">
        <v>2.1374425826441799E-2</v>
      </c>
      <c r="DY20">
        <v>1</v>
      </c>
      <c r="DZ20">
        <v>-1.2046713333333301</v>
      </c>
      <c r="EA20">
        <v>0.19411755283648299</v>
      </c>
      <c r="EB20">
        <v>1.8840830613914599E-2</v>
      </c>
      <c r="EC20">
        <v>1</v>
      </c>
      <c r="ED20">
        <v>1.537771</v>
      </c>
      <c r="EE20">
        <v>0.112791724137928</v>
      </c>
      <c r="EF20">
        <v>8.1810693473816191E-3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0.69799999999999995</v>
      </c>
      <c r="EN20">
        <v>0.30480000000000002</v>
      </c>
      <c r="EO20">
        <v>0.71047919740741095</v>
      </c>
      <c r="EP20">
        <v>-1.6043650578588901E-5</v>
      </c>
      <c r="EQ20">
        <v>-1.15305589960158E-6</v>
      </c>
      <c r="ER20">
        <v>3.6581349982770798E-10</v>
      </c>
      <c r="ES20">
        <v>-6.80796524635566E-2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9.4</v>
      </c>
      <c r="FB20">
        <v>9.6</v>
      </c>
      <c r="FC20">
        <v>2</v>
      </c>
      <c r="FD20">
        <v>502.89600000000002</v>
      </c>
      <c r="FE20">
        <v>477.01100000000002</v>
      </c>
      <c r="FF20">
        <v>23.608599999999999</v>
      </c>
      <c r="FG20">
        <v>33.590200000000003</v>
      </c>
      <c r="FH20">
        <v>30</v>
      </c>
      <c r="FI20">
        <v>33.624400000000001</v>
      </c>
      <c r="FJ20">
        <v>33.668599999999998</v>
      </c>
      <c r="FK20">
        <v>7.2152500000000002</v>
      </c>
      <c r="FL20">
        <v>18.3444</v>
      </c>
      <c r="FM20">
        <v>43.154400000000003</v>
      </c>
      <c r="FN20">
        <v>23.610600000000002</v>
      </c>
      <c r="FO20">
        <v>100.96</v>
      </c>
      <c r="FP20">
        <v>19.204999999999998</v>
      </c>
      <c r="FQ20">
        <v>97.920400000000001</v>
      </c>
      <c r="FR20">
        <v>101.991</v>
      </c>
    </row>
    <row r="21" spans="1:174" x14ac:dyDescent="0.25">
      <c r="A21">
        <v>5</v>
      </c>
      <c r="B21">
        <v>1607713860</v>
      </c>
      <c r="C21">
        <v>312</v>
      </c>
      <c r="D21" t="s">
        <v>312</v>
      </c>
      <c r="E21" t="s">
        <v>313</v>
      </c>
      <c r="F21" t="s">
        <v>291</v>
      </c>
      <c r="G21" t="s">
        <v>292</v>
      </c>
      <c r="H21">
        <v>1607713852.25</v>
      </c>
      <c r="I21">
        <f t="shared" si="0"/>
        <v>1.4912897897597813E-3</v>
      </c>
      <c r="J21">
        <f t="shared" si="1"/>
        <v>1.4912897897597812</v>
      </c>
      <c r="K21">
        <f t="shared" si="2"/>
        <v>3.0575164829131389</v>
      </c>
      <c r="L21">
        <f t="shared" si="3"/>
        <v>148.64426666666699</v>
      </c>
      <c r="M21">
        <f t="shared" si="4"/>
        <v>85.650620024924663</v>
      </c>
      <c r="N21">
        <f t="shared" si="5"/>
        <v>8.7423026319700323</v>
      </c>
      <c r="O21">
        <f t="shared" si="6"/>
        <v>15.172022845008019</v>
      </c>
      <c r="P21">
        <f t="shared" si="7"/>
        <v>8.3191446768764443E-2</v>
      </c>
      <c r="Q21">
        <f t="shared" si="8"/>
        <v>2.9635585731616043</v>
      </c>
      <c r="R21">
        <f t="shared" si="9"/>
        <v>8.1915526907706829E-2</v>
      </c>
      <c r="S21">
        <f t="shared" si="10"/>
        <v>5.1310210495567318E-2</v>
      </c>
      <c r="T21">
        <f t="shared" si="11"/>
        <v>231.29067462978753</v>
      </c>
      <c r="U21">
        <f t="shared" si="12"/>
        <v>28.942005216183038</v>
      </c>
      <c r="V21">
        <f t="shared" si="13"/>
        <v>28.4891233333333</v>
      </c>
      <c r="W21">
        <f t="shared" si="14"/>
        <v>3.9044019283824896</v>
      </c>
      <c r="X21">
        <f t="shared" si="15"/>
        <v>55.435678637873067</v>
      </c>
      <c r="Y21">
        <f t="shared" si="16"/>
        <v>2.1008712004175236</v>
      </c>
      <c r="Z21">
        <f t="shared" si="17"/>
        <v>3.7897456151681901</v>
      </c>
      <c r="AA21">
        <f t="shared" si="18"/>
        <v>1.8035307279649659</v>
      </c>
      <c r="AB21">
        <f t="shared" si="19"/>
        <v>-65.765879728406347</v>
      </c>
      <c r="AC21">
        <f t="shared" si="20"/>
        <v>-81.82903732609465</v>
      </c>
      <c r="AD21">
        <f t="shared" si="21"/>
        <v>-6.0327214019143884</v>
      </c>
      <c r="AE21">
        <f t="shared" si="22"/>
        <v>77.663036173372163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53734.53984431905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314</v>
      </c>
      <c r="AR21">
        <v>15366.9</v>
      </c>
      <c r="AS21">
        <v>751.76955999999996</v>
      </c>
      <c r="AT21">
        <v>853.53</v>
      </c>
      <c r="AU21">
        <f t="shared" si="27"/>
        <v>0.11922303844035942</v>
      </c>
      <c r="AV21">
        <v>0.5</v>
      </c>
      <c r="AW21">
        <f t="shared" si="28"/>
        <v>1180.1861015543186</v>
      </c>
      <c r="AX21">
        <f t="shared" si="29"/>
        <v>3.0575164829131389</v>
      </c>
      <c r="AY21">
        <f t="shared" si="30"/>
        <v>70.352686476194222</v>
      </c>
      <c r="AZ21">
        <f t="shared" si="31"/>
        <v>3.0802463763483384E-3</v>
      </c>
      <c r="BA21">
        <f t="shared" si="32"/>
        <v>2.8218691785877477</v>
      </c>
      <c r="BB21" t="s">
        <v>315</v>
      </c>
      <c r="BC21">
        <v>751.76955999999996</v>
      </c>
      <c r="BD21">
        <v>595</v>
      </c>
      <c r="BE21">
        <f t="shared" si="33"/>
        <v>0.30289503590969269</v>
      </c>
      <c r="BF21">
        <f t="shared" si="34"/>
        <v>0.39361172784589804</v>
      </c>
      <c r="BG21">
        <f t="shared" si="35"/>
        <v>0.9030662747274173</v>
      </c>
      <c r="BH21">
        <f t="shared" si="36"/>
        <v>0.7371109885272662</v>
      </c>
      <c r="BI21">
        <f t="shared" si="37"/>
        <v>0.94578932297141538</v>
      </c>
      <c r="BJ21">
        <f t="shared" si="38"/>
        <v>0.31153027540555028</v>
      </c>
      <c r="BK21">
        <f t="shared" si="39"/>
        <v>0.68846972459444977</v>
      </c>
      <c r="BL21">
        <f t="shared" si="40"/>
        <v>1400.00166666667</v>
      </c>
      <c r="BM21">
        <f t="shared" si="41"/>
        <v>1180.1861015543186</v>
      </c>
      <c r="BN21">
        <f t="shared" si="42"/>
        <v>0.84298906898038162</v>
      </c>
      <c r="BO21">
        <f t="shared" si="43"/>
        <v>0.19597813796076319</v>
      </c>
      <c r="BP21">
        <v>6</v>
      </c>
      <c r="BQ21">
        <v>0.5</v>
      </c>
      <c r="BR21" t="s">
        <v>296</v>
      </c>
      <c r="BS21">
        <v>2</v>
      </c>
      <c r="BT21">
        <v>1607713852.25</v>
      </c>
      <c r="BU21">
        <v>148.64426666666699</v>
      </c>
      <c r="BV21">
        <v>152.57833333333301</v>
      </c>
      <c r="BW21">
        <v>20.5827833333333</v>
      </c>
      <c r="BX21">
        <v>18.830496666666701</v>
      </c>
      <c r="BY21">
        <v>148.24226666666701</v>
      </c>
      <c r="BZ21">
        <v>20.349783333333299</v>
      </c>
      <c r="CA21">
        <v>500.12189999999998</v>
      </c>
      <c r="CB21">
        <v>101.969333333333</v>
      </c>
      <c r="CC21">
        <v>0.10001105</v>
      </c>
      <c r="CD21">
        <v>27.976959999999998</v>
      </c>
      <c r="CE21">
        <v>28.4891233333333</v>
      </c>
      <c r="CF21">
        <v>999.9</v>
      </c>
      <c r="CG21">
        <v>0</v>
      </c>
      <c r="CH21">
        <v>0</v>
      </c>
      <c r="CI21">
        <v>9998.2653333333292</v>
      </c>
      <c r="CJ21">
        <v>0</v>
      </c>
      <c r="CK21">
        <v>270.97126666666702</v>
      </c>
      <c r="CL21">
        <v>1400.00166666667</v>
      </c>
      <c r="CM21">
        <v>0.90000453333333397</v>
      </c>
      <c r="CN21">
        <v>9.9995719999999996E-2</v>
      </c>
      <c r="CO21">
        <v>0</v>
      </c>
      <c r="CP21">
        <v>751.84876666666696</v>
      </c>
      <c r="CQ21">
        <v>4.9994800000000001</v>
      </c>
      <c r="CR21">
        <v>10795.973333333301</v>
      </c>
      <c r="CS21">
        <v>11417.6133333333</v>
      </c>
      <c r="CT21">
        <v>49.578800000000001</v>
      </c>
      <c r="CU21">
        <v>51.125</v>
      </c>
      <c r="CV21">
        <v>50.612400000000001</v>
      </c>
      <c r="CW21">
        <v>50.561999999999998</v>
      </c>
      <c r="CX21">
        <v>51.341466666666697</v>
      </c>
      <c r="CY21">
        <v>1255.51166666667</v>
      </c>
      <c r="CZ21">
        <v>139.49</v>
      </c>
      <c r="DA21">
        <v>0</v>
      </c>
      <c r="DB21">
        <v>72.199999809265094</v>
      </c>
      <c r="DC21">
        <v>0</v>
      </c>
      <c r="DD21">
        <v>751.76955999999996</v>
      </c>
      <c r="DE21">
        <v>-13.2368461659657</v>
      </c>
      <c r="DF21">
        <v>-176.138461812136</v>
      </c>
      <c r="DG21">
        <v>10794.744000000001</v>
      </c>
      <c r="DH21">
        <v>15</v>
      </c>
      <c r="DI21">
        <v>1607713881.5</v>
      </c>
      <c r="DJ21" t="s">
        <v>316</v>
      </c>
      <c r="DK21">
        <v>1607713880</v>
      </c>
      <c r="DL21">
        <v>1607713881.5</v>
      </c>
      <c r="DM21">
        <v>5</v>
      </c>
      <c r="DN21">
        <v>-0.28100000000000003</v>
      </c>
      <c r="DO21">
        <v>3.0000000000000001E-3</v>
      </c>
      <c r="DP21">
        <v>0.40200000000000002</v>
      </c>
      <c r="DQ21">
        <v>0.23300000000000001</v>
      </c>
      <c r="DR21">
        <v>153</v>
      </c>
      <c r="DS21">
        <v>19</v>
      </c>
      <c r="DT21">
        <v>0.2</v>
      </c>
      <c r="DU21">
        <v>0.05</v>
      </c>
      <c r="DV21">
        <v>2.8165368270782798</v>
      </c>
      <c r="DW21">
        <v>-0.19006787548652401</v>
      </c>
      <c r="DX21">
        <v>2.1512582719161798E-2</v>
      </c>
      <c r="DY21">
        <v>1</v>
      </c>
      <c r="DZ21">
        <v>-3.6539976666666698</v>
      </c>
      <c r="EA21">
        <v>0.19506660734148601</v>
      </c>
      <c r="EB21">
        <v>2.43382072310642E-2</v>
      </c>
      <c r="EC21">
        <v>1</v>
      </c>
      <c r="ED21">
        <v>1.82073633333333</v>
      </c>
      <c r="EE21">
        <v>1.6017530589543302E-2</v>
      </c>
      <c r="EF21">
        <v>2.4223232420321102E-3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0.40200000000000002</v>
      </c>
      <c r="EN21">
        <v>0.23300000000000001</v>
      </c>
      <c r="EO21">
        <v>0.71047919740741095</v>
      </c>
      <c r="EP21">
        <v>-1.6043650578588901E-5</v>
      </c>
      <c r="EQ21">
        <v>-1.15305589960158E-6</v>
      </c>
      <c r="ER21">
        <v>3.6581349982770798E-10</v>
      </c>
      <c r="ES21">
        <v>-6.80796524635566E-2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10.7</v>
      </c>
      <c r="FB21">
        <v>10.8</v>
      </c>
      <c r="FC21">
        <v>2</v>
      </c>
      <c r="FD21">
        <v>503.10199999999998</v>
      </c>
      <c r="FE21">
        <v>476.84300000000002</v>
      </c>
      <c r="FF21">
        <v>23.5793</v>
      </c>
      <c r="FG21">
        <v>33.581099999999999</v>
      </c>
      <c r="FH21">
        <v>30</v>
      </c>
      <c r="FI21">
        <v>33.612299999999998</v>
      </c>
      <c r="FJ21">
        <v>33.656599999999997</v>
      </c>
      <c r="FK21">
        <v>9.3692899999999995</v>
      </c>
      <c r="FL21">
        <v>20.253900000000002</v>
      </c>
      <c r="FM21">
        <v>43.154400000000003</v>
      </c>
      <c r="FN21">
        <v>23.600999999999999</v>
      </c>
      <c r="FO21">
        <v>153.01499999999999</v>
      </c>
      <c r="FP21">
        <v>18.7621</v>
      </c>
      <c r="FQ21">
        <v>97.921099999999996</v>
      </c>
      <c r="FR21">
        <v>101.992</v>
      </c>
    </row>
    <row r="22" spans="1:174" x14ac:dyDescent="0.25">
      <c r="A22">
        <v>6</v>
      </c>
      <c r="B22">
        <v>1607713952.0999999</v>
      </c>
      <c r="C22">
        <v>404.09999990463302</v>
      </c>
      <c r="D22" t="s">
        <v>317</v>
      </c>
      <c r="E22" t="s">
        <v>318</v>
      </c>
      <c r="F22" t="s">
        <v>291</v>
      </c>
      <c r="G22" t="s">
        <v>292</v>
      </c>
      <c r="H22">
        <v>1607713944.0999999</v>
      </c>
      <c r="I22">
        <f t="shared" si="0"/>
        <v>1.8186283889698397E-3</v>
      </c>
      <c r="J22">
        <f t="shared" si="1"/>
        <v>1.8186283889698398</v>
      </c>
      <c r="K22">
        <f t="shared" si="2"/>
        <v>5.1099347509019637</v>
      </c>
      <c r="L22">
        <f t="shared" si="3"/>
        <v>198.70341935483901</v>
      </c>
      <c r="M22">
        <f t="shared" si="4"/>
        <v>113.14286314012314</v>
      </c>
      <c r="N22">
        <f t="shared" si="5"/>
        <v>11.548253305986298</v>
      </c>
      <c r="O22">
        <f t="shared" si="6"/>
        <v>20.281238743564682</v>
      </c>
      <c r="P22">
        <f t="shared" si="7"/>
        <v>0.10251671158755361</v>
      </c>
      <c r="Q22">
        <f t="shared" si="8"/>
        <v>2.9642708269358748</v>
      </c>
      <c r="R22">
        <f t="shared" si="9"/>
        <v>0.10058701831953328</v>
      </c>
      <c r="S22">
        <f t="shared" si="10"/>
        <v>6.3037236323439647E-2</v>
      </c>
      <c r="T22">
        <f t="shared" si="11"/>
        <v>231.28834953533121</v>
      </c>
      <c r="U22">
        <f t="shared" si="12"/>
        <v>28.869873967618002</v>
      </c>
      <c r="V22">
        <f t="shared" si="13"/>
        <v>28.4508096774194</v>
      </c>
      <c r="W22">
        <f t="shared" si="14"/>
        <v>3.8957212930775276</v>
      </c>
      <c r="X22">
        <f t="shared" si="15"/>
        <v>55.493407564024352</v>
      </c>
      <c r="Y22">
        <f t="shared" si="16"/>
        <v>2.1045615294019466</v>
      </c>
      <c r="Z22">
        <f t="shared" si="17"/>
        <v>3.7924532332491081</v>
      </c>
      <c r="AA22">
        <f t="shared" si="18"/>
        <v>1.7911597636755809</v>
      </c>
      <c r="AB22">
        <f t="shared" si="19"/>
        <v>-80.201511953569934</v>
      </c>
      <c r="AC22">
        <f t="shared" si="20"/>
        <v>-73.768189288127715</v>
      </c>
      <c r="AD22">
        <f t="shared" si="21"/>
        <v>-5.4364345104551228</v>
      </c>
      <c r="AE22">
        <f t="shared" si="22"/>
        <v>71.882213783178443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53753.125364129024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319</v>
      </c>
      <c r="AR22">
        <v>15367</v>
      </c>
      <c r="AS22">
        <v>740.51323076923097</v>
      </c>
      <c r="AT22">
        <v>858.49</v>
      </c>
      <c r="AU22">
        <f t="shared" si="27"/>
        <v>0.13742358004259692</v>
      </c>
      <c r="AV22">
        <v>0.5</v>
      </c>
      <c r="AW22">
        <f t="shared" si="28"/>
        <v>1180.1738628446515</v>
      </c>
      <c r="AX22">
        <f t="shared" si="29"/>
        <v>5.1099347509019637</v>
      </c>
      <c r="AY22">
        <f t="shared" si="30"/>
        <v>81.091858652406373</v>
      </c>
      <c r="AZ22">
        <f t="shared" si="31"/>
        <v>4.8193595958893618E-3</v>
      </c>
      <c r="BA22">
        <f t="shared" si="32"/>
        <v>2.7997879998602198</v>
      </c>
      <c r="BB22" t="s">
        <v>320</v>
      </c>
      <c r="BC22">
        <v>740.51323076923097</v>
      </c>
      <c r="BD22">
        <v>570.79999999999995</v>
      </c>
      <c r="BE22">
        <f t="shared" si="33"/>
        <v>0.33511164952416461</v>
      </c>
      <c r="BF22">
        <f t="shared" si="34"/>
        <v>0.41008296857996113</v>
      </c>
      <c r="BG22">
        <f t="shared" si="35"/>
        <v>0.89310291013941334</v>
      </c>
      <c r="BH22">
        <f t="shared" si="36"/>
        <v>0.82493693422333414</v>
      </c>
      <c r="BI22">
        <f t="shared" si="37"/>
        <v>0.94384163035887325</v>
      </c>
      <c r="BJ22">
        <f t="shared" si="38"/>
        <v>0.31609882003362555</v>
      </c>
      <c r="BK22">
        <f t="shared" si="39"/>
        <v>0.68390117996637445</v>
      </c>
      <c r="BL22">
        <f t="shared" si="40"/>
        <v>1399.9870967741899</v>
      </c>
      <c r="BM22">
        <f t="shared" si="41"/>
        <v>1180.1738628446515</v>
      </c>
      <c r="BN22">
        <f t="shared" si="42"/>
        <v>0.84298910008811812</v>
      </c>
      <c r="BO22">
        <f t="shared" si="43"/>
        <v>0.19597820017623635</v>
      </c>
      <c r="BP22">
        <v>6</v>
      </c>
      <c r="BQ22">
        <v>0.5</v>
      </c>
      <c r="BR22" t="s">
        <v>296</v>
      </c>
      <c r="BS22">
        <v>2</v>
      </c>
      <c r="BT22">
        <v>1607713944.0999999</v>
      </c>
      <c r="BU22">
        <v>198.70341935483901</v>
      </c>
      <c r="BV22">
        <v>205.26735483870999</v>
      </c>
      <c r="BW22">
        <v>20.6192322580645</v>
      </c>
      <c r="BX22">
        <v>18.482406451612899</v>
      </c>
      <c r="BY22">
        <v>198.31919354838701</v>
      </c>
      <c r="BZ22">
        <v>20.316319354838701</v>
      </c>
      <c r="CA22">
        <v>500.12396774193599</v>
      </c>
      <c r="CB22">
        <v>101.967903225806</v>
      </c>
      <c r="CC22">
        <v>9.9986745161290302E-2</v>
      </c>
      <c r="CD22">
        <v>27.989209677419399</v>
      </c>
      <c r="CE22">
        <v>28.4508096774194</v>
      </c>
      <c r="CF22">
        <v>999.9</v>
      </c>
      <c r="CG22">
        <v>0</v>
      </c>
      <c r="CH22">
        <v>0</v>
      </c>
      <c r="CI22">
        <v>10002.4416129032</v>
      </c>
      <c r="CJ22">
        <v>0</v>
      </c>
      <c r="CK22">
        <v>275.08332258064502</v>
      </c>
      <c r="CL22">
        <v>1399.9870967741899</v>
      </c>
      <c r="CM22">
        <v>0.90000387096774204</v>
      </c>
      <c r="CN22">
        <v>9.9996406451612896E-2</v>
      </c>
      <c r="CO22">
        <v>0</v>
      </c>
      <c r="CP22">
        <v>740.53706451612902</v>
      </c>
      <c r="CQ22">
        <v>4.9994800000000001</v>
      </c>
      <c r="CR22">
        <v>10643.632258064499</v>
      </c>
      <c r="CS22">
        <v>11417.4741935484</v>
      </c>
      <c r="CT22">
        <v>49.564193548387102</v>
      </c>
      <c r="CU22">
        <v>51.125</v>
      </c>
      <c r="CV22">
        <v>50.618774193548397</v>
      </c>
      <c r="CW22">
        <v>50.570193548387103</v>
      </c>
      <c r="CX22">
        <v>51.326387096774198</v>
      </c>
      <c r="CY22">
        <v>1255.4970967741899</v>
      </c>
      <c r="CZ22">
        <v>139.49</v>
      </c>
      <c r="DA22">
        <v>0</v>
      </c>
      <c r="DB22">
        <v>91.099999904632597</v>
      </c>
      <c r="DC22">
        <v>0</v>
      </c>
      <c r="DD22">
        <v>740.51323076923097</v>
      </c>
      <c r="DE22">
        <v>-6.0392478391857098</v>
      </c>
      <c r="DF22">
        <v>-76.365811884914606</v>
      </c>
      <c r="DG22">
        <v>10643.373076923101</v>
      </c>
      <c r="DH22">
        <v>15</v>
      </c>
      <c r="DI22">
        <v>1607713881.5</v>
      </c>
      <c r="DJ22" t="s">
        <v>316</v>
      </c>
      <c r="DK22">
        <v>1607713880</v>
      </c>
      <c r="DL22">
        <v>1607713881.5</v>
      </c>
      <c r="DM22">
        <v>5</v>
      </c>
      <c r="DN22">
        <v>-0.28100000000000003</v>
      </c>
      <c r="DO22">
        <v>3.0000000000000001E-3</v>
      </c>
      <c r="DP22">
        <v>0.40200000000000002</v>
      </c>
      <c r="DQ22">
        <v>0.23300000000000001</v>
      </c>
      <c r="DR22">
        <v>153</v>
      </c>
      <c r="DS22">
        <v>19</v>
      </c>
      <c r="DT22">
        <v>0.2</v>
      </c>
      <c r="DU22">
        <v>0.05</v>
      </c>
      <c r="DV22">
        <v>5.1148186436919501</v>
      </c>
      <c r="DW22">
        <v>-0.16821370545523401</v>
      </c>
      <c r="DX22">
        <v>2.6839154738394402E-2</v>
      </c>
      <c r="DY22">
        <v>1</v>
      </c>
      <c r="DZ22">
        <v>-6.5648476666666697</v>
      </c>
      <c r="EA22">
        <v>0.125988253615129</v>
      </c>
      <c r="EB22">
        <v>2.5277203390055299E-2</v>
      </c>
      <c r="EC22">
        <v>1</v>
      </c>
      <c r="ED22">
        <v>2.1366983333333298</v>
      </c>
      <c r="EE22">
        <v>2.7877641824252099E-2</v>
      </c>
      <c r="EF22">
        <v>2.2493674419465102E-3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0.38400000000000001</v>
      </c>
      <c r="EN22">
        <v>0.30320000000000003</v>
      </c>
      <c r="EO22">
        <v>0.42995139705506802</v>
      </c>
      <c r="EP22">
        <v>-1.6043650578588901E-5</v>
      </c>
      <c r="EQ22">
        <v>-1.15305589960158E-6</v>
      </c>
      <c r="ER22">
        <v>3.6581349982770798E-10</v>
      </c>
      <c r="ES22">
        <v>-6.5366683836965506E-2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1.2</v>
      </c>
      <c r="FB22">
        <v>1.2</v>
      </c>
      <c r="FC22">
        <v>2</v>
      </c>
      <c r="FD22">
        <v>503.15</v>
      </c>
      <c r="FE22">
        <v>476.58300000000003</v>
      </c>
      <c r="FF22">
        <v>23.704599999999999</v>
      </c>
      <c r="FG22">
        <v>33.578099999999999</v>
      </c>
      <c r="FH22">
        <v>30</v>
      </c>
      <c r="FI22">
        <v>33.603200000000001</v>
      </c>
      <c r="FJ22">
        <v>33.644500000000001</v>
      </c>
      <c r="FK22">
        <v>11.526300000000001</v>
      </c>
      <c r="FL22">
        <v>21.698699999999999</v>
      </c>
      <c r="FM22">
        <v>42.601300000000002</v>
      </c>
      <c r="FN22">
        <v>23.706299999999999</v>
      </c>
      <c r="FO22">
        <v>205.85400000000001</v>
      </c>
      <c r="FP22">
        <v>18.4129</v>
      </c>
      <c r="FQ22">
        <v>97.922499999999999</v>
      </c>
      <c r="FR22">
        <v>101.994</v>
      </c>
    </row>
    <row r="23" spans="1:174" x14ac:dyDescent="0.25">
      <c r="A23">
        <v>7</v>
      </c>
      <c r="B23">
        <v>1607714023.0999999</v>
      </c>
      <c r="C23">
        <v>475.09999990463302</v>
      </c>
      <c r="D23" t="s">
        <v>321</v>
      </c>
      <c r="E23" t="s">
        <v>322</v>
      </c>
      <c r="F23" t="s">
        <v>291</v>
      </c>
      <c r="G23" t="s">
        <v>292</v>
      </c>
      <c r="H23">
        <v>1607714015.3499999</v>
      </c>
      <c r="I23">
        <f t="shared" si="0"/>
        <v>2.0327964551664348E-3</v>
      </c>
      <c r="J23">
        <f t="shared" si="1"/>
        <v>2.032796455166435</v>
      </c>
      <c r="K23">
        <f t="shared" si="2"/>
        <v>7.3265998688073299</v>
      </c>
      <c r="L23">
        <f t="shared" si="3"/>
        <v>248.67959999999999</v>
      </c>
      <c r="M23">
        <f t="shared" si="4"/>
        <v>138.8394147733629</v>
      </c>
      <c r="N23">
        <f t="shared" si="5"/>
        <v>14.170844391263826</v>
      </c>
      <c r="O23">
        <f t="shared" si="6"/>
        <v>25.38184074482162</v>
      </c>
      <c r="P23">
        <f t="shared" si="7"/>
        <v>0.11452456602951268</v>
      </c>
      <c r="Q23">
        <f t="shared" si="8"/>
        <v>2.9649733941091259</v>
      </c>
      <c r="R23">
        <f t="shared" si="9"/>
        <v>0.11212261052142571</v>
      </c>
      <c r="S23">
        <f t="shared" si="10"/>
        <v>7.028824189114255E-2</v>
      </c>
      <c r="T23">
        <f t="shared" si="11"/>
        <v>231.29073108849803</v>
      </c>
      <c r="U23">
        <f t="shared" si="12"/>
        <v>28.805431960860293</v>
      </c>
      <c r="V23">
        <f t="shared" si="13"/>
        <v>28.391566666666701</v>
      </c>
      <c r="W23">
        <f t="shared" si="14"/>
        <v>3.8823318813787049</v>
      </c>
      <c r="X23">
        <f t="shared" si="15"/>
        <v>55.032461459432916</v>
      </c>
      <c r="Y23">
        <f t="shared" si="16"/>
        <v>2.0859579715198922</v>
      </c>
      <c r="Z23">
        <f t="shared" si="17"/>
        <v>3.7904137234667443</v>
      </c>
      <c r="AA23">
        <f t="shared" si="18"/>
        <v>1.7963739098588127</v>
      </c>
      <c r="AB23">
        <f t="shared" si="19"/>
        <v>-89.64632367283977</v>
      </c>
      <c r="AC23">
        <f t="shared" si="20"/>
        <v>-65.790626811097368</v>
      </c>
      <c r="AD23">
        <f t="shared" si="21"/>
        <v>-4.8457165099276214</v>
      </c>
      <c r="AE23">
        <f t="shared" si="22"/>
        <v>71.008064094633269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53775.267769768368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323</v>
      </c>
      <c r="AR23">
        <v>15367.1</v>
      </c>
      <c r="AS23">
        <v>739.35284615384603</v>
      </c>
      <c r="AT23">
        <v>875.63</v>
      </c>
      <c r="AU23">
        <f t="shared" si="27"/>
        <v>0.15563326273215172</v>
      </c>
      <c r="AV23">
        <v>0.5</v>
      </c>
      <c r="AW23">
        <f t="shared" si="28"/>
        <v>1180.1861315543297</v>
      </c>
      <c r="AX23">
        <f t="shared" si="29"/>
        <v>7.3265998688073299</v>
      </c>
      <c r="AY23">
        <f t="shared" si="30"/>
        <v>91.838109142518377</v>
      </c>
      <c r="AZ23">
        <f t="shared" si="31"/>
        <v>6.6975429868959425E-3</v>
      </c>
      <c r="BA23">
        <f t="shared" si="32"/>
        <v>2.725409133994952</v>
      </c>
      <c r="BB23" t="s">
        <v>324</v>
      </c>
      <c r="BC23">
        <v>739.35284615384603</v>
      </c>
      <c r="BD23">
        <v>559.71</v>
      </c>
      <c r="BE23">
        <f t="shared" si="33"/>
        <v>0.36079165857725293</v>
      </c>
      <c r="BF23">
        <f t="shared" si="34"/>
        <v>0.43136602255683076</v>
      </c>
      <c r="BG23">
        <f t="shared" si="35"/>
        <v>0.88309520902023031</v>
      </c>
      <c r="BH23">
        <f t="shared" si="36"/>
        <v>0.85091811199861689</v>
      </c>
      <c r="BI23">
        <f t="shared" si="37"/>
        <v>0.93711109580666119</v>
      </c>
      <c r="BJ23">
        <f t="shared" si="38"/>
        <v>0.32655568682972852</v>
      </c>
      <c r="BK23">
        <f t="shared" si="39"/>
        <v>0.67344431317027142</v>
      </c>
      <c r="BL23">
        <f t="shared" si="40"/>
        <v>1400.00166666667</v>
      </c>
      <c r="BM23">
        <f t="shared" si="41"/>
        <v>1180.1861315543297</v>
      </c>
      <c r="BN23">
        <f t="shared" si="42"/>
        <v>0.84298909040893544</v>
      </c>
      <c r="BO23">
        <f t="shared" si="43"/>
        <v>0.19597818081787094</v>
      </c>
      <c r="BP23">
        <v>6</v>
      </c>
      <c r="BQ23">
        <v>0.5</v>
      </c>
      <c r="BR23" t="s">
        <v>296</v>
      </c>
      <c r="BS23">
        <v>2</v>
      </c>
      <c r="BT23">
        <v>1607714015.3499999</v>
      </c>
      <c r="BU23">
        <v>248.67959999999999</v>
      </c>
      <c r="BV23">
        <v>258.075966666667</v>
      </c>
      <c r="BW23">
        <v>20.437256666666698</v>
      </c>
      <c r="BX23">
        <v>18.048306666666701</v>
      </c>
      <c r="BY23">
        <v>248.31903333333301</v>
      </c>
      <c r="BZ23">
        <v>20.141690000000001</v>
      </c>
      <c r="CA23">
        <v>500.11553333333302</v>
      </c>
      <c r="CB23">
        <v>101.966533333333</v>
      </c>
      <c r="CC23">
        <v>9.9903740000000005E-2</v>
      </c>
      <c r="CD23">
        <v>27.979983333333301</v>
      </c>
      <c r="CE23">
        <v>28.391566666666701</v>
      </c>
      <c r="CF23">
        <v>999.9</v>
      </c>
      <c r="CG23">
        <v>0</v>
      </c>
      <c r="CH23">
        <v>0</v>
      </c>
      <c r="CI23">
        <v>10006.5583333333</v>
      </c>
      <c r="CJ23">
        <v>0</v>
      </c>
      <c r="CK23">
        <v>274.66773333333299</v>
      </c>
      <c r="CL23">
        <v>1400.00166666667</v>
      </c>
      <c r="CM23">
        <v>0.90000453333333397</v>
      </c>
      <c r="CN23">
        <v>9.9995719999999996E-2</v>
      </c>
      <c r="CO23">
        <v>0</v>
      </c>
      <c r="CP23">
        <v>739.36003333333304</v>
      </c>
      <c r="CQ23">
        <v>4.9994800000000001</v>
      </c>
      <c r="CR23">
        <v>10629.27</v>
      </c>
      <c r="CS23">
        <v>11417.61</v>
      </c>
      <c r="CT23">
        <v>49.597700000000003</v>
      </c>
      <c r="CU23">
        <v>51.125</v>
      </c>
      <c r="CV23">
        <v>50.624866666666698</v>
      </c>
      <c r="CW23">
        <v>50.570399999999999</v>
      </c>
      <c r="CX23">
        <v>51.356099999999998</v>
      </c>
      <c r="CY23">
        <v>1255.51066666667</v>
      </c>
      <c r="CZ23">
        <v>139.49100000000001</v>
      </c>
      <c r="DA23">
        <v>0</v>
      </c>
      <c r="DB23">
        <v>70.400000095367403</v>
      </c>
      <c r="DC23">
        <v>0</v>
      </c>
      <c r="DD23">
        <v>739.35284615384603</v>
      </c>
      <c r="DE23">
        <v>-1.4409572647672699</v>
      </c>
      <c r="DF23">
        <v>-21.7059828996349</v>
      </c>
      <c r="DG23">
        <v>10629.1653846154</v>
      </c>
      <c r="DH23">
        <v>15</v>
      </c>
      <c r="DI23">
        <v>1607713881.5</v>
      </c>
      <c r="DJ23" t="s">
        <v>316</v>
      </c>
      <c r="DK23">
        <v>1607713880</v>
      </c>
      <c r="DL23">
        <v>1607713881.5</v>
      </c>
      <c r="DM23">
        <v>5</v>
      </c>
      <c r="DN23">
        <v>-0.28100000000000003</v>
      </c>
      <c r="DO23">
        <v>3.0000000000000001E-3</v>
      </c>
      <c r="DP23">
        <v>0.40200000000000002</v>
      </c>
      <c r="DQ23">
        <v>0.23300000000000001</v>
      </c>
      <c r="DR23">
        <v>153</v>
      </c>
      <c r="DS23">
        <v>19</v>
      </c>
      <c r="DT23">
        <v>0.2</v>
      </c>
      <c r="DU23">
        <v>0.05</v>
      </c>
      <c r="DV23">
        <v>7.3282644071455101</v>
      </c>
      <c r="DW23">
        <v>-0.14623775945550899</v>
      </c>
      <c r="DX23">
        <v>1.8904630385197799E-2</v>
      </c>
      <c r="DY23">
        <v>1</v>
      </c>
      <c r="DZ23">
        <v>-9.3975993333333303</v>
      </c>
      <c r="EA23">
        <v>0.13196956618467301</v>
      </c>
      <c r="EB23">
        <v>2.1887277116067801E-2</v>
      </c>
      <c r="EC23">
        <v>1</v>
      </c>
      <c r="ED23">
        <v>2.3895396666666699</v>
      </c>
      <c r="EE23">
        <v>-6.8881067853164502E-2</v>
      </c>
      <c r="EF23">
        <v>5.3564555963393897E-3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0.36</v>
      </c>
      <c r="EN23">
        <v>0.2954</v>
      </c>
      <c r="EO23">
        <v>0.42995139705506802</v>
      </c>
      <c r="EP23">
        <v>-1.6043650578588901E-5</v>
      </c>
      <c r="EQ23">
        <v>-1.15305589960158E-6</v>
      </c>
      <c r="ER23">
        <v>3.6581349982770798E-10</v>
      </c>
      <c r="ES23">
        <v>-6.5366683836965506E-2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2.4</v>
      </c>
      <c r="FB23">
        <v>2.4</v>
      </c>
      <c r="FC23">
        <v>2</v>
      </c>
      <c r="FD23">
        <v>503.22</v>
      </c>
      <c r="FE23">
        <v>476.42500000000001</v>
      </c>
      <c r="FF23">
        <v>23.6069</v>
      </c>
      <c r="FG23">
        <v>33.575099999999999</v>
      </c>
      <c r="FH23">
        <v>30</v>
      </c>
      <c r="FI23">
        <v>33.597200000000001</v>
      </c>
      <c r="FJ23">
        <v>33.638500000000001</v>
      </c>
      <c r="FK23">
        <v>13.6442</v>
      </c>
      <c r="FL23">
        <v>23.338200000000001</v>
      </c>
      <c r="FM23">
        <v>41.855499999999999</v>
      </c>
      <c r="FN23">
        <v>23.6145</v>
      </c>
      <c r="FO23">
        <v>258.67099999999999</v>
      </c>
      <c r="FP23">
        <v>18.081800000000001</v>
      </c>
      <c r="FQ23">
        <v>97.9238</v>
      </c>
      <c r="FR23">
        <v>101.992</v>
      </c>
    </row>
    <row r="24" spans="1:174" x14ac:dyDescent="0.25">
      <c r="A24">
        <v>8</v>
      </c>
      <c r="B24">
        <v>1607714116.0999999</v>
      </c>
      <c r="C24">
        <v>568.09999990463302</v>
      </c>
      <c r="D24" t="s">
        <v>325</v>
      </c>
      <c r="E24" t="s">
        <v>326</v>
      </c>
      <c r="F24" t="s">
        <v>291</v>
      </c>
      <c r="G24" t="s">
        <v>292</v>
      </c>
      <c r="H24">
        <v>1607714108.3499999</v>
      </c>
      <c r="I24">
        <f t="shared" si="0"/>
        <v>2.1414427964305512E-3</v>
      </c>
      <c r="J24">
        <f t="shared" si="1"/>
        <v>2.1414427964305514</v>
      </c>
      <c r="K24">
        <f t="shared" si="2"/>
        <v>12.802616900764905</v>
      </c>
      <c r="L24">
        <f t="shared" si="3"/>
        <v>398.72596666666698</v>
      </c>
      <c r="M24">
        <f t="shared" si="4"/>
        <v>216.51328797914985</v>
      </c>
      <c r="N24">
        <f t="shared" si="5"/>
        <v>22.097843305147432</v>
      </c>
      <c r="O24">
        <f t="shared" si="6"/>
        <v>40.694887668704837</v>
      </c>
      <c r="P24">
        <f t="shared" si="7"/>
        <v>0.12048664701218501</v>
      </c>
      <c r="Q24">
        <f t="shared" si="8"/>
        <v>2.9628671715995973</v>
      </c>
      <c r="R24">
        <f t="shared" si="9"/>
        <v>0.11782937430578781</v>
      </c>
      <c r="S24">
        <f t="shared" si="10"/>
        <v>7.3877223213547977E-2</v>
      </c>
      <c r="T24">
        <f t="shared" si="11"/>
        <v>231.29358628424694</v>
      </c>
      <c r="U24">
        <f t="shared" si="12"/>
        <v>28.787116574160866</v>
      </c>
      <c r="V24">
        <f t="shared" si="13"/>
        <v>28.3771733333333</v>
      </c>
      <c r="W24">
        <f t="shared" si="14"/>
        <v>3.879084936056862</v>
      </c>
      <c r="X24">
        <f t="shared" si="15"/>
        <v>54.80223847574559</v>
      </c>
      <c r="Y24">
        <f t="shared" si="16"/>
        <v>2.0783299168766511</v>
      </c>
      <c r="Z24">
        <f t="shared" si="17"/>
        <v>3.7924179279583252</v>
      </c>
      <c r="AA24">
        <f t="shared" si="18"/>
        <v>1.8007550191802109</v>
      </c>
      <c r="AB24">
        <f t="shared" si="19"/>
        <v>-94.437627322587304</v>
      </c>
      <c r="AC24">
        <f t="shared" si="20"/>
        <v>-61.996529381020288</v>
      </c>
      <c r="AD24">
        <f t="shared" si="21"/>
        <v>-4.569392154807665</v>
      </c>
      <c r="AE24">
        <f t="shared" si="22"/>
        <v>70.290037425831684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53712.039574266732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327</v>
      </c>
      <c r="AR24">
        <v>15367.9</v>
      </c>
      <c r="AS24">
        <v>752.10338461538504</v>
      </c>
      <c r="AT24">
        <v>928.88</v>
      </c>
      <c r="AU24">
        <f t="shared" si="27"/>
        <v>0.19031157456788284</v>
      </c>
      <c r="AV24">
        <v>0.5</v>
      </c>
      <c r="AW24">
        <f t="shared" si="28"/>
        <v>1180.1982215544369</v>
      </c>
      <c r="AX24">
        <f t="shared" si="29"/>
        <v>12.802616900764905</v>
      </c>
      <c r="AY24">
        <f t="shared" si="30"/>
        <v>112.30269092311997</v>
      </c>
      <c r="AZ24">
        <f t="shared" si="31"/>
        <v>1.1337387344100447E-2</v>
      </c>
      <c r="BA24">
        <f t="shared" si="32"/>
        <v>2.5118422185858238</v>
      </c>
      <c r="BB24" t="s">
        <v>328</v>
      </c>
      <c r="BC24">
        <v>752.10338461538504</v>
      </c>
      <c r="BD24">
        <v>552.1</v>
      </c>
      <c r="BE24">
        <f t="shared" si="33"/>
        <v>0.40562828352424418</v>
      </c>
      <c r="BF24">
        <f t="shared" si="34"/>
        <v>0.46917727953876259</v>
      </c>
      <c r="BG24">
        <f t="shared" si="35"/>
        <v>0.86096576358497101</v>
      </c>
      <c r="BH24">
        <f t="shared" si="36"/>
        <v>0.82836957148624246</v>
      </c>
      <c r="BI24">
        <f t="shared" si="37"/>
        <v>0.91620088781918829</v>
      </c>
      <c r="BJ24">
        <f t="shared" si="38"/>
        <v>0.34441112928353129</v>
      </c>
      <c r="BK24">
        <f t="shared" si="39"/>
        <v>0.65558887071646876</v>
      </c>
      <c r="BL24">
        <f t="shared" si="40"/>
        <v>1400.0156666666701</v>
      </c>
      <c r="BM24">
        <f t="shared" si="41"/>
        <v>1180.1982215544369</v>
      </c>
      <c r="BN24">
        <f t="shared" si="42"/>
        <v>0.84298929623009033</v>
      </c>
      <c r="BO24">
        <f t="shared" si="43"/>
        <v>0.19597859246018062</v>
      </c>
      <c r="BP24">
        <v>6</v>
      </c>
      <c r="BQ24">
        <v>0.5</v>
      </c>
      <c r="BR24" t="s">
        <v>296</v>
      </c>
      <c r="BS24">
        <v>2</v>
      </c>
      <c r="BT24">
        <v>1607714108.3499999</v>
      </c>
      <c r="BU24">
        <v>398.72596666666698</v>
      </c>
      <c r="BV24">
        <v>415.10980000000001</v>
      </c>
      <c r="BW24">
        <v>20.3633466666667</v>
      </c>
      <c r="BX24">
        <v>17.846546666666701</v>
      </c>
      <c r="BY24">
        <v>398.46230000000003</v>
      </c>
      <c r="BZ24">
        <v>20.0707466666667</v>
      </c>
      <c r="CA24">
        <v>500.1198</v>
      </c>
      <c r="CB24">
        <v>101.9623</v>
      </c>
      <c r="CC24">
        <v>9.9996089999999996E-2</v>
      </c>
      <c r="CD24">
        <v>27.989049999999999</v>
      </c>
      <c r="CE24">
        <v>28.3771733333333</v>
      </c>
      <c r="CF24">
        <v>999.9</v>
      </c>
      <c r="CG24">
        <v>0</v>
      </c>
      <c r="CH24">
        <v>0</v>
      </c>
      <c r="CI24">
        <v>9995.0380000000005</v>
      </c>
      <c r="CJ24">
        <v>0</v>
      </c>
      <c r="CK24">
        <v>277.80143333333302</v>
      </c>
      <c r="CL24">
        <v>1400.0156666666701</v>
      </c>
      <c r="CM24">
        <v>0.90000013333333395</v>
      </c>
      <c r="CN24">
        <v>0.10000028</v>
      </c>
      <c r="CO24">
        <v>0</v>
      </c>
      <c r="CP24">
        <v>752.035433333333</v>
      </c>
      <c r="CQ24">
        <v>4.9994800000000001</v>
      </c>
      <c r="CR24">
        <v>10805.053333333301</v>
      </c>
      <c r="CS24">
        <v>11417.7166666667</v>
      </c>
      <c r="CT24">
        <v>49.528933333333299</v>
      </c>
      <c r="CU24">
        <v>51.116599999999998</v>
      </c>
      <c r="CV24">
        <v>50.574599999999997</v>
      </c>
      <c r="CW24">
        <v>50.524799999999999</v>
      </c>
      <c r="CX24">
        <v>51.3038666666667</v>
      </c>
      <c r="CY24">
        <v>1255.5136666666699</v>
      </c>
      <c r="CZ24">
        <v>139.50200000000001</v>
      </c>
      <c r="DA24">
        <v>0</v>
      </c>
      <c r="DB24">
        <v>92.400000095367403</v>
      </c>
      <c r="DC24">
        <v>0</v>
      </c>
      <c r="DD24">
        <v>752.10338461538504</v>
      </c>
      <c r="DE24">
        <v>8.3245812157647094</v>
      </c>
      <c r="DF24">
        <v>98.516239317562096</v>
      </c>
      <c r="DG24">
        <v>10805.376923076899</v>
      </c>
      <c r="DH24">
        <v>15</v>
      </c>
      <c r="DI24">
        <v>1607713881.5</v>
      </c>
      <c r="DJ24" t="s">
        <v>316</v>
      </c>
      <c r="DK24">
        <v>1607713880</v>
      </c>
      <c r="DL24">
        <v>1607713881.5</v>
      </c>
      <c r="DM24">
        <v>5</v>
      </c>
      <c r="DN24">
        <v>-0.28100000000000003</v>
      </c>
      <c r="DO24">
        <v>3.0000000000000001E-3</v>
      </c>
      <c r="DP24">
        <v>0.40200000000000002</v>
      </c>
      <c r="DQ24">
        <v>0.23300000000000001</v>
      </c>
      <c r="DR24">
        <v>153</v>
      </c>
      <c r="DS24">
        <v>19</v>
      </c>
      <c r="DT24">
        <v>0.2</v>
      </c>
      <c r="DU24">
        <v>0.05</v>
      </c>
      <c r="DV24">
        <v>12.8136897133634</v>
      </c>
      <c r="DW24">
        <v>-0.30134599129130901</v>
      </c>
      <c r="DX24">
        <v>5.2166460576614303E-2</v>
      </c>
      <c r="DY24">
        <v>1</v>
      </c>
      <c r="DZ24">
        <v>-16.390073333333302</v>
      </c>
      <c r="EA24">
        <v>0.18214905450504401</v>
      </c>
      <c r="EB24">
        <v>5.3989245431124398E-2</v>
      </c>
      <c r="EC24">
        <v>1</v>
      </c>
      <c r="ED24">
        <v>2.5155413333333301</v>
      </c>
      <c r="EE24">
        <v>0.16246051167964301</v>
      </c>
      <c r="EF24">
        <v>1.20781338882388E-2</v>
      </c>
      <c r="EG24">
        <v>1</v>
      </c>
      <c r="EH24">
        <v>3</v>
      </c>
      <c r="EI24">
        <v>3</v>
      </c>
      <c r="EJ24" t="s">
        <v>303</v>
      </c>
      <c r="EK24">
        <v>100</v>
      </c>
      <c r="EL24">
        <v>100</v>
      </c>
      <c r="EM24">
        <v>0.26400000000000001</v>
      </c>
      <c r="EN24">
        <v>0.29299999999999998</v>
      </c>
      <c r="EO24">
        <v>0.42995139705506802</v>
      </c>
      <c r="EP24">
        <v>-1.6043650578588901E-5</v>
      </c>
      <c r="EQ24">
        <v>-1.15305589960158E-6</v>
      </c>
      <c r="ER24">
        <v>3.6581349982770798E-10</v>
      </c>
      <c r="ES24">
        <v>-6.5366683836965506E-2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3.9</v>
      </c>
      <c r="FB24">
        <v>3.9</v>
      </c>
      <c r="FC24">
        <v>2</v>
      </c>
      <c r="FD24">
        <v>503.31799999999998</v>
      </c>
      <c r="FE24">
        <v>476.24299999999999</v>
      </c>
      <c r="FF24">
        <v>23.666899999999998</v>
      </c>
      <c r="FG24">
        <v>33.567100000000003</v>
      </c>
      <c r="FH24">
        <v>30</v>
      </c>
      <c r="FI24">
        <v>33.588200000000001</v>
      </c>
      <c r="FJ24">
        <v>33.629399999999997</v>
      </c>
      <c r="FK24">
        <v>19.710599999999999</v>
      </c>
      <c r="FL24">
        <v>23.335100000000001</v>
      </c>
      <c r="FM24">
        <v>40.726100000000002</v>
      </c>
      <c r="FN24">
        <v>23.674299999999999</v>
      </c>
      <c r="FO24">
        <v>415.63499999999999</v>
      </c>
      <c r="FP24">
        <v>17.866399999999999</v>
      </c>
      <c r="FQ24">
        <v>97.925600000000003</v>
      </c>
      <c r="FR24">
        <v>101.99299999999999</v>
      </c>
    </row>
    <row r="25" spans="1:174" x14ac:dyDescent="0.25">
      <c r="A25">
        <v>9</v>
      </c>
      <c r="B25">
        <v>1607714222.0999999</v>
      </c>
      <c r="C25">
        <v>674.09999990463302</v>
      </c>
      <c r="D25" t="s">
        <v>329</v>
      </c>
      <c r="E25" t="s">
        <v>330</v>
      </c>
      <c r="F25" t="s">
        <v>291</v>
      </c>
      <c r="G25" t="s">
        <v>292</v>
      </c>
      <c r="H25">
        <v>1607714214.3499999</v>
      </c>
      <c r="I25">
        <f t="shared" si="0"/>
        <v>2.1483687089129387E-3</v>
      </c>
      <c r="J25">
        <f t="shared" si="1"/>
        <v>2.1483687089129386</v>
      </c>
      <c r="K25">
        <f t="shared" si="2"/>
        <v>15.492969285196059</v>
      </c>
      <c r="L25">
        <f t="shared" si="3"/>
        <v>499.56369999999998</v>
      </c>
      <c r="M25">
        <f t="shared" si="4"/>
        <v>277.21947424249021</v>
      </c>
      <c r="N25">
        <f t="shared" si="5"/>
        <v>28.293347731159482</v>
      </c>
      <c r="O25">
        <f t="shared" si="6"/>
        <v>50.986062637147263</v>
      </c>
      <c r="P25">
        <f t="shared" si="7"/>
        <v>0.11974767541821553</v>
      </c>
      <c r="Q25">
        <f t="shared" si="8"/>
        <v>2.9633915257884329</v>
      </c>
      <c r="R25">
        <f t="shared" si="9"/>
        <v>0.11712296898735192</v>
      </c>
      <c r="S25">
        <f t="shared" si="10"/>
        <v>7.3432883458728254E-2</v>
      </c>
      <c r="T25">
        <f t="shared" si="11"/>
        <v>231.28622620096806</v>
      </c>
      <c r="U25">
        <f t="shared" si="12"/>
        <v>28.785697680254483</v>
      </c>
      <c r="V25">
        <f t="shared" si="13"/>
        <v>28.346246666666701</v>
      </c>
      <c r="W25">
        <f t="shared" si="14"/>
        <v>3.8721163014280324</v>
      </c>
      <c r="X25">
        <f t="shared" si="15"/>
        <v>54.168969904360431</v>
      </c>
      <c r="Y25">
        <f t="shared" si="16"/>
        <v>2.0543780030508754</v>
      </c>
      <c r="Z25">
        <f t="shared" si="17"/>
        <v>3.7925365881574651</v>
      </c>
      <c r="AA25">
        <f t="shared" si="18"/>
        <v>1.8177382983771571</v>
      </c>
      <c r="AB25">
        <f t="shared" si="19"/>
        <v>-94.743060063060597</v>
      </c>
      <c r="AC25">
        <f t="shared" si="20"/>
        <v>-56.980844722236469</v>
      </c>
      <c r="AD25">
        <f t="shared" si="21"/>
        <v>-4.1983372556072629</v>
      </c>
      <c r="AE25">
        <f t="shared" si="22"/>
        <v>75.363984160063723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53727.231450761785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331</v>
      </c>
      <c r="AR25">
        <v>15368.6</v>
      </c>
      <c r="AS25">
        <v>770.505</v>
      </c>
      <c r="AT25">
        <v>970.95</v>
      </c>
      <c r="AU25">
        <f t="shared" si="27"/>
        <v>0.20644214429167318</v>
      </c>
      <c r="AV25">
        <v>0.5</v>
      </c>
      <c r="AW25">
        <f t="shared" si="28"/>
        <v>1180.1593195615508</v>
      </c>
      <c r="AX25">
        <f t="shared" si="29"/>
        <v>15.492969285196059</v>
      </c>
      <c r="AY25">
        <f t="shared" si="30"/>
        <v>121.81731026804425</v>
      </c>
      <c r="AZ25">
        <f t="shared" si="31"/>
        <v>1.3617412919285192E-2</v>
      </c>
      <c r="BA25">
        <f t="shared" si="32"/>
        <v>2.3596786652247799</v>
      </c>
      <c r="BB25" t="s">
        <v>332</v>
      </c>
      <c r="BC25">
        <v>770.505</v>
      </c>
      <c r="BD25">
        <v>552.52</v>
      </c>
      <c r="BE25">
        <f t="shared" si="33"/>
        <v>0.43094907049796594</v>
      </c>
      <c r="BF25">
        <f t="shared" si="34"/>
        <v>0.47904069975862157</v>
      </c>
      <c r="BG25">
        <f t="shared" si="35"/>
        <v>0.84557271291279767</v>
      </c>
      <c r="BH25">
        <f t="shared" si="36"/>
        <v>0.78460322478659472</v>
      </c>
      <c r="BI25">
        <f t="shared" si="37"/>
        <v>0.89968084180917929</v>
      </c>
      <c r="BJ25">
        <f t="shared" si="38"/>
        <v>0.34351440604620814</v>
      </c>
      <c r="BK25">
        <f t="shared" si="39"/>
        <v>0.65648559395379191</v>
      </c>
      <c r="BL25">
        <f t="shared" si="40"/>
        <v>1399.96933333333</v>
      </c>
      <c r="BM25">
        <f t="shared" si="41"/>
        <v>1180.1593195615508</v>
      </c>
      <c r="BN25">
        <f t="shared" si="42"/>
        <v>0.8429894080262379</v>
      </c>
      <c r="BO25">
        <f t="shared" si="43"/>
        <v>0.19597881605247572</v>
      </c>
      <c r="BP25">
        <v>6</v>
      </c>
      <c r="BQ25">
        <v>0.5</v>
      </c>
      <c r="BR25" t="s">
        <v>296</v>
      </c>
      <c r="BS25">
        <v>2</v>
      </c>
      <c r="BT25">
        <v>1607714214.3499999</v>
      </c>
      <c r="BU25">
        <v>499.56369999999998</v>
      </c>
      <c r="BV25">
        <v>519.43823333333296</v>
      </c>
      <c r="BW25">
        <v>20.128886666666698</v>
      </c>
      <c r="BX25">
        <v>17.603363333333299</v>
      </c>
      <c r="BY25">
        <v>499.38369999999998</v>
      </c>
      <c r="BZ25">
        <v>19.845666666666698</v>
      </c>
      <c r="CA25">
        <v>500.12393333333301</v>
      </c>
      <c r="CB25">
        <v>101.961166666667</v>
      </c>
      <c r="CC25">
        <v>0.100017196666667</v>
      </c>
      <c r="CD25">
        <v>27.9895866666667</v>
      </c>
      <c r="CE25">
        <v>28.346246666666701</v>
      </c>
      <c r="CF25">
        <v>999.9</v>
      </c>
      <c r="CG25">
        <v>0</v>
      </c>
      <c r="CH25">
        <v>0</v>
      </c>
      <c r="CI25">
        <v>9998.1196666666692</v>
      </c>
      <c r="CJ25">
        <v>0</v>
      </c>
      <c r="CK25">
        <v>286.43163333333302</v>
      </c>
      <c r="CL25">
        <v>1399.96933333333</v>
      </c>
      <c r="CM25">
        <v>0.89999426666666704</v>
      </c>
      <c r="CN25">
        <v>0.10000636</v>
      </c>
      <c r="CO25">
        <v>0</v>
      </c>
      <c r="CP25">
        <v>770.45833333333303</v>
      </c>
      <c r="CQ25">
        <v>4.9994800000000001</v>
      </c>
      <c r="CR25">
        <v>11060.18</v>
      </c>
      <c r="CS25">
        <v>11417.3066666667</v>
      </c>
      <c r="CT25">
        <v>49.487400000000001</v>
      </c>
      <c r="CU25">
        <v>51.0662666666666</v>
      </c>
      <c r="CV25">
        <v>50.562066666666603</v>
      </c>
      <c r="CW25">
        <v>50.491599999999998</v>
      </c>
      <c r="CX25">
        <v>51.258133333333298</v>
      </c>
      <c r="CY25">
        <v>1255.4673333333301</v>
      </c>
      <c r="CZ25">
        <v>139.50266666666701</v>
      </c>
      <c r="DA25">
        <v>0</v>
      </c>
      <c r="DB25">
        <v>105.59999990463299</v>
      </c>
      <c r="DC25">
        <v>0</v>
      </c>
      <c r="DD25">
        <v>770.505</v>
      </c>
      <c r="DE25">
        <v>5.2610598364432599</v>
      </c>
      <c r="DF25">
        <v>82.075213705232201</v>
      </c>
      <c r="DG25">
        <v>11060.9653846154</v>
      </c>
      <c r="DH25">
        <v>15</v>
      </c>
      <c r="DI25">
        <v>1607713881.5</v>
      </c>
      <c r="DJ25" t="s">
        <v>316</v>
      </c>
      <c r="DK25">
        <v>1607713880</v>
      </c>
      <c r="DL25">
        <v>1607713881.5</v>
      </c>
      <c r="DM25">
        <v>5</v>
      </c>
      <c r="DN25">
        <v>-0.28100000000000003</v>
      </c>
      <c r="DO25">
        <v>3.0000000000000001E-3</v>
      </c>
      <c r="DP25">
        <v>0.40200000000000002</v>
      </c>
      <c r="DQ25">
        <v>0.23300000000000001</v>
      </c>
      <c r="DR25">
        <v>153</v>
      </c>
      <c r="DS25">
        <v>19</v>
      </c>
      <c r="DT25">
        <v>0.2</v>
      </c>
      <c r="DU25">
        <v>0.05</v>
      </c>
      <c r="DV25">
        <v>15.4953873738067</v>
      </c>
      <c r="DW25">
        <v>0.110686394341676</v>
      </c>
      <c r="DX25">
        <v>3.3215319556719802E-2</v>
      </c>
      <c r="DY25">
        <v>1</v>
      </c>
      <c r="DZ25">
        <v>-19.875956666666699</v>
      </c>
      <c r="EA25">
        <v>1.1986651835090101E-3</v>
      </c>
      <c r="EB25">
        <v>3.6700433088573799E-2</v>
      </c>
      <c r="EC25">
        <v>1</v>
      </c>
      <c r="ED25">
        <v>2.5270043333333301</v>
      </c>
      <c r="EE25">
        <v>-0.197111546162406</v>
      </c>
      <c r="EF25">
        <v>2.1770699373750601E-2</v>
      </c>
      <c r="EG25">
        <v>1</v>
      </c>
      <c r="EH25">
        <v>3</v>
      </c>
      <c r="EI25">
        <v>3</v>
      </c>
      <c r="EJ25" t="s">
        <v>303</v>
      </c>
      <c r="EK25">
        <v>100</v>
      </c>
      <c r="EL25">
        <v>100</v>
      </c>
      <c r="EM25">
        <v>0.18</v>
      </c>
      <c r="EN25">
        <v>0.28420000000000001</v>
      </c>
      <c r="EO25">
        <v>0.42995139705506802</v>
      </c>
      <c r="EP25">
        <v>-1.6043650578588901E-5</v>
      </c>
      <c r="EQ25">
        <v>-1.15305589960158E-6</v>
      </c>
      <c r="ER25">
        <v>3.6581349982770798E-10</v>
      </c>
      <c r="ES25">
        <v>-6.5366683836965506E-2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5.7</v>
      </c>
      <c r="FB25">
        <v>5.7</v>
      </c>
      <c r="FC25">
        <v>2</v>
      </c>
      <c r="FD25">
        <v>503.40600000000001</v>
      </c>
      <c r="FE25">
        <v>476.29599999999999</v>
      </c>
      <c r="FF25">
        <v>23.706499999999998</v>
      </c>
      <c r="FG25">
        <v>33.551000000000002</v>
      </c>
      <c r="FH25">
        <v>30</v>
      </c>
      <c r="FI25">
        <v>33.573599999999999</v>
      </c>
      <c r="FJ25">
        <v>33.617199999999997</v>
      </c>
      <c r="FK25">
        <v>23.549099999999999</v>
      </c>
      <c r="FL25">
        <v>23.9636</v>
      </c>
      <c r="FM25">
        <v>39.226500000000001</v>
      </c>
      <c r="FN25">
        <v>23.71</v>
      </c>
      <c r="FO25">
        <v>519.52300000000002</v>
      </c>
      <c r="FP25">
        <v>17.637699999999999</v>
      </c>
      <c r="FQ25">
        <v>97.930499999999995</v>
      </c>
      <c r="FR25">
        <v>101.99299999999999</v>
      </c>
    </row>
    <row r="26" spans="1:174" x14ac:dyDescent="0.25">
      <c r="A26">
        <v>10</v>
      </c>
      <c r="B26">
        <v>1607714342.5999999</v>
      </c>
      <c r="C26">
        <v>794.59999990463302</v>
      </c>
      <c r="D26" t="s">
        <v>333</v>
      </c>
      <c r="E26" t="s">
        <v>334</v>
      </c>
      <c r="F26" t="s">
        <v>291</v>
      </c>
      <c r="G26" t="s">
        <v>292</v>
      </c>
      <c r="H26">
        <v>1607714334.5999999</v>
      </c>
      <c r="I26">
        <f t="shared" si="0"/>
        <v>1.9342891855801537E-3</v>
      </c>
      <c r="J26">
        <f t="shared" si="1"/>
        <v>1.9342891855801538</v>
      </c>
      <c r="K26">
        <f t="shared" si="2"/>
        <v>17.435593149884795</v>
      </c>
      <c r="L26">
        <f t="shared" si="3"/>
        <v>599.87648387096795</v>
      </c>
      <c r="M26">
        <f t="shared" si="4"/>
        <v>323.4447138724052</v>
      </c>
      <c r="N26">
        <f t="shared" si="5"/>
        <v>33.008922097566433</v>
      </c>
      <c r="O26">
        <f t="shared" si="6"/>
        <v>61.219971373748272</v>
      </c>
      <c r="P26">
        <f t="shared" si="7"/>
        <v>0.10792168374053554</v>
      </c>
      <c r="Q26">
        <f t="shared" si="8"/>
        <v>2.9639007463767499</v>
      </c>
      <c r="R26">
        <f t="shared" si="9"/>
        <v>0.10578517257379484</v>
      </c>
      <c r="S26">
        <f t="shared" si="10"/>
        <v>6.6304167041964984E-2</v>
      </c>
      <c r="T26">
        <f t="shared" si="11"/>
        <v>231.29218285506005</v>
      </c>
      <c r="U26">
        <f t="shared" si="12"/>
        <v>28.846505886374594</v>
      </c>
      <c r="V26">
        <f t="shared" si="13"/>
        <v>28.368019354838701</v>
      </c>
      <c r="W26">
        <f t="shared" si="14"/>
        <v>3.8770211522738212</v>
      </c>
      <c r="X26">
        <f t="shared" si="15"/>
        <v>54.437776064039689</v>
      </c>
      <c r="Y26">
        <f t="shared" si="16"/>
        <v>2.0652790135857804</v>
      </c>
      <c r="Z26">
        <f t="shared" si="17"/>
        <v>3.7938342873452813</v>
      </c>
      <c r="AA26">
        <f t="shared" si="18"/>
        <v>1.8117421386880408</v>
      </c>
      <c r="AB26">
        <f t="shared" si="19"/>
        <v>-85.302153084084779</v>
      </c>
      <c r="AC26">
        <f t="shared" si="20"/>
        <v>-59.532015867350999</v>
      </c>
      <c r="AD26">
        <f t="shared" si="21"/>
        <v>-4.3861573548251771</v>
      </c>
      <c r="AE26">
        <f t="shared" si="22"/>
        <v>82.071856548799104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53740.907982578734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335</v>
      </c>
      <c r="AR26">
        <v>15369.1</v>
      </c>
      <c r="AS26">
        <v>785.72346153846195</v>
      </c>
      <c r="AT26">
        <v>1001.85</v>
      </c>
      <c r="AU26">
        <f t="shared" si="27"/>
        <v>0.21572744269255684</v>
      </c>
      <c r="AV26">
        <v>0.5</v>
      </c>
      <c r="AW26">
        <f t="shared" si="28"/>
        <v>1180.1875932078053</v>
      </c>
      <c r="AX26">
        <f t="shared" si="29"/>
        <v>17.435593149884795</v>
      </c>
      <c r="AY26">
        <f t="shared" si="30"/>
        <v>127.2994256901017</v>
      </c>
      <c r="AZ26">
        <f t="shared" si="31"/>
        <v>1.5263116417568764E-2</v>
      </c>
      <c r="BA26">
        <f t="shared" si="32"/>
        <v>2.2560562958526726</v>
      </c>
      <c r="BB26" t="s">
        <v>336</v>
      </c>
      <c r="BC26">
        <v>785.72346153846195</v>
      </c>
      <c r="BD26">
        <v>563.41999999999996</v>
      </c>
      <c r="BE26">
        <f t="shared" si="33"/>
        <v>0.43762040225582677</v>
      </c>
      <c r="BF26">
        <f t="shared" si="34"/>
        <v>0.49295563365084061</v>
      </c>
      <c r="BG26">
        <f t="shared" si="35"/>
        <v>0.83753788917462746</v>
      </c>
      <c r="BH26">
        <f t="shared" si="36"/>
        <v>0.75470271431832969</v>
      </c>
      <c r="BI26">
        <f t="shared" si="37"/>
        <v>0.88754703097701193</v>
      </c>
      <c r="BJ26">
        <f t="shared" si="38"/>
        <v>0.35348449767267243</v>
      </c>
      <c r="BK26">
        <f t="shared" si="39"/>
        <v>0.64651550232732757</v>
      </c>
      <c r="BL26">
        <f t="shared" si="40"/>
        <v>1400.0025806451599</v>
      </c>
      <c r="BM26">
        <f t="shared" si="41"/>
        <v>1180.1875932078053</v>
      </c>
      <c r="BN26">
        <f t="shared" si="42"/>
        <v>0.84298958410772518</v>
      </c>
      <c r="BO26">
        <f t="shared" si="43"/>
        <v>0.19597916821545042</v>
      </c>
      <c r="BP26">
        <v>6</v>
      </c>
      <c r="BQ26">
        <v>0.5</v>
      </c>
      <c r="BR26" t="s">
        <v>296</v>
      </c>
      <c r="BS26">
        <v>2</v>
      </c>
      <c r="BT26">
        <v>1607714334.5999999</v>
      </c>
      <c r="BU26">
        <v>599.87648387096795</v>
      </c>
      <c r="BV26">
        <v>622.18590322580599</v>
      </c>
      <c r="BW26">
        <v>20.2370612903226</v>
      </c>
      <c r="BX26">
        <v>17.963467741935499</v>
      </c>
      <c r="BY26">
        <v>599.79203225806498</v>
      </c>
      <c r="BZ26">
        <v>19.949519354838699</v>
      </c>
      <c r="CA26">
        <v>500.12761290322601</v>
      </c>
      <c r="CB26">
        <v>101.954322580645</v>
      </c>
      <c r="CC26">
        <v>9.9971961290322597E-2</v>
      </c>
      <c r="CD26">
        <v>27.995454838709701</v>
      </c>
      <c r="CE26">
        <v>28.368019354838701</v>
      </c>
      <c r="CF26">
        <v>999.9</v>
      </c>
      <c r="CG26">
        <v>0</v>
      </c>
      <c r="CH26">
        <v>0</v>
      </c>
      <c r="CI26">
        <v>10001.676451612901</v>
      </c>
      <c r="CJ26">
        <v>0</v>
      </c>
      <c r="CK26">
        <v>307.28254838709699</v>
      </c>
      <c r="CL26">
        <v>1400.0025806451599</v>
      </c>
      <c r="CM26">
        <v>0.89999251612903197</v>
      </c>
      <c r="CN26">
        <v>0.100008174193548</v>
      </c>
      <c r="CO26">
        <v>0</v>
      </c>
      <c r="CP26">
        <v>785.71748387096795</v>
      </c>
      <c r="CQ26">
        <v>4.9994800000000001</v>
      </c>
      <c r="CR26">
        <v>11281.4290322581</v>
      </c>
      <c r="CS26">
        <v>11417.583870967699</v>
      </c>
      <c r="CT26">
        <v>49.433064516129001</v>
      </c>
      <c r="CU26">
        <v>51.033999999999999</v>
      </c>
      <c r="CV26">
        <v>50.511935483871</v>
      </c>
      <c r="CW26">
        <v>50.449258064516101</v>
      </c>
      <c r="CX26">
        <v>51.217483870967698</v>
      </c>
      <c r="CY26">
        <v>1255.4919354838701</v>
      </c>
      <c r="CZ26">
        <v>139.51451612903199</v>
      </c>
      <c r="DA26">
        <v>0</v>
      </c>
      <c r="DB26">
        <v>119.59999990463299</v>
      </c>
      <c r="DC26">
        <v>0</v>
      </c>
      <c r="DD26">
        <v>785.72346153846195</v>
      </c>
      <c r="DE26">
        <v>1.27145299898785</v>
      </c>
      <c r="DF26">
        <v>18.0717947221926</v>
      </c>
      <c r="DG26">
        <v>11281.538461538499</v>
      </c>
      <c r="DH26">
        <v>15</v>
      </c>
      <c r="DI26">
        <v>1607713881.5</v>
      </c>
      <c r="DJ26" t="s">
        <v>316</v>
      </c>
      <c r="DK26">
        <v>1607713880</v>
      </c>
      <c r="DL26">
        <v>1607713881.5</v>
      </c>
      <c r="DM26">
        <v>5</v>
      </c>
      <c r="DN26">
        <v>-0.28100000000000003</v>
      </c>
      <c r="DO26">
        <v>3.0000000000000001E-3</v>
      </c>
      <c r="DP26">
        <v>0.40200000000000002</v>
      </c>
      <c r="DQ26">
        <v>0.23300000000000001</v>
      </c>
      <c r="DR26">
        <v>153</v>
      </c>
      <c r="DS26">
        <v>19</v>
      </c>
      <c r="DT26">
        <v>0.2</v>
      </c>
      <c r="DU26">
        <v>0.05</v>
      </c>
      <c r="DV26">
        <v>17.435777792179898</v>
      </c>
      <c r="DW26">
        <v>-0.49504062536228199</v>
      </c>
      <c r="DX26">
        <v>4.1104978456943699E-2</v>
      </c>
      <c r="DY26">
        <v>1</v>
      </c>
      <c r="DZ26">
        <v>-22.30641</v>
      </c>
      <c r="EA26">
        <v>0.58864071190213496</v>
      </c>
      <c r="EB26">
        <v>5.4702957567819802E-2</v>
      </c>
      <c r="EC26">
        <v>0</v>
      </c>
      <c r="ED26">
        <v>2.2729683333333299</v>
      </c>
      <c r="EE26">
        <v>-0.100913459399339</v>
      </c>
      <c r="EF26">
        <v>1.5796742297772101E-2</v>
      </c>
      <c r="EG26">
        <v>1</v>
      </c>
      <c r="EH26">
        <v>2</v>
      </c>
      <c r="EI26">
        <v>3</v>
      </c>
      <c r="EJ26" t="s">
        <v>337</v>
      </c>
      <c r="EK26">
        <v>100</v>
      </c>
      <c r="EL26">
        <v>100</v>
      </c>
      <c r="EM26">
        <v>8.4000000000000005E-2</v>
      </c>
      <c r="EN26">
        <v>0.28939999999999999</v>
      </c>
      <c r="EO26">
        <v>0.42995139705506802</v>
      </c>
      <c r="EP26">
        <v>-1.6043650578588901E-5</v>
      </c>
      <c r="EQ26">
        <v>-1.15305589960158E-6</v>
      </c>
      <c r="ER26">
        <v>3.6581349982770798E-10</v>
      </c>
      <c r="ES26">
        <v>-6.5366683836965506E-2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7.7</v>
      </c>
      <c r="FB26">
        <v>7.7</v>
      </c>
      <c r="FC26">
        <v>2</v>
      </c>
      <c r="FD26">
        <v>503.16899999999998</v>
      </c>
      <c r="FE26">
        <v>476.74</v>
      </c>
      <c r="FF26">
        <v>23.706</v>
      </c>
      <c r="FG26">
        <v>33.526899999999998</v>
      </c>
      <c r="FH26">
        <v>30.0001</v>
      </c>
      <c r="FI26">
        <v>33.555</v>
      </c>
      <c r="FJ26">
        <v>33.596299999999999</v>
      </c>
      <c r="FK26">
        <v>27.234000000000002</v>
      </c>
      <c r="FL26">
        <v>20.439699999999998</v>
      </c>
      <c r="FM26">
        <v>38.483800000000002</v>
      </c>
      <c r="FN26">
        <v>23.706099999999999</v>
      </c>
      <c r="FO26">
        <v>622.08399999999995</v>
      </c>
      <c r="FP26">
        <v>18.0215</v>
      </c>
      <c r="FQ26">
        <v>97.934600000000003</v>
      </c>
      <c r="FR26">
        <v>101.999</v>
      </c>
    </row>
    <row r="27" spans="1:174" x14ac:dyDescent="0.25">
      <c r="A27">
        <v>11</v>
      </c>
      <c r="B27">
        <v>1607714463.0999999</v>
      </c>
      <c r="C27">
        <v>915.09999990463302</v>
      </c>
      <c r="D27" t="s">
        <v>338</v>
      </c>
      <c r="E27" t="s">
        <v>339</v>
      </c>
      <c r="F27" t="s">
        <v>291</v>
      </c>
      <c r="G27" t="s">
        <v>292</v>
      </c>
      <c r="H27">
        <v>1607714455.0999999</v>
      </c>
      <c r="I27">
        <f t="shared" si="0"/>
        <v>1.6826012269058014E-3</v>
      </c>
      <c r="J27">
        <f t="shared" si="1"/>
        <v>1.6826012269058013</v>
      </c>
      <c r="K27">
        <f t="shared" si="2"/>
        <v>18.637817070835055</v>
      </c>
      <c r="L27">
        <f t="shared" si="3"/>
        <v>699.92574193548398</v>
      </c>
      <c r="M27">
        <f t="shared" si="4"/>
        <v>359.9756465260042</v>
      </c>
      <c r="N27">
        <f t="shared" si="5"/>
        <v>36.735022377674738</v>
      </c>
      <c r="O27">
        <f t="shared" si="6"/>
        <v>71.426464653500418</v>
      </c>
      <c r="P27">
        <f t="shared" si="7"/>
        <v>9.3291366082164984E-2</v>
      </c>
      <c r="Q27">
        <f t="shared" si="8"/>
        <v>2.9646583784251317</v>
      </c>
      <c r="R27">
        <f t="shared" si="9"/>
        <v>9.1690629687339237E-2</v>
      </c>
      <c r="S27">
        <f t="shared" si="10"/>
        <v>5.7448175549482991E-2</v>
      </c>
      <c r="T27">
        <f t="shared" si="11"/>
        <v>231.2902936255048</v>
      </c>
      <c r="U27">
        <f t="shared" si="12"/>
        <v>28.912099877561584</v>
      </c>
      <c r="V27">
        <f t="shared" si="13"/>
        <v>28.428832258064499</v>
      </c>
      <c r="W27">
        <f t="shared" si="14"/>
        <v>3.890749522134056</v>
      </c>
      <c r="X27">
        <f t="shared" si="15"/>
        <v>54.632139982541531</v>
      </c>
      <c r="Y27">
        <f t="shared" si="16"/>
        <v>2.0727881170045523</v>
      </c>
      <c r="Z27">
        <f t="shared" si="17"/>
        <v>3.7940818676825421</v>
      </c>
      <c r="AA27">
        <f t="shared" si="18"/>
        <v>1.8179614051295037</v>
      </c>
      <c r="AB27">
        <f t="shared" si="19"/>
        <v>-74.202714106545841</v>
      </c>
      <c r="AC27">
        <f t="shared" si="20"/>
        <v>-69.088092821562384</v>
      </c>
      <c r="AD27">
        <f t="shared" si="21"/>
        <v>-5.0904928330768318</v>
      </c>
      <c r="AE27">
        <f t="shared" si="22"/>
        <v>82.90899386431974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53762.714363314626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340</v>
      </c>
      <c r="AR27">
        <v>15369.4</v>
      </c>
      <c r="AS27">
        <v>794.305230769231</v>
      </c>
      <c r="AT27">
        <v>1017.74</v>
      </c>
      <c r="AU27">
        <f t="shared" si="27"/>
        <v>0.21954012737120387</v>
      </c>
      <c r="AV27">
        <v>0.5</v>
      </c>
      <c r="AW27">
        <f t="shared" si="28"/>
        <v>1180.178062844901</v>
      </c>
      <c r="AX27">
        <f t="shared" si="29"/>
        <v>18.637817070835055</v>
      </c>
      <c r="AY27">
        <f t="shared" si="30"/>
        <v>129.5482211188351</v>
      </c>
      <c r="AZ27">
        <f t="shared" si="31"/>
        <v>1.6281919784486443E-2</v>
      </c>
      <c r="BA27">
        <f t="shared" si="32"/>
        <v>2.2052194077072733</v>
      </c>
      <c r="BB27" t="s">
        <v>341</v>
      </c>
      <c r="BC27">
        <v>794.305230769231</v>
      </c>
      <c r="BD27">
        <v>567.95000000000005</v>
      </c>
      <c r="BE27">
        <f t="shared" si="33"/>
        <v>0.44194981036414016</v>
      </c>
      <c r="BF27">
        <f t="shared" si="34"/>
        <v>0.49675352771464243</v>
      </c>
      <c r="BG27">
        <f t="shared" si="35"/>
        <v>0.83304814541243377</v>
      </c>
      <c r="BH27">
        <f t="shared" si="36"/>
        <v>0.73920629507662605</v>
      </c>
      <c r="BI27">
        <f t="shared" si="37"/>
        <v>0.88130734637755759</v>
      </c>
      <c r="BJ27">
        <f t="shared" si="38"/>
        <v>0.35519238088399119</v>
      </c>
      <c r="BK27">
        <f t="shared" si="39"/>
        <v>0.64480761911600881</v>
      </c>
      <c r="BL27">
        <f t="shared" si="40"/>
        <v>1399.99129032258</v>
      </c>
      <c r="BM27">
        <f t="shared" si="41"/>
        <v>1180.178062844901</v>
      </c>
      <c r="BN27">
        <f t="shared" si="42"/>
        <v>0.84298957500869121</v>
      </c>
      <c r="BO27">
        <f t="shared" si="43"/>
        <v>0.19597915001738256</v>
      </c>
      <c r="BP27">
        <v>6</v>
      </c>
      <c r="BQ27">
        <v>0.5</v>
      </c>
      <c r="BR27" t="s">
        <v>296</v>
      </c>
      <c r="BS27">
        <v>2</v>
      </c>
      <c r="BT27">
        <v>1607714455.0999999</v>
      </c>
      <c r="BU27">
        <v>699.92574193548398</v>
      </c>
      <c r="BV27">
        <v>723.69819354838705</v>
      </c>
      <c r="BW27">
        <v>20.311767741935501</v>
      </c>
      <c r="BX27">
        <v>18.334170967741901</v>
      </c>
      <c r="BY27">
        <v>699.94658064516102</v>
      </c>
      <c r="BZ27">
        <v>20.021229032258098</v>
      </c>
      <c r="CA27">
        <v>500.12964516129</v>
      </c>
      <c r="CB27">
        <v>101.94864516129</v>
      </c>
      <c r="CC27">
        <v>9.9987106451612906E-2</v>
      </c>
      <c r="CD27">
        <v>27.996574193548401</v>
      </c>
      <c r="CE27">
        <v>28.428832258064499</v>
      </c>
      <c r="CF27">
        <v>999.9</v>
      </c>
      <c r="CG27">
        <v>0</v>
      </c>
      <c r="CH27">
        <v>0</v>
      </c>
      <c r="CI27">
        <v>10006.5280645161</v>
      </c>
      <c r="CJ27">
        <v>0</v>
      </c>
      <c r="CK27">
        <v>321.30538709677398</v>
      </c>
      <c r="CL27">
        <v>1399.99129032258</v>
      </c>
      <c r="CM27">
        <v>0.89999180645161303</v>
      </c>
      <c r="CN27">
        <v>0.100008858064516</v>
      </c>
      <c r="CO27">
        <v>0</v>
      </c>
      <c r="CP27">
        <v>794.339258064516</v>
      </c>
      <c r="CQ27">
        <v>4.9994800000000001</v>
      </c>
      <c r="CR27">
        <v>11415.748387096801</v>
      </c>
      <c r="CS27">
        <v>11417.4741935484</v>
      </c>
      <c r="CT27">
        <v>49.386935483871</v>
      </c>
      <c r="CU27">
        <v>51.024000000000001</v>
      </c>
      <c r="CV27">
        <v>50.477612903225797</v>
      </c>
      <c r="CW27">
        <v>50.441064516129003</v>
      </c>
      <c r="CX27">
        <v>51.187064516128999</v>
      </c>
      <c r="CY27">
        <v>1255.4787096774201</v>
      </c>
      <c r="CZ27">
        <v>139.51258064516099</v>
      </c>
      <c r="DA27">
        <v>0</v>
      </c>
      <c r="DB27">
        <v>119.700000047684</v>
      </c>
      <c r="DC27">
        <v>0</v>
      </c>
      <c r="DD27">
        <v>794.305230769231</v>
      </c>
      <c r="DE27">
        <v>-1.73517949225149</v>
      </c>
      <c r="DF27">
        <v>-14.2358973922438</v>
      </c>
      <c r="DG27">
        <v>11415.7076923077</v>
      </c>
      <c r="DH27">
        <v>15</v>
      </c>
      <c r="DI27">
        <v>1607713881.5</v>
      </c>
      <c r="DJ27" t="s">
        <v>316</v>
      </c>
      <c r="DK27">
        <v>1607713880</v>
      </c>
      <c r="DL27">
        <v>1607713881.5</v>
      </c>
      <c r="DM27">
        <v>5</v>
      </c>
      <c r="DN27">
        <v>-0.28100000000000003</v>
      </c>
      <c r="DO27">
        <v>3.0000000000000001E-3</v>
      </c>
      <c r="DP27">
        <v>0.40200000000000002</v>
      </c>
      <c r="DQ27">
        <v>0.23300000000000001</v>
      </c>
      <c r="DR27">
        <v>153</v>
      </c>
      <c r="DS27">
        <v>19</v>
      </c>
      <c r="DT27">
        <v>0.2</v>
      </c>
      <c r="DU27">
        <v>0.05</v>
      </c>
      <c r="DV27">
        <v>18.649593288941599</v>
      </c>
      <c r="DW27">
        <v>-0.75754549759893997</v>
      </c>
      <c r="DX27">
        <v>6.3588855965616503E-2</v>
      </c>
      <c r="DY27">
        <v>0</v>
      </c>
      <c r="DZ27">
        <v>-23.775469999999999</v>
      </c>
      <c r="EA27">
        <v>0.92908298109012399</v>
      </c>
      <c r="EB27">
        <v>7.6395820784473198E-2</v>
      </c>
      <c r="EC27">
        <v>0</v>
      </c>
      <c r="ED27">
        <v>1.97812733333333</v>
      </c>
      <c r="EE27">
        <v>-2.4856952169077601E-2</v>
      </c>
      <c r="EF27">
        <v>5.9384296090988602E-3</v>
      </c>
      <c r="EG27">
        <v>1</v>
      </c>
      <c r="EH27">
        <v>1</v>
      </c>
      <c r="EI27">
        <v>3</v>
      </c>
      <c r="EJ27" t="s">
        <v>298</v>
      </c>
      <c r="EK27">
        <v>100</v>
      </c>
      <c r="EL27">
        <v>100</v>
      </c>
      <c r="EM27">
        <v>-2.1000000000000001E-2</v>
      </c>
      <c r="EN27">
        <v>0.29239999999999999</v>
      </c>
      <c r="EO27">
        <v>0.42995139705506802</v>
      </c>
      <c r="EP27">
        <v>-1.6043650578588901E-5</v>
      </c>
      <c r="EQ27">
        <v>-1.15305589960158E-6</v>
      </c>
      <c r="ER27">
        <v>3.6581349982770798E-10</v>
      </c>
      <c r="ES27">
        <v>-6.5366683836965506E-2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9.6999999999999993</v>
      </c>
      <c r="FB27">
        <v>9.6999999999999993</v>
      </c>
      <c r="FC27">
        <v>2</v>
      </c>
      <c r="FD27">
        <v>502.95100000000002</v>
      </c>
      <c r="FE27">
        <v>477.596</v>
      </c>
      <c r="FF27">
        <v>23.668900000000001</v>
      </c>
      <c r="FG27">
        <v>33.508899999999997</v>
      </c>
      <c r="FH27">
        <v>30.0001</v>
      </c>
      <c r="FI27">
        <v>33.536700000000003</v>
      </c>
      <c r="FJ27">
        <v>33.578200000000002</v>
      </c>
      <c r="FK27">
        <v>30.787400000000002</v>
      </c>
      <c r="FL27">
        <v>17.934799999999999</v>
      </c>
      <c r="FM27">
        <v>38.111400000000003</v>
      </c>
      <c r="FN27">
        <v>23.668199999999999</v>
      </c>
      <c r="FO27">
        <v>723.73800000000006</v>
      </c>
      <c r="FP27">
        <v>18.454000000000001</v>
      </c>
      <c r="FQ27">
        <v>97.941199999999995</v>
      </c>
      <c r="FR27">
        <v>102.002</v>
      </c>
    </row>
    <row r="28" spans="1:174" x14ac:dyDescent="0.25">
      <c r="A28">
        <v>12</v>
      </c>
      <c r="B28">
        <v>1607714583.5999999</v>
      </c>
      <c r="C28">
        <v>1035.5999999046301</v>
      </c>
      <c r="D28" t="s">
        <v>342</v>
      </c>
      <c r="E28" t="s">
        <v>343</v>
      </c>
      <c r="F28" t="s">
        <v>291</v>
      </c>
      <c r="G28" t="s">
        <v>292</v>
      </c>
      <c r="H28">
        <v>1607714575.5999999</v>
      </c>
      <c r="I28">
        <f t="shared" si="0"/>
        <v>1.4819131812727575E-3</v>
      </c>
      <c r="J28">
        <f t="shared" si="1"/>
        <v>1.4819131812727575</v>
      </c>
      <c r="K28">
        <f t="shared" si="2"/>
        <v>19.106994784726144</v>
      </c>
      <c r="L28">
        <f t="shared" si="3"/>
        <v>800.27919354838696</v>
      </c>
      <c r="M28">
        <f t="shared" si="4"/>
        <v>402.99410386728306</v>
      </c>
      <c r="N28">
        <f t="shared" si="5"/>
        <v>41.127587126126528</v>
      </c>
      <c r="O28">
        <f t="shared" si="6"/>
        <v>81.672540471527313</v>
      </c>
      <c r="P28">
        <f t="shared" si="7"/>
        <v>8.1594444977459629E-2</v>
      </c>
      <c r="Q28">
        <f t="shared" si="8"/>
        <v>2.9642331721083819</v>
      </c>
      <c r="R28">
        <f t="shared" si="9"/>
        <v>8.0366926952104137E-2</v>
      </c>
      <c r="S28">
        <f t="shared" si="10"/>
        <v>5.0338078584413207E-2</v>
      </c>
      <c r="T28">
        <f t="shared" si="11"/>
        <v>231.28834544788944</v>
      </c>
      <c r="U28">
        <f t="shared" si="12"/>
        <v>28.951813001293615</v>
      </c>
      <c r="V28">
        <f t="shared" si="13"/>
        <v>28.4766096774194</v>
      </c>
      <c r="W28">
        <f t="shared" si="14"/>
        <v>3.9015648852661324</v>
      </c>
      <c r="X28">
        <f t="shared" si="15"/>
        <v>54.724401478597137</v>
      </c>
      <c r="Y28">
        <f t="shared" si="16"/>
        <v>2.0748372944072546</v>
      </c>
      <c r="Z28">
        <f t="shared" si="17"/>
        <v>3.7914298527663735</v>
      </c>
      <c r="AA28">
        <f t="shared" si="18"/>
        <v>1.8267275908588778</v>
      </c>
      <c r="AB28">
        <f t="shared" si="19"/>
        <v>-65.352371294128602</v>
      </c>
      <c r="AC28">
        <f t="shared" si="20"/>
        <v>-78.630047056674201</v>
      </c>
      <c r="AD28">
        <f t="shared" si="21"/>
        <v>-5.7954199249184324</v>
      </c>
      <c r="AE28">
        <f t="shared" si="22"/>
        <v>81.510507172168204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53752.575050596948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344</v>
      </c>
      <c r="AR28">
        <v>15369.7</v>
      </c>
      <c r="AS28">
        <v>798.29603846153896</v>
      </c>
      <c r="AT28">
        <v>1026.78</v>
      </c>
      <c r="AU28">
        <f t="shared" si="27"/>
        <v>0.22252474876649431</v>
      </c>
      <c r="AV28">
        <v>0.5</v>
      </c>
      <c r="AW28">
        <f t="shared" si="28"/>
        <v>1180.1699628448214</v>
      </c>
      <c r="AX28">
        <f t="shared" si="29"/>
        <v>19.106994784726144</v>
      </c>
      <c r="AY28">
        <f t="shared" si="30"/>
        <v>131.3085122419034</v>
      </c>
      <c r="AZ28">
        <f t="shared" si="31"/>
        <v>1.667958250444871E-2</v>
      </c>
      <c r="BA28">
        <f t="shared" si="32"/>
        <v>2.1769999415648926</v>
      </c>
      <c r="BB28" t="s">
        <v>345</v>
      </c>
      <c r="BC28">
        <v>798.29603846153896</v>
      </c>
      <c r="BD28">
        <v>569.97</v>
      </c>
      <c r="BE28">
        <f t="shared" si="33"/>
        <v>0.44489569333255419</v>
      </c>
      <c r="BF28">
        <f t="shared" si="34"/>
        <v>0.50017285422486601</v>
      </c>
      <c r="BG28">
        <f t="shared" si="35"/>
        <v>0.83031525457726485</v>
      </c>
      <c r="BH28">
        <f t="shared" si="36"/>
        <v>0.7339598560887961</v>
      </c>
      <c r="BI28">
        <f t="shared" si="37"/>
        <v>0.87775751951921477</v>
      </c>
      <c r="BJ28">
        <f t="shared" si="38"/>
        <v>0.35711504001943245</v>
      </c>
      <c r="BK28">
        <f t="shared" si="39"/>
        <v>0.64288495998056749</v>
      </c>
      <c r="BL28">
        <f t="shared" si="40"/>
        <v>1399.9819354838701</v>
      </c>
      <c r="BM28">
        <f t="shared" si="41"/>
        <v>1180.1699628448214</v>
      </c>
      <c r="BN28">
        <f t="shared" si="42"/>
        <v>0.84298942217202533</v>
      </c>
      <c r="BO28">
        <f t="shared" si="43"/>
        <v>0.19597884434405077</v>
      </c>
      <c r="BP28">
        <v>6</v>
      </c>
      <c r="BQ28">
        <v>0.5</v>
      </c>
      <c r="BR28" t="s">
        <v>296</v>
      </c>
      <c r="BS28">
        <v>2</v>
      </c>
      <c r="BT28">
        <v>1607714575.5999999</v>
      </c>
      <c r="BU28">
        <v>800.27919354838696</v>
      </c>
      <c r="BV28">
        <v>824.62422580645205</v>
      </c>
      <c r="BW28">
        <v>20.3305677419355</v>
      </c>
      <c r="BX28">
        <v>18.5888903225806</v>
      </c>
      <c r="BY28">
        <v>800.04619354838701</v>
      </c>
      <c r="BZ28">
        <v>20.1035677419355</v>
      </c>
      <c r="CA28">
        <v>500.13338709677402</v>
      </c>
      <c r="CB28">
        <v>101.955064516129</v>
      </c>
      <c r="CC28">
        <v>9.9994680645161302E-2</v>
      </c>
      <c r="CD28">
        <v>27.984580645161302</v>
      </c>
      <c r="CE28">
        <v>28.4766096774194</v>
      </c>
      <c r="CF28">
        <v>999.9</v>
      </c>
      <c r="CG28">
        <v>0</v>
      </c>
      <c r="CH28">
        <v>0</v>
      </c>
      <c r="CI28">
        <v>10003.4877419355</v>
      </c>
      <c r="CJ28">
        <v>0</v>
      </c>
      <c r="CK28">
        <v>302.82316129032301</v>
      </c>
      <c r="CL28">
        <v>1399.9819354838701</v>
      </c>
      <c r="CM28">
        <v>0.89999535483870996</v>
      </c>
      <c r="CN28">
        <v>0.100005070967742</v>
      </c>
      <c r="CO28">
        <v>0</v>
      </c>
      <c r="CP28">
        <v>798.303516129032</v>
      </c>
      <c r="CQ28">
        <v>4.9994800000000001</v>
      </c>
      <c r="CR28">
        <v>11465.322580645199</v>
      </c>
      <c r="CS28">
        <v>11417.4</v>
      </c>
      <c r="CT28">
        <v>49.350548387096801</v>
      </c>
      <c r="CU28">
        <v>50.9796774193548</v>
      </c>
      <c r="CV28">
        <v>50.433129032258101</v>
      </c>
      <c r="CW28">
        <v>50.408935483870899</v>
      </c>
      <c r="CX28">
        <v>51.1591290322581</v>
      </c>
      <c r="CY28">
        <v>1255.4774193548401</v>
      </c>
      <c r="CZ28">
        <v>139.504516129032</v>
      </c>
      <c r="DA28">
        <v>0</v>
      </c>
      <c r="DB28">
        <v>119.59999990463299</v>
      </c>
      <c r="DC28">
        <v>0</v>
      </c>
      <c r="DD28">
        <v>798.29603846153896</v>
      </c>
      <c r="DE28">
        <v>-3.1953162270033202</v>
      </c>
      <c r="DF28">
        <v>-40.813675242977702</v>
      </c>
      <c r="DG28">
        <v>11465.1538461538</v>
      </c>
      <c r="DH28">
        <v>15</v>
      </c>
      <c r="DI28">
        <v>1607714605.5999999</v>
      </c>
      <c r="DJ28" t="s">
        <v>346</v>
      </c>
      <c r="DK28">
        <v>1607714605.5999999</v>
      </c>
      <c r="DL28">
        <v>1607714604.5999999</v>
      </c>
      <c r="DM28">
        <v>6</v>
      </c>
      <c r="DN28">
        <v>0.39500000000000002</v>
      </c>
      <c r="DO28">
        <v>3.0000000000000001E-3</v>
      </c>
      <c r="DP28">
        <v>0.23300000000000001</v>
      </c>
      <c r="DQ28">
        <v>0.22700000000000001</v>
      </c>
      <c r="DR28">
        <v>825</v>
      </c>
      <c r="DS28">
        <v>19</v>
      </c>
      <c r="DT28">
        <v>0.08</v>
      </c>
      <c r="DU28">
        <v>0.05</v>
      </c>
      <c r="DV28">
        <v>19.367742439600601</v>
      </c>
      <c r="DW28">
        <v>-0.76007628978823005</v>
      </c>
      <c r="DX28">
        <v>8.0118063879513493E-2</v>
      </c>
      <c r="DY28">
        <v>0</v>
      </c>
      <c r="DZ28">
        <v>-24.710256666666702</v>
      </c>
      <c r="EA28">
        <v>0.91544649610676998</v>
      </c>
      <c r="EB28">
        <v>9.7004524579469398E-2</v>
      </c>
      <c r="EC28">
        <v>0</v>
      </c>
      <c r="ED28">
        <v>1.80851933333333</v>
      </c>
      <c r="EE28">
        <v>-4.5462246941047099E-2</v>
      </c>
      <c r="EF28">
        <v>3.4304994129459002E-3</v>
      </c>
      <c r="EG28">
        <v>1</v>
      </c>
      <c r="EH28">
        <v>1</v>
      </c>
      <c r="EI28">
        <v>3</v>
      </c>
      <c r="EJ28" t="s">
        <v>298</v>
      </c>
      <c r="EK28">
        <v>100</v>
      </c>
      <c r="EL28">
        <v>100</v>
      </c>
      <c r="EM28">
        <v>0.23300000000000001</v>
      </c>
      <c r="EN28">
        <v>0.22700000000000001</v>
      </c>
      <c r="EO28">
        <v>0.42995139705506802</v>
      </c>
      <c r="EP28">
        <v>-1.6043650578588901E-5</v>
      </c>
      <c r="EQ28">
        <v>-1.15305589960158E-6</v>
      </c>
      <c r="ER28">
        <v>3.6581349982770798E-10</v>
      </c>
      <c r="ES28">
        <v>-6.5366683836965506E-2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11.7</v>
      </c>
      <c r="FB28">
        <v>11.7</v>
      </c>
      <c r="FC28">
        <v>2</v>
      </c>
      <c r="FD28">
        <v>502.86099999999999</v>
      </c>
      <c r="FE28">
        <v>478.00900000000001</v>
      </c>
      <c r="FF28">
        <v>23.682500000000001</v>
      </c>
      <c r="FG28">
        <v>33.490900000000003</v>
      </c>
      <c r="FH28">
        <v>29.9999</v>
      </c>
      <c r="FI28">
        <v>33.515900000000002</v>
      </c>
      <c r="FJ28">
        <v>33.560200000000002</v>
      </c>
      <c r="FK28">
        <v>34.252600000000001</v>
      </c>
      <c r="FL28">
        <v>15.686500000000001</v>
      </c>
      <c r="FM28">
        <v>37.738500000000002</v>
      </c>
      <c r="FN28">
        <v>23.6891</v>
      </c>
      <c r="FO28">
        <v>824.65200000000004</v>
      </c>
      <c r="FP28">
        <v>18.682200000000002</v>
      </c>
      <c r="FQ28">
        <v>97.944500000000005</v>
      </c>
      <c r="FR28">
        <v>102.006</v>
      </c>
    </row>
    <row r="29" spans="1:174" x14ac:dyDescent="0.25">
      <c r="A29">
        <v>13</v>
      </c>
      <c r="B29">
        <v>1607714719.0999999</v>
      </c>
      <c r="C29">
        <v>1171.0999999046301</v>
      </c>
      <c r="D29" t="s">
        <v>347</v>
      </c>
      <c r="E29" t="s">
        <v>348</v>
      </c>
      <c r="F29" t="s">
        <v>291</v>
      </c>
      <c r="G29" t="s">
        <v>292</v>
      </c>
      <c r="H29">
        <v>1607714711.3499999</v>
      </c>
      <c r="I29">
        <f t="shared" si="0"/>
        <v>1.2558672644058177E-3</v>
      </c>
      <c r="J29">
        <f t="shared" si="1"/>
        <v>1.2558672644058178</v>
      </c>
      <c r="K29">
        <f t="shared" si="2"/>
        <v>19.505354228242783</v>
      </c>
      <c r="L29">
        <f t="shared" si="3"/>
        <v>899.80066666666698</v>
      </c>
      <c r="M29">
        <f t="shared" si="4"/>
        <v>426.19548017663811</v>
      </c>
      <c r="N29">
        <f t="shared" si="5"/>
        <v>43.49459780136533</v>
      </c>
      <c r="O29">
        <f t="shared" si="6"/>
        <v>91.827506199377893</v>
      </c>
      <c r="P29">
        <f t="shared" si="7"/>
        <v>6.9474212520673997E-2</v>
      </c>
      <c r="Q29">
        <f t="shared" si="8"/>
        <v>2.9635693814268977</v>
      </c>
      <c r="R29">
        <f t="shared" si="9"/>
        <v>6.8581939554267765E-2</v>
      </c>
      <c r="S29">
        <f t="shared" si="10"/>
        <v>4.2942924581856029E-2</v>
      </c>
      <c r="T29">
        <f t="shared" si="11"/>
        <v>231.30265156981068</v>
      </c>
      <c r="U29">
        <f t="shared" si="12"/>
        <v>29.025085877389696</v>
      </c>
      <c r="V29">
        <f t="shared" si="13"/>
        <v>28.5344266666667</v>
      </c>
      <c r="W29">
        <f t="shared" si="14"/>
        <v>3.9146879629442473</v>
      </c>
      <c r="X29">
        <f t="shared" si="15"/>
        <v>55.365804011049548</v>
      </c>
      <c r="Y29">
        <f t="shared" si="16"/>
        <v>2.1009773592563823</v>
      </c>
      <c r="Z29">
        <f t="shared" si="17"/>
        <v>3.794720219067139</v>
      </c>
      <c r="AA29">
        <f t="shared" si="18"/>
        <v>1.813710603687865</v>
      </c>
      <c r="AB29">
        <f t="shared" si="19"/>
        <v>-55.383746360296563</v>
      </c>
      <c r="AC29">
        <f t="shared" si="20"/>
        <v>-85.472668851201291</v>
      </c>
      <c r="AD29">
        <f t="shared" si="21"/>
        <v>-6.3034477777699136</v>
      </c>
      <c r="AE29">
        <f t="shared" si="22"/>
        <v>84.142788580542913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53730.490754013656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349</v>
      </c>
      <c r="AR29">
        <v>15370.3</v>
      </c>
      <c r="AS29">
        <v>799.58752000000004</v>
      </c>
      <c r="AT29">
        <v>1031.19</v>
      </c>
      <c r="AU29">
        <f t="shared" si="27"/>
        <v>0.22459729050902355</v>
      </c>
      <c r="AV29">
        <v>0.5</v>
      </c>
      <c r="AW29">
        <f t="shared" si="28"/>
        <v>1180.2428125861993</v>
      </c>
      <c r="AX29">
        <f t="shared" si="29"/>
        <v>19.505354228242783</v>
      </c>
      <c r="AY29">
        <f t="shared" si="30"/>
        <v>132.53966892480483</v>
      </c>
      <c r="AZ29">
        <f t="shared" si="31"/>
        <v>1.7016076263198794E-2</v>
      </c>
      <c r="BA29">
        <f t="shared" si="32"/>
        <v>2.1634131440374711</v>
      </c>
      <c r="BB29" t="s">
        <v>350</v>
      </c>
      <c r="BC29">
        <v>799.58752000000004</v>
      </c>
      <c r="BD29">
        <v>573.21</v>
      </c>
      <c r="BE29">
        <f t="shared" si="33"/>
        <v>0.44412765833648504</v>
      </c>
      <c r="BF29">
        <f t="shared" si="34"/>
        <v>0.50570435390191715</v>
      </c>
      <c r="BG29">
        <f t="shared" si="35"/>
        <v>0.82967566301085582</v>
      </c>
      <c r="BH29">
        <f t="shared" si="36"/>
        <v>0.73358532455223424</v>
      </c>
      <c r="BI29">
        <f t="shared" si="37"/>
        <v>0.87602580088588589</v>
      </c>
      <c r="BJ29">
        <f t="shared" si="38"/>
        <v>0.36253041155534538</v>
      </c>
      <c r="BK29">
        <f t="shared" si="39"/>
        <v>0.63746958844465462</v>
      </c>
      <c r="BL29">
        <f t="shared" si="40"/>
        <v>1400.06833333333</v>
      </c>
      <c r="BM29">
        <f t="shared" si="41"/>
        <v>1180.2428125861993</v>
      </c>
      <c r="BN29">
        <f t="shared" si="42"/>
        <v>0.84298943450584118</v>
      </c>
      <c r="BO29">
        <f t="shared" si="43"/>
        <v>0.19597886901168265</v>
      </c>
      <c r="BP29">
        <v>6</v>
      </c>
      <c r="BQ29">
        <v>0.5</v>
      </c>
      <c r="BR29" t="s">
        <v>296</v>
      </c>
      <c r="BS29">
        <v>2</v>
      </c>
      <c r="BT29">
        <v>1607714711.3499999</v>
      </c>
      <c r="BU29">
        <v>899.80066666666698</v>
      </c>
      <c r="BV29">
        <v>924.55666666666696</v>
      </c>
      <c r="BW29">
        <v>20.5870866666667</v>
      </c>
      <c r="BX29">
        <v>19.111456666666701</v>
      </c>
      <c r="BY29">
        <v>899.65676666666695</v>
      </c>
      <c r="BZ29">
        <v>20.282603333333299</v>
      </c>
      <c r="CA29">
        <v>500.13049999999998</v>
      </c>
      <c r="CB29">
        <v>101.953166666667</v>
      </c>
      <c r="CC29">
        <v>9.9998663333333307E-2</v>
      </c>
      <c r="CD29">
        <v>27.999459999999999</v>
      </c>
      <c r="CE29">
        <v>28.5344266666667</v>
      </c>
      <c r="CF29">
        <v>999.9</v>
      </c>
      <c r="CG29">
        <v>0</v>
      </c>
      <c r="CH29">
        <v>0</v>
      </c>
      <c r="CI29">
        <v>9999.9120000000003</v>
      </c>
      <c r="CJ29">
        <v>0</v>
      </c>
      <c r="CK29">
        <v>288.74233333333302</v>
      </c>
      <c r="CL29">
        <v>1400.06833333333</v>
      </c>
      <c r="CM29">
        <v>0.89999499999999999</v>
      </c>
      <c r="CN29">
        <v>0.10000546</v>
      </c>
      <c r="CO29">
        <v>0</v>
      </c>
      <c r="CP29">
        <v>799.59230000000002</v>
      </c>
      <c r="CQ29">
        <v>4.9994800000000001</v>
      </c>
      <c r="CR29">
        <v>11457.0466666667</v>
      </c>
      <c r="CS29">
        <v>11418.1233333333</v>
      </c>
      <c r="CT29">
        <v>49.2520666666667</v>
      </c>
      <c r="CU29">
        <v>50.8791333333333</v>
      </c>
      <c r="CV29">
        <v>50.339300000000001</v>
      </c>
      <c r="CW29">
        <v>50.311999999999998</v>
      </c>
      <c r="CX29">
        <v>51.066200000000002</v>
      </c>
      <c r="CY29">
        <v>1255.55733333333</v>
      </c>
      <c r="CZ29">
        <v>139.51400000000001</v>
      </c>
      <c r="DA29">
        <v>0</v>
      </c>
      <c r="DB29">
        <v>134.69999980926499</v>
      </c>
      <c r="DC29">
        <v>0</v>
      </c>
      <c r="DD29">
        <v>799.58752000000004</v>
      </c>
      <c r="DE29">
        <v>-3.72130770185005</v>
      </c>
      <c r="DF29">
        <v>-37.238461599705097</v>
      </c>
      <c r="DG29">
        <v>11456.848</v>
      </c>
      <c r="DH29">
        <v>15</v>
      </c>
      <c r="DI29">
        <v>1607714605.5999999</v>
      </c>
      <c r="DJ29" t="s">
        <v>346</v>
      </c>
      <c r="DK29">
        <v>1607714605.5999999</v>
      </c>
      <c r="DL29">
        <v>1607714604.5999999</v>
      </c>
      <c r="DM29">
        <v>6</v>
      </c>
      <c r="DN29">
        <v>0.39500000000000002</v>
      </c>
      <c r="DO29">
        <v>3.0000000000000001E-3</v>
      </c>
      <c r="DP29">
        <v>0.23300000000000001</v>
      </c>
      <c r="DQ29">
        <v>0.22700000000000001</v>
      </c>
      <c r="DR29">
        <v>825</v>
      </c>
      <c r="DS29">
        <v>19</v>
      </c>
      <c r="DT29">
        <v>0.08</v>
      </c>
      <c r="DU29">
        <v>0.05</v>
      </c>
      <c r="DV29">
        <v>19.5082201240402</v>
      </c>
      <c r="DW29">
        <v>-3.61795839976779E-2</v>
      </c>
      <c r="DX29">
        <v>3.4393731397727903E-2</v>
      </c>
      <c r="DY29">
        <v>1</v>
      </c>
      <c r="DZ29">
        <v>-24.758123333333302</v>
      </c>
      <c r="EA29">
        <v>2.7003337041201801E-2</v>
      </c>
      <c r="EB29">
        <v>3.8898369146048203E-2</v>
      </c>
      <c r="EC29">
        <v>1</v>
      </c>
      <c r="ED29">
        <v>1.4760773333333299</v>
      </c>
      <c r="EE29">
        <v>-7.9654371523912901E-2</v>
      </c>
      <c r="EF29">
        <v>7.1058970502596401E-3</v>
      </c>
      <c r="EG29">
        <v>1</v>
      </c>
      <c r="EH29">
        <v>3</v>
      </c>
      <c r="EI29">
        <v>3</v>
      </c>
      <c r="EJ29" t="s">
        <v>303</v>
      </c>
      <c r="EK29">
        <v>100</v>
      </c>
      <c r="EL29">
        <v>100</v>
      </c>
      <c r="EM29">
        <v>0.14399999999999999</v>
      </c>
      <c r="EN29">
        <v>0.30549999999999999</v>
      </c>
      <c r="EO29">
        <v>0.82527452909725496</v>
      </c>
      <c r="EP29">
        <v>-1.6043650578588901E-5</v>
      </c>
      <c r="EQ29">
        <v>-1.15305589960158E-6</v>
      </c>
      <c r="ER29">
        <v>3.6581349982770798E-10</v>
      </c>
      <c r="ES29">
        <v>-6.23870764247575E-2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1.9</v>
      </c>
      <c r="FB29">
        <v>1.9</v>
      </c>
      <c r="FC29">
        <v>2</v>
      </c>
      <c r="FD29">
        <v>502.80599999999998</v>
      </c>
      <c r="FE29">
        <v>478.983</v>
      </c>
      <c r="FF29">
        <v>23.623200000000001</v>
      </c>
      <c r="FG29">
        <v>33.442399999999999</v>
      </c>
      <c r="FH29">
        <v>29.9999</v>
      </c>
      <c r="FI29">
        <v>33.479900000000001</v>
      </c>
      <c r="FJ29">
        <v>33.5242</v>
      </c>
      <c r="FK29">
        <v>37.613500000000002</v>
      </c>
      <c r="FL29">
        <v>13.313700000000001</v>
      </c>
      <c r="FM29">
        <v>38.575800000000001</v>
      </c>
      <c r="FN29">
        <v>23.632200000000001</v>
      </c>
      <c r="FO29">
        <v>924.64400000000001</v>
      </c>
      <c r="FP29">
        <v>19.183299999999999</v>
      </c>
      <c r="FQ29">
        <v>97.953800000000001</v>
      </c>
      <c r="FR29">
        <v>102.011</v>
      </c>
    </row>
    <row r="30" spans="1:174" x14ac:dyDescent="0.25">
      <c r="A30">
        <v>14</v>
      </c>
      <c r="B30">
        <v>1607714821.0999999</v>
      </c>
      <c r="C30">
        <v>1273.0999999046301</v>
      </c>
      <c r="D30" t="s">
        <v>351</v>
      </c>
      <c r="E30" t="s">
        <v>352</v>
      </c>
      <c r="F30" t="s">
        <v>291</v>
      </c>
      <c r="G30" t="s">
        <v>292</v>
      </c>
      <c r="H30">
        <v>1607714813.3499999</v>
      </c>
      <c r="I30">
        <f t="shared" si="0"/>
        <v>1.1293073449712815E-3</v>
      </c>
      <c r="J30">
        <f t="shared" si="1"/>
        <v>1.1293073449712816</v>
      </c>
      <c r="K30">
        <f t="shared" si="2"/>
        <v>21.177050236704201</v>
      </c>
      <c r="L30">
        <f t="shared" si="3"/>
        <v>1198.5820000000001</v>
      </c>
      <c r="M30">
        <f t="shared" si="4"/>
        <v>626.26210745535889</v>
      </c>
      <c r="N30">
        <f t="shared" si="5"/>
        <v>63.909810203120593</v>
      </c>
      <c r="O30">
        <f t="shared" si="6"/>
        <v>122.31483786257492</v>
      </c>
      <c r="P30">
        <f t="shared" si="7"/>
        <v>6.2708323915685218E-2</v>
      </c>
      <c r="Q30">
        <f t="shared" si="8"/>
        <v>2.9641530191090264</v>
      </c>
      <c r="R30">
        <f t="shared" si="9"/>
        <v>6.1980539599663646E-2</v>
      </c>
      <c r="S30">
        <f t="shared" si="10"/>
        <v>3.880252189899281E-2</v>
      </c>
      <c r="T30">
        <f t="shared" si="11"/>
        <v>231.28906214689457</v>
      </c>
      <c r="U30">
        <f t="shared" si="12"/>
        <v>29.047146154917812</v>
      </c>
      <c r="V30">
        <f t="shared" si="13"/>
        <v>28.568840000000002</v>
      </c>
      <c r="W30">
        <f t="shared" si="14"/>
        <v>3.9225172319982442</v>
      </c>
      <c r="X30">
        <f t="shared" si="15"/>
        <v>55.852085484531514</v>
      </c>
      <c r="Y30">
        <f t="shared" si="16"/>
        <v>2.1181687896610923</v>
      </c>
      <c r="Z30">
        <f t="shared" si="17"/>
        <v>3.792461411754676</v>
      </c>
      <c r="AA30">
        <f t="shared" si="18"/>
        <v>1.8043484423371519</v>
      </c>
      <c r="AB30">
        <f t="shared" si="19"/>
        <v>-49.802453913233514</v>
      </c>
      <c r="AC30">
        <f t="shared" si="20"/>
        <v>-92.620995465250985</v>
      </c>
      <c r="AD30">
        <f t="shared" si="21"/>
        <v>-6.8301022501456963</v>
      </c>
      <c r="AE30">
        <f t="shared" si="22"/>
        <v>82.035510518264374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53749.283365572046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353</v>
      </c>
      <c r="AR30">
        <v>15370</v>
      </c>
      <c r="AS30">
        <v>787.72592307692298</v>
      </c>
      <c r="AT30">
        <v>997.71</v>
      </c>
      <c r="AU30">
        <f t="shared" si="27"/>
        <v>0.21046604416421311</v>
      </c>
      <c r="AV30">
        <v>0.5</v>
      </c>
      <c r="AW30">
        <f t="shared" si="28"/>
        <v>1180.1759305579869</v>
      </c>
      <c r="AX30">
        <f t="shared" si="29"/>
        <v>21.177050236704201</v>
      </c>
      <c r="AY30">
        <f t="shared" si="30"/>
        <v>124.19347976117929</v>
      </c>
      <c r="AZ30">
        <f t="shared" si="31"/>
        <v>1.8433520929574256E-2</v>
      </c>
      <c r="BA30">
        <f t="shared" si="32"/>
        <v>2.2695673091379258</v>
      </c>
      <c r="BB30" t="s">
        <v>354</v>
      </c>
      <c r="BC30">
        <v>787.72592307692298</v>
      </c>
      <c r="BD30">
        <v>560.94000000000005</v>
      </c>
      <c r="BE30">
        <f t="shared" si="33"/>
        <v>0.43777249902276205</v>
      </c>
      <c r="BF30">
        <f t="shared" si="34"/>
        <v>0.48076579646742462</v>
      </c>
      <c r="BG30">
        <f t="shared" si="35"/>
        <v>0.83830160598858261</v>
      </c>
      <c r="BH30">
        <f t="shared" si="36"/>
        <v>0.74400945208951685</v>
      </c>
      <c r="BI30">
        <f t="shared" si="37"/>
        <v>0.88917272602054498</v>
      </c>
      <c r="BJ30">
        <f t="shared" si="38"/>
        <v>0.34235354959126102</v>
      </c>
      <c r="BK30">
        <f t="shared" si="39"/>
        <v>0.65764645040873893</v>
      </c>
      <c r="BL30">
        <f t="shared" si="40"/>
        <v>1399.98933333333</v>
      </c>
      <c r="BM30">
        <f t="shared" si="41"/>
        <v>1180.1759305579869</v>
      </c>
      <c r="BN30">
        <f t="shared" si="42"/>
        <v>0.8429892303165093</v>
      </c>
      <c r="BO30">
        <f t="shared" si="43"/>
        <v>0.19597846063301863</v>
      </c>
      <c r="BP30">
        <v>6</v>
      </c>
      <c r="BQ30">
        <v>0.5</v>
      </c>
      <c r="BR30" t="s">
        <v>296</v>
      </c>
      <c r="BS30">
        <v>2</v>
      </c>
      <c r="BT30">
        <v>1607714813.3499999</v>
      </c>
      <c r="BU30">
        <v>1198.5820000000001</v>
      </c>
      <c r="BV30">
        <v>1225.6116666666701</v>
      </c>
      <c r="BW30">
        <v>20.756263333333301</v>
      </c>
      <c r="BX30">
        <v>19.429569999999998</v>
      </c>
      <c r="BY30">
        <v>1198.8019999999999</v>
      </c>
      <c r="BZ30">
        <v>20.4449233333333</v>
      </c>
      <c r="CA30">
        <v>500.13086666666698</v>
      </c>
      <c r="CB30">
        <v>101.949633333333</v>
      </c>
      <c r="CC30">
        <v>9.9986853333333403E-2</v>
      </c>
      <c r="CD30">
        <v>27.989246666666698</v>
      </c>
      <c r="CE30">
        <v>28.568840000000002</v>
      </c>
      <c r="CF30">
        <v>999.9</v>
      </c>
      <c r="CG30">
        <v>0</v>
      </c>
      <c r="CH30">
        <v>0</v>
      </c>
      <c r="CI30">
        <v>10003.5663333333</v>
      </c>
      <c r="CJ30">
        <v>0</v>
      </c>
      <c r="CK30">
        <v>292.04823333333297</v>
      </c>
      <c r="CL30">
        <v>1399.98933333333</v>
      </c>
      <c r="CM30">
        <v>0.90000159999999996</v>
      </c>
      <c r="CN30">
        <v>9.9998580000000004E-2</v>
      </c>
      <c r="CO30">
        <v>0</v>
      </c>
      <c r="CP30">
        <v>787.90970000000004</v>
      </c>
      <c r="CQ30">
        <v>4.9994800000000001</v>
      </c>
      <c r="CR30">
        <v>11305.0566666667</v>
      </c>
      <c r="CS30">
        <v>11417.493333333299</v>
      </c>
      <c r="CT30">
        <v>49.237400000000001</v>
      </c>
      <c r="CU30">
        <v>50.803800000000003</v>
      </c>
      <c r="CV30">
        <v>50.287199999999999</v>
      </c>
      <c r="CW30">
        <v>50.245800000000003</v>
      </c>
      <c r="CX30">
        <v>51.037199999999999</v>
      </c>
      <c r="CY30">
        <v>1255.4933333333299</v>
      </c>
      <c r="CZ30">
        <v>139.49633333333301</v>
      </c>
      <c r="DA30">
        <v>0</v>
      </c>
      <c r="DB30">
        <v>101.59999990463299</v>
      </c>
      <c r="DC30">
        <v>0</v>
      </c>
      <c r="DD30">
        <v>787.72592307692298</v>
      </c>
      <c r="DE30">
        <v>-20.9735384585247</v>
      </c>
      <c r="DF30">
        <v>-281.15213678515897</v>
      </c>
      <c r="DG30">
        <v>11302.765384615401</v>
      </c>
      <c r="DH30">
        <v>15</v>
      </c>
      <c r="DI30">
        <v>1607714605.5999999</v>
      </c>
      <c r="DJ30" t="s">
        <v>346</v>
      </c>
      <c r="DK30">
        <v>1607714605.5999999</v>
      </c>
      <c r="DL30">
        <v>1607714604.5999999</v>
      </c>
      <c r="DM30">
        <v>6</v>
      </c>
      <c r="DN30">
        <v>0.39500000000000002</v>
      </c>
      <c r="DO30">
        <v>3.0000000000000001E-3</v>
      </c>
      <c r="DP30">
        <v>0.23300000000000001</v>
      </c>
      <c r="DQ30">
        <v>0.22700000000000001</v>
      </c>
      <c r="DR30">
        <v>825</v>
      </c>
      <c r="DS30">
        <v>19</v>
      </c>
      <c r="DT30">
        <v>0.08</v>
      </c>
      <c r="DU30">
        <v>0.05</v>
      </c>
      <c r="DV30">
        <v>21.183282962928502</v>
      </c>
      <c r="DW30">
        <v>3.3061018614940797E-2</v>
      </c>
      <c r="DX30">
        <v>7.2806747179041606E-2</v>
      </c>
      <c r="DY30">
        <v>1</v>
      </c>
      <c r="DZ30">
        <v>-27.034766666666702</v>
      </c>
      <c r="EA30">
        <v>-6.0066740823156099E-2</v>
      </c>
      <c r="EB30">
        <v>9.4144758513448695E-2</v>
      </c>
      <c r="EC30">
        <v>1</v>
      </c>
      <c r="ED30">
        <v>1.32743533333333</v>
      </c>
      <c r="EE30">
        <v>-4.3983804226915703E-2</v>
      </c>
      <c r="EF30">
        <v>1.2942003897731201E-2</v>
      </c>
      <c r="EG30">
        <v>1</v>
      </c>
      <c r="EH30">
        <v>3</v>
      </c>
      <c r="EI30">
        <v>3</v>
      </c>
      <c r="EJ30" t="s">
        <v>303</v>
      </c>
      <c r="EK30">
        <v>100</v>
      </c>
      <c r="EL30">
        <v>100</v>
      </c>
      <c r="EM30">
        <v>-0.22</v>
      </c>
      <c r="EN30">
        <v>0.31219999999999998</v>
      </c>
      <c r="EO30">
        <v>0.82527452909725496</v>
      </c>
      <c r="EP30">
        <v>-1.6043650578588901E-5</v>
      </c>
      <c r="EQ30">
        <v>-1.15305589960158E-6</v>
      </c>
      <c r="ER30">
        <v>3.6581349982770798E-10</v>
      </c>
      <c r="ES30">
        <v>-6.23870764247575E-2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3.6</v>
      </c>
      <c r="FB30">
        <v>3.6</v>
      </c>
      <c r="FC30">
        <v>2</v>
      </c>
      <c r="FD30">
        <v>502.75700000000001</v>
      </c>
      <c r="FE30">
        <v>479.90899999999999</v>
      </c>
      <c r="FF30">
        <v>23.660799999999998</v>
      </c>
      <c r="FG30">
        <v>33.406999999999996</v>
      </c>
      <c r="FH30">
        <v>30</v>
      </c>
      <c r="FI30">
        <v>33.446899999999999</v>
      </c>
      <c r="FJ30">
        <v>33.491199999999999</v>
      </c>
      <c r="FK30">
        <v>47.3369</v>
      </c>
      <c r="FL30">
        <v>13.6029</v>
      </c>
      <c r="FM30">
        <v>40.110900000000001</v>
      </c>
      <c r="FN30">
        <v>23.660299999999999</v>
      </c>
      <c r="FO30">
        <v>1225.95</v>
      </c>
      <c r="FP30">
        <v>19.384699999999999</v>
      </c>
      <c r="FQ30">
        <v>97.962299999999999</v>
      </c>
      <c r="FR30">
        <v>102.018</v>
      </c>
    </row>
    <row r="31" spans="1:174" x14ac:dyDescent="0.25">
      <c r="A31">
        <v>15</v>
      </c>
      <c r="B31">
        <v>1607714935.0999999</v>
      </c>
      <c r="C31">
        <v>1387.0999999046301</v>
      </c>
      <c r="D31" t="s">
        <v>355</v>
      </c>
      <c r="E31" t="s">
        <v>356</v>
      </c>
      <c r="F31" t="s">
        <v>291</v>
      </c>
      <c r="G31" t="s">
        <v>292</v>
      </c>
      <c r="H31">
        <v>1607714927.3499999</v>
      </c>
      <c r="I31">
        <f t="shared" si="0"/>
        <v>9.8314001878792886E-4</v>
      </c>
      <c r="J31">
        <f t="shared" si="1"/>
        <v>0.98314001878792889</v>
      </c>
      <c r="K31">
        <f t="shared" si="2"/>
        <v>20.646224741750224</v>
      </c>
      <c r="L31">
        <f t="shared" si="3"/>
        <v>1399.521</v>
      </c>
      <c r="M31">
        <f t="shared" si="4"/>
        <v>755.71711445294295</v>
      </c>
      <c r="N31">
        <f t="shared" si="5"/>
        <v>77.12179490145904</v>
      </c>
      <c r="O31">
        <f t="shared" si="6"/>
        <v>142.82271693743104</v>
      </c>
      <c r="P31">
        <f t="shared" si="7"/>
        <v>5.4414362415234473E-2</v>
      </c>
      <c r="Q31">
        <f t="shared" si="8"/>
        <v>2.9638132884736419</v>
      </c>
      <c r="R31">
        <f t="shared" si="9"/>
        <v>5.3865392709559187E-2</v>
      </c>
      <c r="S31">
        <f t="shared" si="10"/>
        <v>3.3714731534237645E-2</v>
      </c>
      <c r="T31">
        <f t="shared" si="11"/>
        <v>231.29524509363861</v>
      </c>
      <c r="U31">
        <f t="shared" si="12"/>
        <v>29.086312201839874</v>
      </c>
      <c r="V31">
        <f t="shared" si="13"/>
        <v>28.61551</v>
      </c>
      <c r="W31">
        <f t="shared" si="14"/>
        <v>3.9331567940129255</v>
      </c>
      <c r="X31">
        <f t="shared" si="15"/>
        <v>56.049500778765641</v>
      </c>
      <c r="Y31">
        <f t="shared" si="16"/>
        <v>2.12583415185488</v>
      </c>
      <c r="Z31">
        <f t="shared" si="17"/>
        <v>3.7927798148386946</v>
      </c>
      <c r="AA31">
        <f t="shared" si="18"/>
        <v>1.8073226421580455</v>
      </c>
      <c r="AB31">
        <f t="shared" si="19"/>
        <v>-43.356474828547661</v>
      </c>
      <c r="AC31">
        <f t="shared" si="20"/>
        <v>-99.83746005375923</v>
      </c>
      <c r="AD31">
        <f t="shared" si="21"/>
        <v>-7.3648711010481813</v>
      </c>
      <c r="AE31">
        <f t="shared" si="22"/>
        <v>80.736439110283527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53739.136276840189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357</v>
      </c>
      <c r="AR31">
        <v>15369.9</v>
      </c>
      <c r="AS31">
        <v>769.01135999999997</v>
      </c>
      <c r="AT31">
        <v>966.67</v>
      </c>
      <c r="AU31">
        <f t="shared" si="27"/>
        <v>0.20447375009051694</v>
      </c>
      <c r="AV31">
        <v>0.5</v>
      </c>
      <c r="AW31">
        <f t="shared" si="28"/>
        <v>1180.2061515544572</v>
      </c>
      <c r="AX31">
        <f t="shared" si="29"/>
        <v>20.646224741750224</v>
      </c>
      <c r="AY31">
        <f t="shared" si="30"/>
        <v>120.66058884411842</v>
      </c>
      <c r="AZ31">
        <f t="shared" si="31"/>
        <v>1.798327537406259E-2</v>
      </c>
      <c r="BA31">
        <f t="shared" si="32"/>
        <v>2.3745538808486866</v>
      </c>
      <c r="BB31" t="s">
        <v>358</v>
      </c>
      <c r="BC31">
        <v>769.01135999999997</v>
      </c>
      <c r="BD31">
        <v>555.54999999999995</v>
      </c>
      <c r="BE31">
        <f t="shared" si="33"/>
        <v>0.42529508518936143</v>
      </c>
      <c r="BF31">
        <f t="shared" si="34"/>
        <v>0.48078089122397349</v>
      </c>
      <c r="BG31">
        <f t="shared" si="35"/>
        <v>0.84810070459222697</v>
      </c>
      <c r="BH31">
        <f t="shared" si="36"/>
        <v>0.78687932972185026</v>
      </c>
      <c r="BI31">
        <f t="shared" si="37"/>
        <v>0.90136151204742121</v>
      </c>
      <c r="BJ31">
        <f t="shared" si="38"/>
        <v>0.34732623991338496</v>
      </c>
      <c r="BK31">
        <f t="shared" si="39"/>
        <v>0.65267376008661504</v>
      </c>
      <c r="BL31">
        <f t="shared" si="40"/>
        <v>1400.0250000000001</v>
      </c>
      <c r="BM31">
        <f t="shared" si="41"/>
        <v>1180.2061515544572</v>
      </c>
      <c r="BN31">
        <f t="shared" si="42"/>
        <v>0.84298934058638741</v>
      </c>
      <c r="BO31">
        <f t="shared" si="43"/>
        <v>0.19597868117277489</v>
      </c>
      <c r="BP31">
        <v>6</v>
      </c>
      <c r="BQ31">
        <v>0.5</v>
      </c>
      <c r="BR31" t="s">
        <v>296</v>
      </c>
      <c r="BS31">
        <v>2</v>
      </c>
      <c r="BT31">
        <v>1607714927.3499999</v>
      </c>
      <c r="BU31">
        <v>1399.521</v>
      </c>
      <c r="BV31">
        <v>1425.94066666667</v>
      </c>
      <c r="BW31">
        <v>20.8310666666667</v>
      </c>
      <c r="BX31">
        <v>19.676176666666699</v>
      </c>
      <c r="BY31">
        <v>1399.9743333333299</v>
      </c>
      <c r="BZ31">
        <v>20.516683333333301</v>
      </c>
      <c r="CA31">
        <v>500.13083333333299</v>
      </c>
      <c r="CB31">
        <v>101.951133333333</v>
      </c>
      <c r="CC31">
        <v>0.10000912000000001</v>
      </c>
      <c r="CD31">
        <v>27.990686666666701</v>
      </c>
      <c r="CE31">
        <v>28.61551</v>
      </c>
      <c r="CF31">
        <v>999.9</v>
      </c>
      <c r="CG31">
        <v>0</v>
      </c>
      <c r="CH31">
        <v>0</v>
      </c>
      <c r="CI31">
        <v>10001.4936666667</v>
      </c>
      <c r="CJ31">
        <v>0</v>
      </c>
      <c r="CK31">
        <v>273.76729999999998</v>
      </c>
      <c r="CL31">
        <v>1400.0250000000001</v>
      </c>
      <c r="CM31">
        <v>0.899997933333334</v>
      </c>
      <c r="CN31">
        <v>0.10000234666666701</v>
      </c>
      <c r="CO31">
        <v>0</v>
      </c>
      <c r="CP31">
        <v>769.07616666666695</v>
      </c>
      <c r="CQ31">
        <v>4.9994800000000001</v>
      </c>
      <c r="CR31">
        <v>11042.083333333299</v>
      </c>
      <c r="CS31">
        <v>11417.78</v>
      </c>
      <c r="CT31">
        <v>49.187100000000001</v>
      </c>
      <c r="CU31">
        <v>50.722700000000003</v>
      </c>
      <c r="CV31">
        <v>50.245800000000003</v>
      </c>
      <c r="CW31">
        <v>50.191200000000002</v>
      </c>
      <c r="CX31">
        <v>50.993666666666698</v>
      </c>
      <c r="CY31">
        <v>1255.52</v>
      </c>
      <c r="CZ31">
        <v>139.505</v>
      </c>
      <c r="DA31">
        <v>0</v>
      </c>
      <c r="DB31">
        <v>113</v>
      </c>
      <c r="DC31">
        <v>0</v>
      </c>
      <c r="DD31">
        <v>769.01135999999997</v>
      </c>
      <c r="DE31">
        <v>-11.612153847361</v>
      </c>
      <c r="DF31">
        <v>-166.18461505460499</v>
      </c>
      <c r="DG31">
        <v>11041.196</v>
      </c>
      <c r="DH31">
        <v>15</v>
      </c>
      <c r="DI31">
        <v>1607714605.5999999</v>
      </c>
      <c r="DJ31" t="s">
        <v>346</v>
      </c>
      <c r="DK31">
        <v>1607714605.5999999</v>
      </c>
      <c r="DL31">
        <v>1607714604.5999999</v>
      </c>
      <c r="DM31">
        <v>6</v>
      </c>
      <c r="DN31">
        <v>0.39500000000000002</v>
      </c>
      <c r="DO31">
        <v>3.0000000000000001E-3</v>
      </c>
      <c r="DP31">
        <v>0.23300000000000001</v>
      </c>
      <c r="DQ31">
        <v>0.22700000000000001</v>
      </c>
      <c r="DR31">
        <v>825</v>
      </c>
      <c r="DS31">
        <v>19</v>
      </c>
      <c r="DT31">
        <v>0.08</v>
      </c>
      <c r="DU31">
        <v>0.05</v>
      </c>
      <c r="DV31">
        <v>20.653177081421401</v>
      </c>
      <c r="DW31">
        <v>5.2623554870557698E-2</v>
      </c>
      <c r="DX31">
        <v>6.3574516055465005E-2</v>
      </c>
      <c r="DY31">
        <v>1</v>
      </c>
      <c r="DZ31">
        <v>-26.425709999999999</v>
      </c>
      <c r="EA31">
        <v>0.109185317018882</v>
      </c>
      <c r="EB31">
        <v>6.9116921951139901E-2</v>
      </c>
      <c r="EC31">
        <v>1</v>
      </c>
      <c r="ED31">
        <v>1.1561049999999999</v>
      </c>
      <c r="EE31">
        <v>-0.168929299221353</v>
      </c>
      <c r="EF31">
        <v>2.5546117219648098E-2</v>
      </c>
      <c r="EG31">
        <v>1</v>
      </c>
      <c r="EH31">
        <v>3</v>
      </c>
      <c r="EI31">
        <v>3</v>
      </c>
      <c r="EJ31" t="s">
        <v>303</v>
      </c>
      <c r="EK31">
        <v>100</v>
      </c>
      <c r="EL31">
        <v>100</v>
      </c>
      <c r="EM31">
        <v>-0.46</v>
      </c>
      <c r="EN31">
        <v>0.31469999999999998</v>
      </c>
      <c r="EO31">
        <v>0.82527452909725496</v>
      </c>
      <c r="EP31">
        <v>-1.6043650578588901E-5</v>
      </c>
      <c r="EQ31">
        <v>-1.15305589960158E-6</v>
      </c>
      <c r="ER31">
        <v>3.6581349982770798E-10</v>
      </c>
      <c r="ES31">
        <v>-6.23870764247575E-2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5.5</v>
      </c>
      <c r="FB31">
        <v>5.5</v>
      </c>
      <c r="FC31">
        <v>2</v>
      </c>
      <c r="FD31">
        <v>502.59300000000002</v>
      </c>
      <c r="FE31">
        <v>480.68700000000001</v>
      </c>
      <c r="FF31">
        <v>23.718399999999999</v>
      </c>
      <c r="FG31">
        <v>33.374099999999999</v>
      </c>
      <c r="FH31">
        <v>30</v>
      </c>
      <c r="FI31">
        <v>33.414000000000001</v>
      </c>
      <c r="FJ31">
        <v>33.458300000000001</v>
      </c>
      <c r="FK31">
        <v>53.5364</v>
      </c>
      <c r="FL31">
        <v>14.721500000000001</v>
      </c>
      <c r="FM31">
        <v>42.105899999999998</v>
      </c>
      <c r="FN31">
        <v>23.7196</v>
      </c>
      <c r="FO31">
        <v>1426.19</v>
      </c>
      <c r="FP31">
        <v>19.583500000000001</v>
      </c>
      <c r="FQ31">
        <v>97.968100000000007</v>
      </c>
      <c r="FR31">
        <v>102.023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2020-12-11T13:32:16Z</dcterms:created>
  <dcterms:modified xsi:type="dcterms:W3CDTF">2021-05-04T23:15:00Z</dcterms:modified>
</cp:coreProperties>
</file>