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3165B8AB-130C-483A-8807-1A176DE807CC}" xr6:coauthVersionLast="46" xr6:coauthVersionMax="46" xr10:uidLastSave="{00000000-0000-0000-0000-000000000000}"/>
  <bookViews>
    <workbookView xWindow="3465" yWindow="346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/>
  <c r="K31" i="1" s="1"/>
  <c r="Y31" i="1"/>
  <c r="X31" i="1"/>
  <c r="W31" i="1"/>
  <c r="P31" i="1"/>
  <c r="BK30" i="1"/>
  <c r="BJ30" i="1"/>
  <c r="BH30" i="1"/>
  <c r="BI30" i="1" s="1"/>
  <c r="BG30" i="1"/>
  <c r="BF30" i="1"/>
  <c r="BE30" i="1"/>
  <c r="BD30" i="1"/>
  <c r="BC30" i="1"/>
  <c r="AZ30" i="1"/>
  <c r="AX30" i="1"/>
  <c r="AS30" i="1"/>
  <c r="AN30" i="1"/>
  <c r="AM30" i="1"/>
  <c r="AI30" i="1"/>
  <c r="AG30" i="1"/>
  <c r="N30" i="1" s="1"/>
  <c r="Y30" i="1"/>
  <c r="X30" i="1"/>
  <c r="W30" i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X29" i="1"/>
  <c r="W29" i="1" s="1"/>
  <c r="P29" i="1"/>
  <c r="BK28" i="1"/>
  <c r="BJ28" i="1"/>
  <c r="BI28" i="1"/>
  <c r="S28" i="1" s="1"/>
  <c r="BH28" i="1"/>
  <c r="BG28" i="1"/>
  <c r="BF28" i="1"/>
  <c r="BE28" i="1"/>
  <c r="BD28" i="1"/>
  <c r="BC28" i="1"/>
  <c r="AX28" i="1" s="1"/>
  <c r="AZ28" i="1"/>
  <c r="AU28" i="1"/>
  <c r="AS28" i="1"/>
  <c r="AW28" i="1" s="1"/>
  <c r="AN28" i="1"/>
  <c r="AM28" i="1"/>
  <c r="AI28" i="1"/>
  <c r="AG28" i="1" s="1"/>
  <c r="Y28" i="1"/>
  <c r="X28" i="1"/>
  <c r="W28" i="1" s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N27" i="1"/>
  <c r="AM27" i="1"/>
  <c r="AI27" i="1"/>
  <c r="AG27" i="1" s="1"/>
  <c r="Y27" i="1"/>
  <c r="X27" i="1"/>
  <c r="W27" i="1" s="1"/>
  <c r="P27" i="1"/>
  <c r="BK26" i="1"/>
  <c r="S26" i="1" s="1"/>
  <c r="BJ26" i="1"/>
  <c r="BI26" i="1"/>
  <c r="AU26" i="1" s="1"/>
  <c r="BH26" i="1"/>
  <c r="BG26" i="1"/>
  <c r="BF26" i="1"/>
  <c r="BE26" i="1"/>
  <c r="BD26" i="1"/>
  <c r="BC26" i="1"/>
  <c r="AX26" i="1" s="1"/>
  <c r="AZ26" i="1"/>
  <c r="AS26" i="1"/>
  <c r="AW26" i="1" s="1"/>
  <c r="AN26" i="1"/>
  <c r="AM26" i="1"/>
  <c r="AI26" i="1"/>
  <c r="AG26" i="1"/>
  <c r="J26" i="1" s="1"/>
  <c r="AV26" i="1" s="1"/>
  <c r="AY26" i="1" s="1"/>
  <c r="Y26" i="1"/>
  <c r="X26" i="1"/>
  <c r="W26" i="1"/>
  <c r="P26" i="1"/>
  <c r="K26" i="1"/>
  <c r="BK25" i="1"/>
  <c r="BJ25" i="1"/>
  <c r="BI25" i="1" s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/>
  <c r="K25" i="1" s="1"/>
  <c r="Y25" i="1"/>
  <c r="X25" i="1"/>
  <c r="W25" i="1"/>
  <c r="P25" i="1"/>
  <c r="N25" i="1"/>
  <c r="BK24" i="1"/>
  <c r="BJ24" i="1"/>
  <c r="BI24" i="1"/>
  <c r="AU24" i="1" s="1"/>
  <c r="BH24" i="1"/>
  <c r="BG24" i="1"/>
  <c r="BF24" i="1"/>
  <c r="BE24" i="1"/>
  <c r="BD24" i="1"/>
  <c r="BC24" i="1"/>
  <c r="AX24" i="1" s="1"/>
  <c r="AZ24" i="1"/>
  <c r="AS24" i="1"/>
  <c r="AW24" i="1" s="1"/>
  <c r="AM24" i="1"/>
  <c r="AN24" i="1" s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N23" i="1"/>
  <c r="AM23" i="1"/>
  <c r="AI23" i="1"/>
  <c r="AG23" i="1" s="1"/>
  <c r="Y23" i="1"/>
  <c r="X23" i="1"/>
  <c r="W23" i="1" s="1"/>
  <c r="P23" i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N22" i="1"/>
  <c r="AM22" i="1"/>
  <c r="AI22" i="1"/>
  <c r="AG22" i="1"/>
  <c r="N22" i="1" s="1"/>
  <c r="Y22" i="1"/>
  <c r="X22" i="1"/>
  <c r="W22" i="1"/>
  <c r="P22" i="1"/>
  <c r="BK21" i="1"/>
  <c r="BJ21" i="1"/>
  <c r="BI21" i="1" s="1"/>
  <c r="BH21" i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/>
  <c r="I21" i="1" s="1"/>
  <c r="Y21" i="1"/>
  <c r="X21" i="1"/>
  <c r="W21" i="1"/>
  <c r="P21" i="1"/>
  <c r="N21" i="1"/>
  <c r="K21" i="1"/>
  <c r="J21" i="1"/>
  <c r="AV21" i="1" s="1"/>
  <c r="BK20" i="1"/>
  <c r="BJ20" i="1"/>
  <c r="BI20" i="1"/>
  <c r="S20" i="1" s="1"/>
  <c r="BH20" i="1"/>
  <c r="BG20" i="1"/>
  <c r="BF20" i="1"/>
  <c r="BE20" i="1"/>
  <c r="BD20" i="1"/>
  <c r="BC20" i="1"/>
  <c r="AZ20" i="1"/>
  <c r="AX20" i="1"/>
  <c r="AU20" i="1"/>
  <c r="AS20" i="1"/>
  <c r="AW20" i="1" s="1"/>
  <c r="AM20" i="1"/>
  <c r="AN20" i="1" s="1"/>
  <c r="AI20" i="1"/>
  <c r="AG20" i="1" s="1"/>
  <c r="Y20" i="1"/>
  <c r="X20" i="1"/>
  <c r="W20" i="1" s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G19" i="1" s="1"/>
  <c r="Y19" i="1"/>
  <c r="X19" i="1"/>
  <c r="W19" i="1" s="1"/>
  <c r="P19" i="1"/>
  <c r="BK18" i="1"/>
  <c r="BJ18" i="1"/>
  <c r="BH18" i="1"/>
  <c r="BI18" i="1" s="1"/>
  <c r="BG18" i="1"/>
  <c r="BF18" i="1"/>
  <c r="BE18" i="1"/>
  <c r="BD18" i="1"/>
  <c r="BC18" i="1"/>
  <c r="AX18" i="1" s="1"/>
  <c r="AZ18" i="1"/>
  <c r="AS18" i="1"/>
  <c r="AN18" i="1"/>
  <c r="AM18" i="1"/>
  <c r="AI18" i="1"/>
  <c r="AG18" i="1"/>
  <c r="J18" i="1" s="1"/>
  <c r="AV18" i="1" s="1"/>
  <c r="Y18" i="1"/>
  <c r="X18" i="1"/>
  <c r="W18" i="1"/>
  <c r="P18" i="1"/>
  <c r="K18" i="1"/>
  <c r="BK17" i="1"/>
  <c r="BJ17" i="1"/>
  <c r="BI17" i="1" s="1"/>
  <c r="BH17" i="1"/>
  <c r="BG17" i="1"/>
  <c r="BF17" i="1"/>
  <c r="BE17" i="1"/>
  <c r="BD17" i="1"/>
  <c r="BC17" i="1"/>
  <c r="AX17" i="1" s="1"/>
  <c r="AZ17" i="1"/>
  <c r="AS17" i="1"/>
  <c r="AM17" i="1"/>
  <c r="AN17" i="1" s="1"/>
  <c r="AI17" i="1"/>
  <c r="AG17" i="1"/>
  <c r="K17" i="1" s="1"/>
  <c r="Y17" i="1"/>
  <c r="X17" i="1"/>
  <c r="W17" i="1"/>
  <c r="P17" i="1"/>
  <c r="N17" i="1"/>
  <c r="AU22" i="1" l="1"/>
  <c r="AW22" i="1" s="1"/>
  <c r="S22" i="1"/>
  <c r="AW27" i="1"/>
  <c r="AU27" i="1"/>
  <c r="S27" i="1"/>
  <c r="I29" i="1"/>
  <c r="J29" i="1"/>
  <c r="AV29" i="1" s="1"/>
  <c r="AY29" i="1" s="1"/>
  <c r="AH29" i="1"/>
  <c r="N29" i="1"/>
  <c r="K29" i="1"/>
  <c r="AW23" i="1"/>
  <c r="S23" i="1"/>
  <c r="AU23" i="1"/>
  <c r="AU29" i="1"/>
  <c r="AW29" i="1" s="1"/>
  <c r="S29" i="1"/>
  <c r="T28" i="1"/>
  <c r="U28" i="1" s="1"/>
  <c r="AB28" i="1" s="1"/>
  <c r="AA21" i="1"/>
  <c r="AU17" i="1"/>
  <c r="AW17" i="1" s="1"/>
  <c r="S17" i="1"/>
  <c r="N19" i="1"/>
  <c r="I19" i="1"/>
  <c r="K19" i="1"/>
  <c r="AH19" i="1"/>
  <c r="J19" i="1"/>
  <c r="AV19" i="1" s="1"/>
  <c r="AU25" i="1"/>
  <c r="AW25" i="1" s="1"/>
  <c r="S25" i="1"/>
  <c r="AU30" i="1"/>
  <c r="AW30" i="1" s="1"/>
  <c r="S30" i="1"/>
  <c r="K20" i="1"/>
  <c r="J20" i="1"/>
  <c r="AV20" i="1" s="1"/>
  <c r="AY20" i="1" s="1"/>
  <c r="N20" i="1"/>
  <c r="I20" i="1"/>
  <c r="AH20" i="1"/>
  <c r="AH27" i="1"/>
  <c r="N27" i="1"/>
  <c r="K27" i="1"/>
  <c r="J27" i="1"/>
  <c r="AV27" i="1" s="1"/>
  <c r="AY27" i="1" s="1"/>
  <c r="I27" i="1"/>
  <c r="S31" i="1"/>
  <c r="AU31" i="1"/>
  <c r="S18" i="1"/>
  <c r="AU18" i="1"/>
  <c r="AW18" i="1" s="1"/>
  <c r="S21" i="1"/>
  <c r="AU21" i="1"/>
  <c r="AW21" i="1" s="1"/>
  <c r="K23" i="1"/>
  <c r="J23" i="1"/>
  <c r="AV23" i="1" s="1"/>
  <c r="AY23" i="1" s="1"/>
  <c r="I23" i="1"/>
  <c r="AH23" i="1"/>
  <c r="N23" i="1"/>
  <c r="K28" i="1"/>
  <c r="J28" i="1"/>
  <c r="AV28" i="1" s="1"/>
  <c r="AY28" i="1" s="1"/>
  <c r="I28" i="1"/>
  <c r="AH28" i="1"/>
  <c r="N28" i="1"/>
  <c r="AW31" i="1"/>
  <c r="AU19" i="1"/>
  <c r="AW19" i="1" s="1"/>
  <c r="S19" i="1"/>
  <c r="AH24" i="1"/>
  <c r="N24" i="1"/>
  <c r="I24" i="1"/>
  <c r="K24" i="1"/>
  <c r="J24" i="1"/>
  <c r="AV24" i="1" s="1"/>
  <c r="AY24" i="1" s="1"/>
  <c r="AH30" i="1"/>
  <c r="AH17" i="1"/>
  <c r="I22" i="1"/>
  <c r="S24" i="1"/>
  <c r="AH25" i="1"/>
  <c r="I30" i="1"/>
  <c r="N31" i="1"/>
  <c r="I17" i="1"/>
  <c r="N18" i="1"/>
  <c r="J22" i="1"/>
  <c r="AV22" i="1" s="1"/>
  <c r="AY22" i="1" s="1"/>
  <c r="I25" i="1"/>
  <c r="N26" i="1"/>
  <c r="J30" i="1"/>
  <c r="AV30" i="1" s="1"/>
  <c r="AY30" i="1" s="1"/>
  <c r="AH22" i="1"/>
  <c r="J17" i="1"/>
  <c r="AV17" i="1" s="1"/>
  <c r="K22" i="1"/>
  <c r="J25" i="1"/>
  <c r="AV25" i="1" s="1"/>
  <c r="K30" i="1"/>
  <c r="AH31" i="1"/>
  <c r="AH18" i="1"/>
  <c r="AH26" i="1"/>
  <c r="I31" i="1"/>
  <c r="I18" i="1"/>
  <c r="AH21" i="1"/>
  <c r="I26" i="1"/>
  <c r="J31" i="1"/>
  <c r="AV31" i="1" s="1"/>
  <c r="AY31" i="1" s="1"/>
  <c r="T25" i="1" l="1"/>
  <c r="U25" i="1" s="1"/>
  <c r="AA28" i="1"/>
  <c r="Q28" i="1"/>
  <c r="O28" i="1" s="1"/>
  <c r="R28" i="1" s="1"/>
  <c r="L28" i="1" s="1"/>
  <c r="M28" i="1" s="1"/>
  <c r="AY21" i="1"/>
  <c r="T27" i="1"/>
  <c r="U27" i="1" s="1"/>
  <c r="AA20" i="1"/>
  <c r="AA29" i="1"/>
  <c r="T19" i="1"/>
  <c r="U19" i="1" s="1"/>
  <c r="T21" i="1"/>
  <c r="U21" i="1" s="1"/>
  <c r="AY19" i="1"/>
  <c r="T29" i="1"/>
  <c r="U29" i="1" s="1"/>
  <c r="T20" i="1"/>
  <c r="U20" i="1" s="1"/>
  <c r="T23" i="1"/>
  <c r="U23" i="1" s="1"/>
  <c r="AY25" i="1"/>
  <c r="T24" i="1"/>
  <c r="U24" i="1" s="1"/>
  <c r="Q24" i="1" s="1"/>
  <c r="O24" i="1" s="1"/>
  <c r="R24" i="1" s="1"/>
  <c r="L24" i="1" s="1"/>
  <c r="M24" i="1" s="1"/>
  <c r="AA22" i="1"/>
  <c r="AA17" i="1"/>
  <c r="T18" i="1"/>
  <c r="U18" i="1" s="1"/>
  <c r="T30" i="1"/>
  <c r="U30" i="1" s="1"/>
  <c r="AY18" i="1"/>
  <c r="T22" i="1"/>
  <c r="U22" i="1" s="1"/>
  <c r="T17" i="1"/>
  <c r="U17" i="1" s="1"/>
  <c r="Q17" i="1" s="1"/>
  <c r="O17" i="1" s="1"/>
  <c r="R17" i="1" s="1"/>
  <c r="L17" i="1" s="1"/>
  <c r="M17" i="1" s="1"/>
  <c r="AA27" i="1"/>
  <c r="AA25" i="1"/>
  <c r="Q25" i="1"/>
  <c r="O25" i="1" s="1"/>
  <c r="R25" i="1" s="1"/>
  <c r="L25" i="1" s="1"/>
  <c r="M25" i="1" s="1"/>
  <c r="AA26" i="1"/>
  <c r="Q18" i="1"/>
  <c r="O18" i="1" s="1"/>
  <c r="R18" i="1" s="1"/>
  <c r="L18" i="1" s="1"/>
  <c r="M18" i="1" s="1"/>
  <c r="AA18" i="1"/>
  <c r="AY17" i="1"/>
  <c r="Q19" i="1"/>
  <c r="O19" i="1" s="1"/>
  <c r="R19" i="1" s="1"/>
  <c r="L19" i="1" s="1"/>
  <c r="M19" i="1" s="1"/>
  <c r="AA19" i="1"/>
  <c r="T26" i="1"/>
  <c r="U26" i="1" s="1"/>
  <c r="Q26" i="1" s="1"/>
  <c r="O26" i="1" s="1"/>
  <c r="R26" i="1" s="1"/>
  <c r="L26" i="1" s="1"/>
  <c r="M26" i="1" s="1"/>
  <c r="AC28" i="1"/>
  <c r="AD28" i="1" s="1"/>
  <c r="V28" i="1"/>
  <c r="Z28" i="1" s="1"/>
  <c r="AA31" i="1"/>
  <c r="AA30" i="1"/>
  <c r="AA24" i="1"/>
  <c r="AA23" i="1"/>
  <c r="T31" i="1"/>
  <c r="U31" i="1" s="1"/>
  <c r="Q31" i="1" s="1"/>
  <c r="O31" i="1" s="1"/>
  <c r="R31" i="1" s="1"/>
  <c r="L31" i="1" s="1"/>
  <c r="M31" i="1" s="1"/>
  <c r="V21" i="1" l="1"/>
  <c r="Z21" i="1" s="1"/>
  <c r="AC21" i="1"/>
  <c r="AD21" i="1" s="1"/>
  <c r="AB21" i="1"/>
  <c r="Q21" i="1"/>
  <c r="O21" i="1" s="1"/>
  <c r="R21" i="1" s="1"/>
  <c r="L21" i="1" s="1"/>
  <c r="M21" i="1" s="1"/>
  <c r="V27" i="1"/>
  <c r="Z27" i="1" s="1"/>
  <c r="AC27" i="1"/>
  <c r="AB27" i="1"/>
  <c r="AB18" i="1"/>
  <c r="V18" i="1"/>
  <c r="Z18" i="1" s="1"/>
  <c r="AC18" i="1"/>
  <c r="V19" i="1"/>
  <c r="Z19" i="1" s="1"/>
  <c r="AC19" i="1"/>
  <c r="AD19" i="1" s="1"/>
  <c r="AB19" i="1"/>
  <c r="V30" i="1"/>
  <c r="Z30" i="1" s="1"/>
  <c r="AC30" i="1"/>
  <c r="AB30" i="1"/>
  <c r="V24" i="1"/>
  <c r="Z24" i="1" s="1"/>
  <c r="AC24" i="1"/>
  <c r="AD24" i="1" s="1"/>
  <c r="AB24" i="1"/>
  <c r="Q30" i="1"/>
  <c r="O30" i="1" s="1"/>
  <c r="R30" i="1" s="1"/>
  <c r="L30" i="1" s="1"/>
  <c r="M30" i="1" s="1"/>
  <c r="AB31" i="1"/>
  <c r="V31" i="1"/>
  <c r="Z31" i="1" s="1"/>
  <c r="AC31" i="1"/>
  <c r="AD31" i="1" s="1"/>
  <c r="AC17" i="1"/>
  <c r="AD17" i="1" s="1"/>
  <c r="V17" i="1"/>
  <c r="Z17" i="1" s="1"/>
  <c r="AB17" i="1"/>
  <c r="V22" i="1"/>
  <c r="Z22" i="1" s="1"/>
  <c r="AC22" i="1"/>
  <c r="AD22" i="1" s="1"/>
  <c r="AB22" i="1"/>
  <c r="V20" i="1"/>
  <c r="Z20" i="1" s="1"/>
  <c r="AC20" i="1"/>
  <c r="AB20" i="1"/>
  <c r="Q27" i="1"/>
  <c r="O27" i="1" s="1"/>
  <c r="R27" i="1" s="1"/>
  <c r="L27" i="1" s="1"/>
  <c r="M27" i="1" s="1"/>
  <c r="AC23" i="1"/>
  <c r="AD23" i="1" s="1"/>
  <c r="AB23" i="1"/>
  <c r="V23" i="1"/>
  <c r="Z23" i="1" s="1"/>
  <c r="Q23" i="1"/>
  <c r="O23" i="1" s="1"/>
  <c r="R23" i="1" s="1"/>
  <c r="L23" i="1" s="1"/>
  <c r="M23" i="1" s="1"/>
  <c r="Q22" i="1"/>
  <c r="O22" i="1" s="1"/>
  <c r="R22" i="1" s="1"/>
  <c r="L22" i="1" s="1"/>
  <c r="M22" i="1" s="1"/>
  <c r="V29" i="1"/>
  <c r="Z29" i="1" s="1"/>
  <c r="AC29" i="1"/>
  <c r="AD29" i="1" s="1"/>
  <c r="AB29" i="1"/>
  <c r="Q29" i="1"/>
  <c r="O29" i="1" s="1"/>
  <c r="R29" i="1" s="1"/>
  <c r="L29" i="1" s="1"/>
  <c r="M29" i="1" s="1"/>
  <c r="AB26" i="1"/>
  <c r="V26" i="1"/>
  <c r="Z26" i="1" s="1"/>
  <c r="AC26" i="1"/>
  <c r="AD26" i="1" s="1"/>
  <c r="Q20" i="1"/>
  <c r="O20" i="1" s="1"/>
  <c r="R20" i="1" s="1"/>
  <c r="L20" i="1" s="1"/>
  <c r="M20" i="1" s="1"/>
  <c r="AC25" i="1"/>
  <c r="V25" i="1"/>
  <c r="Z25" i="1" s="1"/>
  <c r="AB25" i="1"/>
  <c r="AD25" i="1" l="1"/>
  <c r="AD20" i="1"/>
  <c r="AD30" i="1"/>
  <c r="AD27" i="1"/>
  <c r="AD18" i="1"/>
</calcChain>
</file>

<file path=xl/sharedStrings.xml><?xml version="1.0" encoding="utf-8"?>
<sst xmlns="http://schemas.openxmlformats.org/spreadsheetml/2006/main" count="693" uniqueCount="352">
  <si>
    <t>File opened</t>
  </si>
  <si>
    <t>2020-12-11 14:18:32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</si>
  <si>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</si>
  <si>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</si>
  <si>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</si>
  <si>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</si>
  <si>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</si>
  <si>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</si>
  <si>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</si>
  <si>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</si>
  <si>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</si>
  <si>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</si>
  <si>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</si>
  <si>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{"h2obspan2": "0", "h2obspan2a": "0.0708892", "co2aspanconc1": "2500", "co2bspan2b": "0.308367", "chamberpressurezero": "2.68126", "flowazero": "0.29042", "h2oaspan2a": "0.0696095", "co2aspan2b": "0.306383", "co2bspan2a": "0.310949", "h2oaspan2b": "0.070146", "h2oazero": "1.13424", "co2azero": "0.965182", "h2obspanconc2": "0", "ssb_ref": "37377.7", "co2bzero": "0.964262", "h2obspanconc1": "12.28", "flowmeterzero": "1.00299", "h2oaspanconc1": "12.28", "co2bspan2": "-0.0301809", "co2bspan1": "1.00108", "flowbzero": "0.29097", "co2aspan2a": "0.308883", "h2obzero": "1.1444", "co2aspanconc2": "299.2", "tazero": "0.0863571", "co2aspan1": "1.00054", "co2aspan2": "-0.0279682", "tbzero": "0.134552", "oxygen": "21", "h2oaspanconc2": "0", "co2bspanconc1": "2500", "h2obspan2b": "0.0705964", "h2oaspan1": "1.00771", "h2oaspan2": "0", "h2obspan1": "0.99587", "co2bspanconc2": "299.2", "ssa_ref": "35809.5"}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</si>
  <si>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</si>
  <si>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</si>
  <si>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</si>
  <si>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</si>
  <si>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</si>
  <si>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</si>
  <si>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</si>
  <si>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</si>
  <si>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</si>
  <si>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14:18:32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</si>
  <si>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</si>
  <si>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</si>
  <si>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</si>
  <si>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</si>
  <si>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</si>
  <si>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</si>
  <si>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</si>
  <si>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</si>
  <si>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</si>
  <si>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</si>
  <si>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</si>
  <si>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</si>
  <si>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</si>
  <si>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</si>
  <si>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</si>
  <si>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</si>
  <si>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</si>
  <si>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</si>
  <si>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</si>
  <si>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</si>
  <si>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</si>
  <si>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</si>
  <si>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</si>
  <si>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</si>
  <si>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</si>
  <si>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</si>
  <si>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</si>
  <si>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</si>
  <si>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</si>
  <si>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</si>
  <si>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</si>
  <si>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</si>
  <si>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</si>
  <si>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</si>
  <si>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</si>
  <si>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</si>
  <si>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</si>
  <si>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</si>
  <si>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</si>
  <si>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</si>
  <si>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</si>
  <si>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</si>
  <si>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</si>
  <si>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</si>
  <si>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</si>
  <si>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</si>
  <si>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</si>
  <si>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</si>
  <si>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</si>
  <si>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</si>
  <si>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</si>
  <si>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</si>
  <si>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</si>
  <si>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3.49145 72.9493 385.609 648.612 910.701 1124.43 1331.98 1511.17</t>
  </si>
  <si>
    <t>Fs_true</t>
  </si>
  <si>
    <t>0.0761786 103.052 401.219 600.996 800.6 1001.32 1200.16 1401.34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</si>
  <si>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</si>
  <si>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</si>
  <si>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</si>
  <si>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</si>
  <si>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</si>
  <si>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</si>
  <si>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</si>
  <si>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</si>
  <si>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</si>
  <si>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</si>
  <si>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</si>
  <si>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</si>
  <si>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</si>
  <si>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</si>
  <si>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</si>
  <si>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</si>
  <si>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</si>
  <si>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</si>
  <si>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</si>
  <si>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</si>
  <si>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</si>
  <si>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</si>
  <si>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</si>
  <si>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</si>
  <si>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</si>
  <si>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</si>
  <si>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</si>
  <si>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</si>
  <si>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</si>
  <si>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</si>
  <si>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</si>
  <si>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</si>
  <si>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</si>
  <si>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</si>
  <si>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</si>
  <si>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</si>
  <si>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</si>
  <si>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</si>
  <si>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</si>
  <si>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</si>
  <si>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</si>
  <si>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</si>
  <si>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</si>
  <si>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</si>
  <si>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</si>
  <si>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</si>
  <si>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</si>
  <si>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</si>
  <si>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</si>
  <si>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</si>
  <si>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</si>
  <si>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</si>
  <si>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</si>
  <si>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</si>
  <si>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</si>
  <si>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</si>
  <si>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</si>
  <si>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</si>
  <si>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</si>
  <si>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</si>
  <si>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</si>
  <si>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</si>
  <si>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</si>
  <si>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</si>
  <si>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</si>
  <si>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</si>
  <si>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</si>
  <si>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</si>
  <si>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</si>
  <si>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</si>
  <si>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</si>
  <si>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</si>
  <si>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</si>
  <si>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</si>
  <si>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</si>
  <si>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</si>
  <si>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</si>
  <si>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</si>
  <si>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</si>
  <si>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</si>
  <si>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</si>
  <si>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</si>
  <si>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</si>
  <si>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</si>
  <si>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</si>
  <si>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</si>
  <si>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</si>
  <si>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</si>
  <si>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</si>
  <si>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</si>
  <si>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</si>
  <si>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</si>
  <si>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</si>
  <si>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</si>
  <si>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</si>
  <si>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</si>
  <si>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</si>
  <si>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</si>
  <si>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</si>
  <si>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</si>
  <si>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</si>
  <si>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</si>
  <si>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</si>
  <si>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</si>
  <si>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</si>
  <si>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</si>
  <si>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</si>
  <si>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</si>
  <si>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</si>
  <si>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</si>
  <si>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</si>
  <si>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</si>
  <si>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</si>
  <si>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</si>
  <si>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</si>
  <si>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</si>
  <si>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</si>
  <si>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</si>
  <si>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</si>
  <si>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</si>
  <si>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</si>
  <si>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</si>
  <si>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</si>
  <si>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</si>
  <si>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</si>
  <si>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</si>
  <si>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</si>
  <si>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</si>
  <si>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</si>
  <si>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</si>
  <si>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</si>
  <si>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</si>
  <si>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</si>
  <si>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</si>
  <si>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</si>
  <si>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</si>
  <si>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</si>
  <si>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</si>
  <si>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</si>
  <si>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</si>
  <si>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</si>
  <si>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</si>
  <si>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</si>
  <si>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</si>
  <si>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</si>
  <si>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</si>
  <si>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</si>
  <si>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</si>
  <si>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</si>
  <si>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</si>
  <si>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</si>
  <si>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</si>
  <si>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</si>
  <si>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</si>
  <si>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</si>
  <si>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</si>
  <si>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</si>
  <si>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</si>
  <si>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</si>
  <si>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</si>
  <si>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</si>
  <si>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</si>
  <si>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</si>
  <si>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</si>
  <si>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</si>
  <si>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</si>
  <si>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</si>
  <si>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</si>
  <si>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</si>
  <si>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</si>
  <si>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</si>
  <si>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</si>
  <si>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</si>
  <si>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</si>
  <si>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</si>
  <si>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</si>
  <si>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</si>
  <si>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</si>
  <si>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</si>
  <si>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</si>
  <si>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</si>
  <si>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</si>
  <si>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</si>
  <si>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</si>
  <si>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</si>
  <si>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</si>
  <si>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</si>
  <si>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</si>
  <si>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</si>
  <si>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</si>
  <si>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</si>
  <si>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</si>
  <si>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</si>
  <si>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</si>
  <si>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</si>
  <si>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</si>
  <si>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</si>
  <si>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</si>
  <si>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</si>
  <si>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</si>
  <si>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</si>
  <si>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</si>
  <si>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</si>
  <si>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20201211 14:20:38</t>
  </si>
  <si>
    <t>14:20:38</t>
  </si>
  <si>
    <t>1149</t>
  </si>
  <si>
    <t>_1</t>
  </si>
  <si>
    <t>RECT-4143-20200907-06_33_50</t>
  </si>
  <si>
    <t>RECT-6969-20201211-14_20_40</t>
  </si>
  <si>
    <t>DARK-6970-20201211-14_20_42</t>
  </si>
  <si>
    <t>0: Broadleaf</t>
  </si>
  <si>
    <t>12:28:47</t>
  </si>
  <si>
    <t>1/3</t>
  </si>
  <si>
    <t>20201211 14:22:39</t>
  </si>
  <si>
    <t>14:22:39</t>
  </si>
  <si>
    <t>RECT-6971-20201211-14_22_40</t>
  </si>
  <si>
    <t>DARK-6972-20201211-14_22_43</t>
  </si>
  <si>
    <t>0/3</t>
  </si>
  <si>
    <t>20201211 14:24:39</t>
  </si>
  <si>
    <t>14:24:39</t>
  </si>
  <si>
    <t>RECT-6973-20201211-14_24_41</t>
  </si>
  <si>
    <t>DARK-6974-20201211-14_24_43</t>
  </si>
  <si>
    <t>20201211 14:26:40</t>
  </si>
  <si>
    <t>14:26:40</t>
  </si>
  <si>
    <t>RECT-6975-20201211-14_26_41</t>
  </si>
  <si>
    <t>DARK-6976-20201211-14_26_43</t>
  </si>
  <si>
    <t>20201211 14:27:57</t>
  </si>
  <si>
    <t>14:27:57</t>
  </si>
  <si>
    <t>RECT-6977-20201211-14_27_59</t>
  </si>
  <si>
    <t>DARK-6978-20201211-14_28_01</t>
  </si>
  <si>
    <t>3/3</t>
  </si>
  <si>
    <t>20201211 14:29:14</t>
  </si>
  <si>
    <t>14:29:14</t>
  </si>
  <si>
    <t>RECT-6979-20201211-14_29_16</t>
  </si>
  <si>
    <t>DARK-6980-20201211-14_29_18</t>
  </si>
  <si>
    <t>20201211 14:30:48</t>
  </si>
  <si>
    <t>14:30:48</t>
  </si>
  <si>
    <t>RECT-6981-20201211-14_30_50</t>
  </si>
  <si>
    <t>DARK-6982-20201211-14_30_52</t>
  </si>
  <si>
    <t>20201211 14:32:04</t>
  </si>
  <si>
    <t>14:32:04</t>
  </si>
  <si>
    <t>RECT-6983-20201211-14_32_06</t>
  </si>
  <si>
    <t>DARK-6984-20201211-14_32_08</t>
  </si>
  <si>
    <t>20201211 14:33:42</t>
  </si>
  <si>
    <t>14:33:42</t>
  </si>
  <si>
    <t>RECT-6985-20201211-14_33_43</t>
  </si>
  <si>
    <t>DARK-6986-20201211-14_33_45</t>
  </si>
  <si>
    <t>20201211 14:34:49</t>
  </si>
  <si>
    <t>14:34:49</t>
  </si>
  <si>
    <t>RECT-6987-20201211-14_34_50</t>
  </si>
  <si>
    <t>DARK-6988-20201211-14_34_52</t>
  </si>
  <si>
    <t>20201211 14:36:49</t>
  </si>
  <si>
    <t>14:36:49</t>
  </si>
  <si>
    <t>RECT-6989-20201211-14_36_51</t>
  </si>
  <si>
    <t>DARK-6990-20201211-14_36_53</t>
  </si>
  <si>
    <t>2/3</t>
  </si>
  <si>
    <t>20201211 14:38:50</t>
  </si>
  <si>
    <t>14:38:50</t>
  </si>
  <si>
    <t>RECT-6991-20201211-14_38_51</t>
  </si>
  <si>
    <t>DARK-6992-20201211-14_38_53</t>
  </si>
  <si>
    <t>20201211 14:40:43</t>
  </si>
  <si>
    <t>14:40:43</t>
  </si>
  <si>
    <t>RECT-6993-20201211-14_40_44</t>
  </si>
  <si>
    <t>DARK-6994-20201211-14_40_46</t>
  </si>
  <si>
    <t>20201211 14:42:43</t>
  </si>
  <si>
    <t>14:42:43</t>
  </si>
  <si>
    <t>RECT-6995-20201211-14_42_45</t>
  </si>
  <si>
    <t>DARK-6996-20201211-14_42_47</t>
  </si>
  <si>
    <t>20201211 14:44:38</t>
  </si>
  <si>
    <t>14:44:38</t>
  </si>
  <si>
    <t>RECT-6997-20201211-14_44_39</t>
  </si>
  <si>
    <t>DARK-6998-20201211-14_44_41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</si>
</sst>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1607725238.5999999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1607725230.5999999</v>
      </c>
      <c r="I17">
        <f t="shared" ref="I17:I31" si="0">BW17*AG17*(BS17-BT17)/(100*BL17*(1000-AG17*BS17))</f>
        <v>-6.6141180566081797E-5</v>
      </c>
      <c r="J17">
        <f t="shared" ref="J17:J31" si="1">BW17*AG17*(BR17-BQ17*(1000-AG17*BT17)/(1000-AG17*BS17))/(100*BL17)</f>
        <v>-0.1466216467460936</v>
      </c>
      <c r="K17">
        <f t="shared" ref="K17:K31" si="2">BQ17 - IF(AG17&gt;1, J17*BL17*100/(AI17*CE17), 0)</f>
        <v>401.96535483871003</v>
      </c>
      <c r="L17">
        <f t="shared" ref="L17:L31" si="3">((R17-I17/2)*K17-J17)/(R17+I17/2)</f>
        <v>326.18176770825517</v>
      </c>
      <c r="M17">
        <f t="shared" ref="M17:M31" si="4">L17*(BX17+BY17)/1000</f>
        <v>33.302863546302042</v>
      </c>
      <c r="N17">
        <f t="shared" ref="N17:N31" si="5">(BQ17 - IF(AG17&gt;1, J17*BL17*100/(AI17*CE17), 0))*(BX17+BY17)/1000</f>
        <v>41.040299268068644</v>
      </c>
      <c r="O17">
        <f t="shared" ref="O17:O31" si="6">2/((1/Q17-1/P17)+SIGN(Q17)*SQRT((1/Q17-1/P17)*(1/Q17-1/P17) + 4*BM17/((BM17+1)*(BM17+1))*(2*1/Q17*1/P17-1/P17*1/P17)))</f>
        <v>-3.6019033425904947E-3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2.9640909475929176</v>
      </c>
      <c r="Q17">
        <f t="shared" ref="Q17:Q31" si="8">I17*(1000-(1000*0.61365*EXP(17.502*U17/(240.97+U17))/(BX17+BY17)+BS17)/2)/(1000*0.61365*EXP(17.502*U17/(240.97+U17))/(BX17+BY17)-BS17)</f>
        <v>-3.6043367613564723E-3</v>
      </c>
      <c r="R17">
        <f t="shared" ref="R17:R31" si="9">1/((BM17+1)/(O17/1.6)+1/(P17/1.37)) + BM17/((BM17+1)/(O17/1.6) + BM17/(P17/1.37))</f>
        <v>-2.2524917117973165E-3</v>
      </c>
      <c r="S17">
        <f t="shared" ref="S17:S31" si="10">(BI17*BK17)</f>
        <v>231.29984008707328</v>
      </c>
      <c r="T17">
        <f t="shared" ref="T17:T31" si="11">(BZ17+(S17+2*0.95*0.0000000567*(((BZ17+$B$7)+273)^4-(BZ17+273)^4)-44100*I17)/(1.84*29.3*P17+8*0.95*0.0000000567*(BZ17+273)^3))</f>
        <v>29.386009509329448</v>
      </c>
      <c r="U17">
        <f t="shared" ref="U17:U31" si="12">($C$7*CA17+$D$7*CB17+$E$7*T17)</f>
        <v>28.7318</v>
      </c>
      <c r="V17">
        <f t="shared" ref="V17:V31" si="13">0.61365*EXP(17.502*U17/(240.97+U17))</f>
        <v>3.9597774946724322</v>
      </c>
      <c r="W17">
        <f t="shared" ref="W17:W31" si="14">(X17/Y17*100)</f>
        <v>56.382139188879854</v>
      </c>
      <c r="X17">
        <f t="shared" ref="X17:X31" si="15">BS17*(BX17+BY17)/1000</f>
        <v>2.1422007414746282</v>
      </c>
      <c r="Y17">
        <f t="shared" ref="Y17:Y31" si="16">0.61365*EXP(17.502*BZ17/(240.97+BZ17))</f>
        <v>3.7994314729674721</v>
      </c>
      <c r="Z17">
        <f t="shared" ref="Z17:Z31" si="17">(V17-BS17*(BX17+BY17)/1000)</f>
        <v>1.817576753197804</v>
      </c>
      <c r="AA17">
        <f t="shared" ref="AA17:AA31" si="18">(-I17*44100)</f>
        <v>2.9168260629642071</v>
      </c>
      <c r="AB17">
        <f t="shared" ref="AB17:AB31" si="19">2*29.3*P17*0.92*(BZ17-U17)</f>
        <v>-113.6266138291862</v>
      </c>
      <c r="AC17">
        <f t="shared" ref="AC17:AC31" si="20">2*0.95*0.0000000567*(((BZ17+$B$7)+273)^4-(U17+273)^4)</f>
        <v>-8.3874032463976551</v>
      </c>
      <c r="AD17">
        <f t="shared" ref="AD17:AD31" si="21">S17+AC17+AA17+AB17</f>
        <v>112.20264907445363</v>
      </c>
      <c r="AE17">
        <v>4</v>
      </c>
      <c r="AF17">
        <v>1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53742.912308784107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1371.462</v>
      </c>
      <c r="AR17">
        <v>1409.82</v>
      </c>
      <c r="AS17">
        <f t="shared" ref="AS17:AS31" si="27">1-AQ17/AR17</f>
        <v>2.7207728646210128E-2</v>
      </c>
      <c r="AT17">
        <v>0.5</v>
      </c>
      <c r="AU17">
        <f t="shared" ref="AU17:AU31" si="28">BI17</f>
        <v>1180.2277168764103</v>
      </c>
      <c r="AV17">
        <f t="shared" ref="AV17:AV31" si="29">J17</f>
        <v>-0.1466216467460936</v>
      </c>
      <c r="AW17">
        <f t="shared" ref="AW17:AW31" si="30">AS17*AT17*AU17</f>
        <v>16.055657730754742</v>
      </c>
      <c r="AX17">
        <f t="shared" ref="AX17:AX31" si="31">BC17/AR17</f>
        <v>0.4457022882353775</v>
      </c>
      <c r="AY17">
        <f t="shared" ref="AY17:AY31" si="32">(AV17-AO17)/AU17</f>
        <v>3.6529038159783834E-4</v>
      </c>
      <c r="AZ17">
        <f t="shared" ref="AZ17:AZ31" si="33">(AL17-AR17)/AR17</f>
        <v>1.3138272971017577</v>
      </c>
      <c r="BA17" t="s">
        <v>289</v>
      </c>
      <c r="BB17">
        <v>781.46</v>
      </c>
      <c r="BC17">
        <f t="shared" ref="BC17:BC31" si="34">AR17-BB17</f>
        <v>628.3599999999999</v>
      </c>
      <c r="BD17">
        <f t="shared" ref="BD17:BD31" si="35">(AR17-AQ17)/(AR17-BB17)</f>
        <v>6.104462410083384E-2</v>
      </c>
      <c r="BE17">
        <f t="shared" ref="BE17:BE31" si="36">(AL17-AR17)/(AL17-BB17)</f>
        <v>0.74669235916827248</v>
      </c>
      <c r="BF17">
        <f t="shared" ref="BF17:BF31" si="37">(AR17-AQ17)/(AR17-AK17)</f>
        <v>5.5243583863441401E-2</v>
      </c>
      <c r="BG17">
        <f t="shared" ref="BG17:BG31" si="38">(AL17-AR17)/(AL17-AK17)</f>
        <v>0.72734538679580396</v>
      </c>
      <c r="BH17">
        <f t="shared" ref="BH17:BH31" si="39">$B$11*CF17+$C$11*CG17+$F$11*CH17*(1-CK17)</f>
        <v>1400.0503225806499</v>
      </c>
      <c r="BI17">
        <f t="shared" ref="BI17:BI31" si="40">BH17*BJ17</f>
        <v>1180.2277168764103</v>
      </c>
      <c r="BJ17">
        <f t="shared" ref="BJ17:BJ31" si="41">($B$11*$D$9+$C$11*$D$9+$F$11*((CU17+CM17)/MAX(CU17+CM17+CV17, 0.1)*$I$9+CV17/MAX(CU17+CM17+CV17, 0.1)*$J$9))/($B$11+$C$11+$F$11)</f>
        <v>0.84298949676390889</v>
      </c>
      <c r="BK17">
        <f t="shared" ref="BK17:BK31" si="42">($B$11*$K$9+$C$11*$K$9+$F$11*((CU17+CM17)/MAX(CU17+CM17+CV17, 0.1)*$P$9+CV17/MAX(CU17+CM17+CV17, 0.1)*$Q$9))/($B$11+$C$11+$F$11)</f>
        <v>0.19597899352781786</v>
      </c>
      <c r="BL17">
        <v>6</v>
      </c>
      <c r="BM17">
        <v>0.5</v>
      </c>
      <c r="BN17" t="s">
        <v>290</v>
      </c>
      <c r="BO17">
        <v>2</v>
      </c>
      <c r="BP17">
        <v>1607725230.5999999</v>
      </c>
      <c r="BQ17">
        <v>401.96535483871003</v>
      </c>
      <c r="BR17">
        <v>401.75751612903201</v>
      </c>
      <c r="BS17">
        <v>20.9815838709677</v>
      </c>
      <c r="BT17">
        <v>21.0592838709677</v>
      </c>
      <c r="BU17">
        <v>397.76774193548403</v>
      </c>
      <c r="BV17">
        <v>20.767219354838701</v>
      </c>
      <c r="BW17">
        <v>500.02651612903202</v>
      </c>
      <c r="BX17">
        <v>101.999096774194</v>
      </c>
      <c r="BY17">
        <v>9.9999016129032295E-2</v>
      </c>
      <c r="BZ17">
        <v>28.0207451612903</v>
      </c>
      <c r="CA17">
        <v>28.7318</v>
      </c>
      <c r="CB17">
        <v>999.9</v>
      </c>
      <c r="CC17">
        <v>0</v>
      </c>
      <c r="CD17">
        <v>0</v>
      </c>
      <c r="CE17">
        <v>9998.3635483870894</v>
      </c>
      <c r="CF17">
        <v>0</v>
      </c>
      <c r="CG17">
        <v>304.02058064516098</v>
      </c>
      <c r="CH17">
        <v>1400.0503225806499</v>
      </c>
      <c r="CI17">
        <v>0.89999316129032303</v>
      </c>
      <c r="CJ17">
        <v>0.100006929032258</v>
      </c>
      <c r="CK17">
        <v>0</v>
      </c>
      <c r="CL17">
        <v>1372.4129032258099</v>
      </c>
      <c r="CM17">
        <v>4.9997499999999997</v>
      </c>
      <c r="CN17">
        <v>18902.064516129001</v>
      </c>
      <c r="CO17">
        <v>12178.464516128999</v>
      </c>
      <c r="CP17">
        <v>47.935064516129003</v>
      </c>
      <c r="CQ17">
        <v>49.590451612903202</v>
      </c>
      <c r="CR17">
        <v>48.991870967741903</v>
      </c>
      <c r="CS17">
        <v>48.993870967741898</v>
      </c>
      <c r="CT17">
        <v>49.061999999999998</v>
      </c>
      <c r="CU17">
        <v>1255.53548387097</v>
      </c>
      <c r="CV17">
        <v>139.51483870967701</v>
      </c>
      <c r="CW17">
        <v>0</v>
      </c>
      <c r="CX17">
        <v>710.70000004768394</v>
      </c>
      <c r="CY17">
        <v>0</v>
      </c>
      <c r="CZ17">
        <v>1371.462</v>
      </c>
      <c r="DA17">
        <v>-101.90923062896699</v>
      </c>
      <c r="DB17">
        <v>-1415.2923055739</v>
      </c>
      <c r="DC17">
        <v>18888.628000000001</v>
      </c>
      <c r="DD17">
        <v>15</v>
      </c>
      <c r="DE17">
        <v>1607718527.5999999</v>
      </c>
      <c r="DF17" t="s">
        <v>291</v>
      </c>
      <c r="DG17">
        <v>1607718527.5999999</v>
      </c>
      <c r="DH17">
        <v>1607718513.0999999</v>
      </c>
      <c r="DI17">
        <v>1</v>
      </c>
      <c r="DJ17">
        <v>1.611</v>
      </c>
      <c r="DK17">
        <v>0.252</v>
      </c>
      <c r="DL17">
        <v>4.1980000000000004</v>
      </c>
      <c r="DM17">
        <v>0.214</v>
      </c>
      <c r="DN17">
        <v>1409</v>
      </c>
      <c r="DO17">
        <v>21</v>
      </c>
      <c r="DP17">
        <v>0.15</v>
      </c>
      <c r="DQ17">
        <v>0.14000000000000001</v>
      </c>
      <c r="DR17">
        <v>-0.16878876089012401</v>
      </c>
      <c r="DS17">
        <v>0.64144076623009605</v>
      </c>
      <c r="DT17">
        <v>0.21649475061683601</v>
      </c>
      <c r="DU17">
        <v>0</v>
      </c>
      <c r="DV17">
        <v>0.21825872451612899</v>
      </c>
      <c r="DW17">
        <v>-0.72782802096774302</v>
      </c>
      <c r="DX17">
        <v>0.26331365126042</v>
      </c>
      <c r="DY17">
        <v>0</v>
      </c>
      <c r="DZ17">
        <v>-7.8834206451612904E-2</v>
      </c>
      <c r="EA17">
        <v>7.7026935483871101E-2</v>
      </c>
      <c r="EB17">
        <v>1.7766236138101899E-2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4.1980000000000004</v>
      </c>
      <c r="EJ17">
        <v>0.21440000000000001</v>
      </c>
      <c r="EK17">
        <v>4.1976190476189004</v>
      </c>
      <c r="EL17">
        <v>0</v>
      </c>
      <c r="EM17">
        <v>0</v>
      </c>
      <c r="EN17">
        <v>0</v>
      </c>
      <c r="EO17">
        <v>0.214364999999997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111.8</v>
      </c>
      <c r="EX17">
        <v>112.1</v>
      </c>
      <c r="EY17">
        <v>2</v>
      </c>
      <c r="EZ17">
        <v>510.863</v>
      </c>
      <c r="FA17">
        <v>479.303</v>
      </c>
      <c r="FB17">
        <v>23.816500000000001</v>
      </c>
      <c r="FC17">
        <v>32.72</v>
      </c>
      <c r="FD17">
        <v>30.0001</v>
      </c>
      <c r="FE17">
        <v>32.661499999999997</v>
      </c>
      <c r="FF17">
        <v>32.631799999999998</v>
      </c>
      <c r="FG17">
        <v>19.786799999999999</v>
      </c>
      <c r="FH17">
        <v>16.446300000000001</v>
      </c>
      <c r="FI17">
        <v>43.047199999999997</v>
      </c>
      <c r="FJ17">
        <v>23.8171</v>
      </c>
      <c r="FK17">
        <v>401.12599999999998</v>
      </c>
      <c r="FL17">
        <v>21.023499999999999</v>
      </c>
      <c r="FM17">
        <v>101.547</v>
      </c>
      <c r="FN17">
        <v>100.934</v>
      </c>
    </row>
    <row r="18" spans="1:170" x14ac:dyDescent="0.25">
      <c r="A18">
        <v>2</v>
      </c>
      <c r="B18">
        <v>1607725359.0999999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1607725351.0999999</v>
      </c>
      <c r="I18">
        <f t="shared" si="0"/>
        <v>3.1366065742248202E-4</v>
      </c>
      <c r="J18">
        <f t="shared" si="1"/>
        <v>-6.0544421170432114</v>
      </c>
      <c r="K18">
        <f t="shared" si="2"/>
        <v>85.220822580645205</v>
      </c>
      <c r="L18">
        <f t="shared" si="3"/>
        <v>640.21371541710505</v>
      </c>
      <c r="M18">
        <f t="shared" si="4"/>
        <v>65.36414681097807</v>
      </c>
      <c r="N18">
        <f t="shared" si="5"/>
        <v>8.7008232163293346</v>
      </c>
      <c r="O18">
        <f t="shared" si="6"/>
        <v>1.7173664349478989E-2</v>
      </c>
      <c r="P18">
        <f t="shared" si="7"/>
        <v>2.9646523773376714</v>
      </c>
      <c r="Q18">
        <f t="shared" si="8"/>
        <v>1.7118586996136637E-2</v>
      </c>
      <c r="R18">
        <f t="shared" si="9"/>
        <v>1.0704050550321335E-2</v>
      </c>
      <c r="S18">
        <f t="shared" si="10"/>
        <v>231.28925622552023</v>
      </c>
      <c r="T18">
        <f t="shared" si="11"/>
        <v>29.269127446033362</v>
      </c>
      <c r="U18">
        <f t="shared" si="12"/>
        <v>28.8538161290323</v>
      </c>
      <c r="V18">
        <f t="shared" si="13"/>
        <v>3.9878777969662953</v>
      </c>
      <c r="W18">
        <f t="shared" si="14"/>
        <v>57.272272130937274</v>
      </c>
      <c r="X18">
        <f t="shared" si="15"/>
        <v>2.1736144845833105</v>
      </c>
      <c r="Y18">
        <f t="shared" si="16"/>
        <v>3.7952300541070549</v>
      </c>
      <c r="Z18">
        <f t="shared" si="17"/>
        <v>1.8142633123829848</v>
      </c>
      <c r="AA18">
        <f t="shared" si="18"/>
        <v>-13.832434992331457</v>
      </c>
      <c r="AB18">
        <f t="shared" si="19"/>
        <v>-136.18369810773768</v>
      </c>
      <c r="AC18">
        <f t="shared" si="20"/>
        <v>-10.055722760962466</v>
      </c>
      <c r="AD18">
        <f t="shared" si="21"/>
        <v>71.21740036448864</v>
      </c>
      <c r="AE18">
        <v>3</v>
      </c>
      <c r="AF18">
        <v>1</v>
      </c>
      <c r="AG18">
        <f t="shared" si="22"/>
        <v>1</v>
      </c>
      <c r="AH18">
        <f t="shared" si="23"/>
        <v>0</v>
      </c>
      <c r="AI18">
        <f t="shared" si="24"/>
        <v>53762.665583825779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1198.5473076923099</v>
      </c>
      <c r="AR18">
        <v>1231.04</v>
      </c>
      <c r="AS18">
        <f t="shared" si="27"/>
        <v>2.6394505708742244E-2</v>
      </c>
      <c r="AT18">
        <v>0.5</v>
      </c>
      <c r="AU18">
        <f t="shared" si="28"/>
        <v>1180.1731265538397</v>
      </c>
      <c r="AV18">
        <f t="shared" si="29"/>
        <v>-6.0544421170432114</v>
      </c>
      <c r="AW18">
        <f t="shared" si="30"/>
        <v>15.575043163064752</v>
      </c>
      <c r="AX18">
        <f t="shared" si="31"/>
        <v>0.38678678190798021</v>
      </c>
      <c r="AY18">
        <f t="shared" si="32"/>
        <v>-4.6405857869507598E-3</v>
      </c>
      <c r="AZ18">
        <f t="shared" si="33"/>
        <v>1.6498570314530803</v>
      </c>
      <c r="BA18" t="s">
        <v>296</v>
      </c>
      <c r="BB18">
        <v>754.89</v>
      </c>
      <c r="BC18">
        <f t="shared" si="34"/>
        <v>476.15</v>
      </c>
      <c r="BD18">
        <f t="shared" si="35"/>
        <v>6.8240454284763316E-2</v>
      </c>
      <c r="BE18">
        <f t="shared" si="36"/>
        <v>0.81008619211148736</v>
      </c>
      <c r="BF18">
        <f t="shared" si="37"/>
        <v>6.3023699256372509E-2</v>
      </c>
      <c r="BG18">
        <f t="shared" si="38"/>
        <v>0.7975487104390041</v>
      </c>
      <c r="BH18">
        <f t="shared" si="39"/>
        <v>1399.98548387097</v>
      </c>
      <c r="BI18">
        <f t="shared" si="40"/>
        <v>1180.1731265538397</v>
      </c>
      <c r="BJ18">
        <f t="shared" si="41"/>
        <v>0.8429895453563222</v>
      </c>
      <c r="BK18">
        <f t="shared" si="42"/>
        <v>0.19597909071264452</v>
      </c>
      <c r="BL18">
        <v>6</v>
      </c>
      <c r="BM18">
        <v>0.5</v>
      </c>
      <c r="BN18" t="s">
        <v>290</v>
      </c>
      <c r="BO18">
        <v>2</v>
      </c>
      <c r="BP18">
        <v>1607725351.0999999</v>
      </c>
      <c r="BQ18">
        <v>85.220822580645205</v>
      </c>
      <c r="BR18">
        <v>77.987799999999993</v>
      </c>
      <c r="BS18">
        <v>21.289619354838699</v>
      </c>
      <c r="BT18">
        <v>20.921251612903198</v>
      </c>
      <c r="BU18">
        <v>81.023200000000003</v>
      </c>
      <c r="BV18">
        <v>21.075251612903202</v>
      </c>
      <c r="BW18">
        <v>500.01600000000002</v>
      </c>
      <c r="BX18">
        <v>101.997419354839</v>
      </c>
      <c r="BY18">
        <v>9.9966622580645204E-2</v>
      </c>
      <c r="BZ18">
        <v>28.001764516129001</v>
      </c>
      <c r="CA18">
        <v>28.8538161290323</v>
      </c>
      <c r="CB18">
        <v>999.9</v>
      </c>
      <c r="CC18">
        <v>0</v>
      </c>
      <c r="CD18">
        <v>0</v>
      </c>
      <c r="CE18">
        <v>10001.709032258101</v>
      </c>
      <c r="CF18">
        <v>0</v>
      </c>
      <c r="CG18">
        <v>303.90129032258102</v>
      </c>
      <c r="CH18">
        <v>1399.98548387097</v>
      </c>
      <c r="CI18">
        <v>0.89998900000000004</v>
      </c>
      <c r="CJ18">
        <v>0.100011</v>
      </c>
      <c r="CK18">
        <v>0</v>
      </c>
      <c r="CL18">
        <v>1198.7825806451599</v>
      </c>
      <c r="CM18">
        <v>4.9997499999999997</v>
      </c>
      <c r="CN18">
        <v>16486.735483871002</v>
      </c>
      <c r="CO18">
        <v>12177.890322580601</v>
      </c>
      <c r="CP18">
        <v>48.054000000000002</v>
      </c>
      <c r="CQ18">
        <v>49.686999999999998</v>
      </c>
      <c r="CR18">
        <v>49.070129032258002</v>
      </c>
      <c r="CS18">
        <v>49.037999999999997</v>
      </c>
      <c r="CT18">
        <v>49.191064516129003</v>
      </c>
      <c r="CU18">
        <v>1255.4748387096799</v>
      </c>
      <c r="CV18">
        <v>139.51064516129</v>
      </c>
      <c r="CW18">
        <v>0</v>
      </c>
      <c r="CX18">
        <v>119.59999990463299</v>
      </c>
      <c r="CY18">
        <v>0</v>
      </c>
      <c r="CZ18">
        <v>1198.5473076923099</v>
      </c>
      <c r="DA18">
        <v>-40.759999947228501</v>
      </c>
      <c r="DB18">
        <v>-556.51965736178295</v>
      </c>
      <c r="DC18">
        <v>16483.392307692298</v>
      </c>
      <c r="DD18">
        <v>15</v>
      </c>
      <c r="DE18">
        <v>1607718527.5999999</v>
      </c>
      <c r="DF18" t="s">
        <v>291</v>
      </c>
      <c r="DG18">
        <v>1607718527.5999999</v>
      </c>
      <c r="DH18">
        <v>1607718513.0999999</v>
      </c>
      <c r="DI18">
        <v>1</v>
      </c>
      <c r="DJ18">
        <v>1.611</v>
      </c>
      <c r="DK18">
        <v>0.252</v>
      </c>
      <c r="DL18">
        <v>4.1980000000000004</v>
      </c>
      <c r="DM18">
        <v>0.214</v>
      </c>
      <c r="DN18">
        <v>1409</v>
      </c>
      <c r="DO18">
        <v>21</v>
      </c>
      <c r="DP18">
        <v>0.15</v>
      </c>
      <c r="DQ18">
        <v>0.14000000000000001</v>
      </c>
      <c r="DR18">
        <v>-6.4143934263209896</v>
      </c>
      <c r="DS18">
        <v>30.129612713882899</v>
      </c>
      <c r="DT18">
        <v>2.6409495937638399</v>
      </c>
      <c r="DU18">
        <v>0</v>
      </c>
      <c r="DV18">
        <v>7.2330327741935498</v>
      </c>
      <c r="DW18">
        <v>-42.309925258064602</v>
      </c>
      <c r="DX18">
        <v>3.6866654608615601</v>
      </c>
      <c r="DY18">
        <v>0</v>
      </c>
      <c r="DZ18">
        <v>0.36836509677419299</v>
      </c>
      <c r="EA18">
        <v>-0.27872341935483902</v>
      </c>
      <c r="EB18">
        <v>2.8297148681568001E-2</v>
      </c>
      <c r="EC18">
        <v>0</v>
      </c>
      <c r="ED18">
        <v>0</v>
      </c>
      <c r="EE18">
        <v>3</v>
      </c>
      <c r="EF18" t="s">
        <v>297</v>
      </c>
      <c r="EG18">
        <v>100</v>
      </c>
      <c r="EH18">
        <v>100</v>
      </c>
      <c r="EI18">
        <v>4.1980000000000004</v>
      </c>
      <c r="EJ18">
        <v>0.21429999999999999</v>
      </c>
      <c r="EK18">
        <v>4.1976190476189004</v>
      </c>
      <c r="EL18">
        <v>0</v>
      </c>
      <c r="EM18">
        <v>0</v>
      </c>
      <c r="EN18">
        <v>0</v>
      </c>
      <c r="EO18">
        <v>0.214364999999997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113.9</v>
      </c>
      <c r="EX18">
        <v>114.1</v>
      </c>
      <c r="EY18">
        <v>2</v>
      </c>
      <c r="EZ18">
        <v>511.45699999999999</v>
      </c>
      <c r="FA18">
        <v>477.94799999999998</v>
      </c>
      <c r="FB18">
        <v>24.2957</v>
      </c>
      <c r="FC18">
        <v>32.763100000000001</v>
      </c>
      <c r="FD18">
        <v>30.001999999999999</v>
      </c>
      <c r="FE18">
        <v>32.697000000000003</v>
      </c>
      <c r="FF18">
        <v>32.666400000000003</v>
      </c>
      <c r="FG18">
        <v>0</v>
      </c>
      <c r="FH18">
        <v>18.8996</v>
      </c>
      <c r="FI18">
        <v>43.7913</v>
      </c>
      <c r="FJ18">
        <v>24.1722</v>
      </c>
      <c r="FK18">
        <v>0</v>
      </c>
      <c r="FL18">
        <v>20.970199999999998</v>
      </c>
      <c r="FM18">
        <v>101.544</v>
      </c>
      <c r="FN18">
        <v>100.93</v>
      </c>
    </row>
    <row r="19" spans="1:170" x14ac:dyDescent="0.25">
      <c r="A19">
        <v>3</v>
      </c>
      <c r="B19">
        <v>1607725479.5999999</v>
      </c>
      <c r="C19">
        <v>241</v>
      </c>
      <c r="D19" t="s">
        <v>298</v>
      </c>
      <c r="E19" t="s">
        <v>299</v>
      </c>
      <c r="F19" t="s">
        <v>285</v>
      </c>
      <c r="G19" t="s">
        <v>286</v>
      </c>
      <c r="H19">
        <v>1607725471.8499999</v>
      </c>
      <c r="I19">
        <f t="shared" si="0"/>
        <v>4.4789146593922E-4</v>
      </c>
      <c r="J19">
        <f t="shared" si="1"/>
        <v>-5.8225810581530126</v>
      </c>
      <c r="K19">
        <f t="shared" si="2"/>
        <v>81.018559999999994</v>
      </c>
      <c r="L19">
        <f t="shared" si="3"/>
        <v>450.41886666446834</v>
      </c>
      <c r="M19">
        <f t="shared" si="4"/>
        <v>45.984559200515385</v>
      </c>
      <c r="N19">
        <f t="shared" si="5"/>
        <v>8.271418105218558</v>
      </c>
      <c r="O19">
        <f t="shared" si="6"/>
        <v>2.4802434477966071E-2</v>
      </c>
      <c r="P19">
        <f t="shared" si="7"/>
        <v>2.9636458330925191</v>
      </c>
      <c r="Q19">
        <f t="shared" si="8"/>
        <v>2.468769441891764E-2</v>
      </c>
      <c r="R19">
        <f t="shared" si="9"/>
        <v>1.5440073576581486E-2</v>
      </c>
      <c r="S19">
        <f t="shared" si="10"/>
        <v>231.28807466917817</v>
      </c>
      <c r="T19">
        <f t="shared" si="11"/>
        <v>29.213554181449123</v>
      </c>
      <c r="U19">
        <f t="shared" si="12"/>
        <v>28.879743333333298</v>
      </c>
      <c r="V19">
        <f t="shared" si="13"/>
        <v>3.9938711801563938</v>
      </c>
      <c r="W19">
        <f t="shared" si="14"/>
        <v>57.983077373186745</v>
      </c>
      <c r="X19">
        <f t="shared" si="15"/>
        <v>2.1978378195894108</v>
      </c>
      <c r="Y19">
        <f t="shared" si="16"/>
        <v>3.7904814976339325</v>
      </c>
      <c r="Z19">
        <f t="shared" si="17"/>
        <v>1.7960333605669829</v>
      </c>
      <c r="AA19">
        <f t="shared" si="18"/>
        <v>-19.7520136479196</v>
      </c>
      <c r="AB19">
        <f t="shared" si="19"/>
        <v>-143.71112248443919</v>
      </c>
      <c r="AC19">
        <f t="shared" si="20"/>
        <v>-10.615384911142133</v>
      </c>
      <c r="AD19">
        <f t="shared" si="21"/>
        <v>57.209553625677245</v>
      </c>
      <c r="AE19">
        <v>3</v>
      </c>
      <c r="AF19">
        <v>1</v>
      </c>
      <c r="AG19">
        <f t="shared" si="22"/>
        <v>1</v>
      </c>
      <c r="AH19">
        <f t="shared" si="23"/>
        <v>0</v>
      </c>
      <c r="AI19">
        <f t="shared" si="24"/>
        <v>53737.000004355337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1141.5273076923099</v>
      </c>
      <c r="AR19">
        <v>1175.4000000000001</v>
      </c>
      <c r="AS19">
        <f t="shared" si="27"/>
        <v>2.8818012853233044E-2</v>
      </c>
      <c r="AT19">
        <v>0.5</v>
      </c>
      <c r="AU19">
        <f t="shared" si="28"/>
        <v>1180.1688607473525</v>
      </c>
      <c r="AV19">
        <f t="shared" si="29"/>
        <v>-5.8225810581530126</v>
      </c>
      <c r="AW19">
        <f t="shared" si="30"/>
        <v>17.005060699001302</v>
      </c>
      <c r="AX19">
        <f t="shared" si="31"/>
        <v>0.37623787646758561</v>
      </c>
      <c r="AY19">
        <f t="shared" si="32"/>
        <v>-4.444138252398434E-3</v>
      </c>
      <c r="AZ19">
        <f t="shared" si="33"/>
        <v>1.7752935171005613</v>
      </c>
      <c r="BA19" t="s">
        <v>301</v>
      </c>
      <c r="BB19">
        <v>733.17</v>
      </c>
      <c r="BC19">
        <f t="shared" si="34"/>
        <v>442.23000000000013</v>
      </c>
      <c r="BD19">
        <f t="shared" si="35"/>
        <v>7.6595193242634266E-2</v>
      </c>
      <c r="BE19">
        <f t="shared" si="36"/>
        <v>0.82513019443159308</v>
      </c>
      <c r="BF19">
        <f t="shared" si="37"/>
        <v>7.3648603445387498E-2</v>
      </c>
      <c r="BG19">
        <f t="shared" si="38"/>
        <v>0.81939742353614942</v>
      </c>
      <c r="BH19">
        <f t="shared" si="39"/>
        <v>1399.98066666667</v>
      </c>
      <c r="BI19">
        <f t="shared" si="40"/>
        <v>1180.1688607473525</v>
      </c>
      <c r="BJ19">
        <f t="shared" si="41"/>
        <v>0.84298939895885439</v>
      </c>
      <c r="BK19">
        <f t="shared" si="42"/>
        <v>0.19597879791770895</v>
      </c>
      <c r="BL19">
        <v>6</v>
      </c>
      <c r="BM19">
        <v>0.5</v>
      </c>
      <c r="BN19" t="s">
        <v>290</v>
      </c>
      <c r="BO19">
        <v>2</v>
      </c>
      <c r="BP19">
        <v>1607725471.8499999</v>
      </c>
      <c r="BQ19">
        <v>81.018559999999994</v>
      </c>
      <c r="BR19">
        <v>74.075393333333295</v>
      </c>
      <c r="BS19">
        <v>21.527826666666702</v>
      </c>
      <c r="BT19">
        <v>21.0019566666667</v>
      </c>
      <c r="BU19">
        <v>76.820956666666703</v>
      </c>
      <c r="BV19">
        <v>21.313459999999999</v>
      </c>
      <c r="BW19">
        <v>500.02776666666699</v>
      </c>
      <c r="BX19">
        <v>101.992866666667</v>
      </c>
      <c r="BY19">
        <v>0.10001310333333301</v>
      </c>
      <c r="BZ19">
        <v>27.98029</v>
      </c>
      <c r="CA19">
        <v>28.879743333333298</v>
      </c>
      <c r="CB19">
        <v>999.9</v>
      </c>
      <c r="CC19">
        <v>0</v>
      </c>
      <c r="CD19">
        <v>0</v>
      </c>
      <c r="CE19">
        <v>9996.4526666666698</v>
      </c>
      <c r="CF19">
        <v>0</v>
      </c>
      <c r="CG19">
        <v>289.13526666666701</v>
      </c>
      <c r="CH19">
        <v>1399.98066666667</v>
      </c>
      <c r="CI19">
        <v>0.89999436666666699</v>
      </c>
      <c r="CJ19">
        <v>0.100005726666667</v>
      </c>
      <c r="CK19">
        <v>0</v>
      </c>
      <c r="CL19">
        <v>1141.5323333333299</v>
      </c>
      <c r="CM19">
        <v>4.9997499999999997</v>
      </c>
      <c r="CN19">
        <v>15696.13</v>
      </c>
      <c r="CO19">
        <v>12177.87</v>
      </c>
      <c r="CP19">
        <v>48.153833333333303</v>
      </c>
      <c r="CQ19">
        <v>49.820399999999999</v>
      </c>
      <c r="CR19">
        <v>49.168466666666703</v>
      </c>
      <c r="CS19">
        <v>49.160200000000003</v>
      </c>
      <c r="CT19">
        <v>49.272599999999997</v>
      </c>
      <c r="CU19">
        <v>1255.4773333333301</v>
      </c>
      <c r="CV19">
        <v>139.50333333333299</v>
      </c>
      <c r="CW19">
        <v>0</v>
      </c>
      <c r="CX19">
        <v>119.799999952316</v>
      </c>
      <c r="CY19">
        <v>0</v>
      </c>
      <c r="CZ19">
        <v>1141.5273076923099</v>
      </c>
      <c r="DA19">
        <v>-17.517606823347901</v>
      </c>
      <c r="DB19">
        <v>-249.64102563291399</v>
      </c>
      <c r="DC19">
        <v>15695.9</v>
      </c>
      <c r="DD19">
        <v>15</v>
      </c>
      <c r="DE19">
        <v>1607718527.5999999</v>
      </c>
      <c r="DF19" t="s">
        <v>291</v>
      </c>
      <c r="DG19">
        <v>1607718527.5999999</v>
      </c>
      <c r="DH19">
        <v>1607718513.0999999</v>
      </c>
      <c r="DI19">
        <v>1</v>
      </c>
      <c r="DJ19">
        <v>1.611</v>
      </c>
      <c r="DK19">
        <v>0.252</v>
      </c>
      <c r="DL19">
        <v>4.1980000000000004</v>
      </c>
      <c r="DM19">
        <v>0.214</v>
      </c>
      <c r="DN19">
        <v>1409</v>
      </c>
      <c r="DO19">
        <v>21</v>
      </c>
      <c r="DP19">
        <v>0.15</v>
      </c>
      <c r="DQ19">
        <v>0.14000000000000001</v>
      </c>
      <c r="DR19">
        <v>-6.0453919409961303</v>
      </c>
      <c r="DS19">
        <v>-1.02022275678103</v>
      </c>
      <c r="DT19">
        <v>1.26742657651938</v>
      </c>
      <c r="DU19">
        <v>0</v>
      </c>
      <c r="DV19">
        <v>7.1059003225806396</v>
      </c>
      <c r="DW19">
        <v>4.3059479032257899</v>
      </c>
      <c r="DX19">
        <v>1.3708246446396799</v>
      </c>
      <c r="DY19">
        <v>0</v>
      </c>
      <c r="DZ19">
        <v>0.52209087096774198</v>
      </c>
      <c r="EA19">
        <v>0.34859612903225701</v>
      </c>
      <c r="EB19">
        <v>2.6941806152475101E-2</v>
      </c>
      <c r="EC19">
        <v>0</v>
      </c>
      <c r="ED19">
        <v>0</v>
      </c>
      <c r="EE19">
        <v>3</v>
      </c>
      <c r="EF19" t="s">
        <v>297</v>
      </c>
      <c r="EG19">
        <v>100</v>
      </c>
      <c r="EH19">
        <v>100</v>
      </c>
      <c r="EI19">
        <v>4.1980000000000004</v>
      </c>
      <c r="EJ19">
        <v>0.21429999999999999</v>
      </c>
      <c r="EK19">
        <v>4.1976190476189004</v>
      </c>
      <c r="EL19">
        <v>0</v>
      </c>
      <c r="EM19">
        <v>0</v>
      </c>
      <c r="EN19">
        <v>0</v>
      </c>
      <c r="EO19">
        <v>0.214364999999997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115.9</v>
      </c>
      <c r="EX19">
        <v>116.1</v>
      </c>
      <c r="EY19">
        <v>2</v>
      </c>
      <c r="EZ19">
        <v>511.85700000000003</v>
      </c>
      <c r="FA19">
        <v>477.41300000000001</v>
      </c>
      <c r="FB19">
        <v>24.312799999999999</v>
      </c>
      <c r="FC19">
        <v>32.8035</v>
      </c>
      <c r="FD19">
        <v>30.0002</v>
      </c>
      <c r="FE19">
        <v>32.736699999999999</v>
      </c>
      <c r="FF19">
        <v>32.703899999999997</v>
      </c>
      <c r="FG19">
        <v>0.99243099999999995</v>
      </c>
      <c r="FH19">
        <v>20.037400000000002</v>
      </c>
      <c r="FI19">
        <v>44.163200000000003</v>
      </c>
      <c r="FJ19">
        <v>24.311599999999999</v>
      </c>
      <c r="FK19">
        <v>67.587000000000003</v>
      </c>
      <c r="FL19">
        <v>20.885400000000001</v>
      </c>
      <c r="FM19">
        <v>101.539</v>
      </c>
      <c r="FN19">
        <v>100.926</v>
      </c>
    </row>
    <row r="20" spans="1:170" x14ac:dyDescent="0.25">
      <c r="A20">
        <v>4</v>
      </c>
      <c r="B20">
        <v>1607725600.0999999</v>
      </c>
      <c r="C20">
        <v>361.5</v>
      </c>
      <c r="D20" t="s">
        <v>302</v>
      </c>
      <c r="E20" t="s">
        <v>303</v>
      </c>
      <c r="F20" t="s">
        <v>285</v>
      </c>
      <c r="G20" t="s">
        <v>286</v>
      </c>
      <c r="H20">
        <v>1607725592.0999999</v>
      </c>
      <c r="I20">
        <f t="shared" si="0"/>
        <v>6.2324331754657584E-4</v>
      </c>
      <c r="J20">
        <f t="shared" si="1"/>
        <v>-3.7968666556424266</v>
      </c>
      <c r="K20">
        <f t="shared" si="2"/>
        <v>104.601583870968</v>
      </c>
      <c r="L20">
        <f t="shared" si="3"/>
        <v>277.19804337569957</v>
      </c>
      <c r="M20">
        <f t="shared" si="4"/>
        <v>28.297975435822163</v>
      </c>
      <c r="N20">
        <f t="shared" si="5"/>
        <v>10.678333132809666</v>
      </c>
      <c r="O20">
        <f t="shared" si="6"/>
        <v>3.4282194876395493E-2</v>
      </c>
      <c r="P20">
        <f t="shared" si="7"/>
        <v>2.9640723919221088</v>
      </c>
      <c r="Q20">
        <f t="shared" si="8"/>
        <v>3.406343203740822E-2</v>
      </c>
      <c r="R20">
        <f t="shared" si="9"/>
        <v>2.1309183473604054E-2</v>
      </c>
      <c r="S20">
        <f t="shared" si="10"/>
        <v>231.29252870851332</v>
      </c>
      <c r="T20">
        <f t="shared" si="11"/>
        <v>29.182035931718431</v>
      </c>
      <c r="U20">
        <f t="shared" si="12"/>
        <v>28.9181806451613</v>
      </c>
      <c r="V20">
        <f t="shared" si="13"/>
        <v>4.0027708781832878</v>
      </c>
      <c r="W20">
        <f t="shared" si="14"/>
        <v>57.772879425863678</v>
      </c>
      <c r="X20">
        <f t="shared" si="15"/>
        <v>2.1916214172584545</v>
      </c>
      <c r="Y20">
        <f t="shared" si="16"/>
        <v>3.79351252532051</v>
      </c>
      <c r="Z20">
        <f t="shared" si="17"/>
        <v>1.8111494609248333</v>
      </c>
      <c r="AA20">
        <f t="shared" si="18"/>
        <v>-27.485030303803995</v>
      </c>
      <c r="AB20">
        <f t="shared" si="19"/>
        <v>-147.68320834193264</v>
      </c>
      <c r="AC20">
        <f t="shared" si="20"/>
        <v>-10.910049666117928</v>
      </c>
      <c r="AD20">
        <f t="shared" si="21"/>
        <v>45.214240396658766</v>
      </c>
      <c r="AE20">
        <v>3</v>
      </c>
      <c r="AF20">
        <v>1</v>
      </c>
      <c r="AG20">
        <f t="shared" si="22"/>
        <v>1</v>
      </c>
      <c r="AH20">
        <f t="shared" si="23"/>
        <v>0</v>
      </c>
      <c r="AI20">
        <f t="shared" si="24"/>
        <v>53746.858902161221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1115</v>
      </c>
      <c r="AR20">
        <v>1150.76</v>
      </c>
      <c r="AS20">
        <f t="shared" si="27"/>
        <v>3.1075115575793344E-2</v>
      </c>
      <c r="AT20">
        <v>0.5</v>
      </c>
      <c r="AU20">
        <f t="shared" si="28"/>
        <v>1180.192162037657</v>
      </c>
      <c r="AV20">
        <f t="shared" si="29"/>
        <v>-3.7968666556424266</v>
      </c>
      <c r="AW20">
        <f t="shared" si="30"/>
        <v>18.33730391848281</v>
      </c>
      <c r="AX20">
        <f t="shared" si="31"/>
        <v>0.37742882964301855</v>
      </c>
      <c r="AY20">
        <f t="shared" si="32"/>
        <v>-2.7276229069918951E-3</v>
      </c>
      <c r="AZ20">
        <f t="shared" si="33"/>
        <v>1.8347179255448571</v>
      </c>
      <c r="BA20" t="s">
        <v>305</v>
      </c>
      <c r="BB20">
        <v>716.43</v>
      </c>
      <c r="BC20">
        <f t="shared" si="34"/>
        <v>434.33000000000004</v>
      </c>
      <c r="BD20">
        <f t="shared" si="35"/>
        <v>8.2333709391476495E-2</v>
      </c>
      <c r="BE20">
        <f t="shared" si="36"/>
        <v>0.82938345805589908</v>
      </c>
      <c r="BF20">
        <f t="shared" si="37"/>
        <v>8.2153435076731632E-2</v>
      </c>
      <c r="BG20">
        <f t="shared" si="38"/>
        <v>0.82907305780490681</v>
      </c>
      <c r="BH20">
        <f t="shared" si="39"/>
        <v>1400.0083870967701</v>
      </c>
      <c r="BI20">
        <f t="shared" si="40"/>
        <v>1180.192162037657</v>
      </c>
      <c r="BJ20">
        <f t="shared" si="41"/>
        <v>0.84298935128885111</v>
      </c>
      <c r="BK20">
        <f t="shared" si="42"/>
        <v>0.19597870257770222</v>
      </c>
      <c r="BL20">
        <v>6</v>
      </c>
      <c r="BM20">
        <v>0.5</v>
      </c>
      <c r="BN20" t="s">
        <v>290</v>
      </c>
      <c r="BO20">
        <v>2</v>
      </c>
      <c r="BP20">
        <v>1607725592.0999999</v>
      </c>
      <c r="BQ20">
        <v>104.601583870968</v>
      </c>
      <c r="BR20">
        <v>100.12375483871</v>
      </c>
      <c r="BS20">
        <v>21.4684322580645</v>
      </c>
      <c r="BT20">
        <v>20.736625806451599</v>
      </c>
      <c r="BU20">
        <v>100.403996774194</v>
      </c>
      <c r="BV20">
        <v>21.2540774193548</v>
      </c>
      <c r="BW20">
        <v>500.02012903225801</v>
      </c>
      <c r="BX20">
        <v>101.985774193548</v>
      </c>
      <c r="BY20">
        <v>9.9994851612903196E-2</v>
      </c>
      <c r="BZ20">
        <v>27.994</v>
      </c>
      <c r="CA20">
        <v>28.9181806451613</v>
      </c>
      <c r="CB20">
        <v>999.9</v>
      </c>
      <c r="CC20">
        <v>0</v>
      </c>
      <c r="CD20">
        <v>0</v>
      </c>
      <c r="CE20">
        <v>9999.5645161290304</v>
      </c>
      <c r="CF20">
        <v>0</v>
      </c>
      <c r="CG20">
        <v>294.07832258064502</v>
      </c>
      <c r="CH20">
        <v>1400.0083870967701</v>
      </c>
      <c r="CI20">
        <v>0.89999790322580697</v>
      </c>
      <c r="CJ20">
        <v>0.10000225161290301</v>
      </c>
      <c r="CK20">
        <v>0</v>
      </c>
      <c r="CL20">
        <v>1115.0435483870999</v>
      </c>
      <c r="CM20">
        <v>4.9997499999999997</v>
      </c>
      <c r="CN20">
        <v>15333.1193548387</v>
      </c>
      <c r="CO20">
        <v>12178.1129032258</v>
      </c>
      <c r="CP20">
        <v>48.253999999999998</v>
      </c>
      <c r="CQ20">
        <v>49.936999999999998</v>
      </c>
      <c r="CR20">
        <v>49.287999999999997</v>
      </c>
      <c r="CS20">
        <v>49.243838709677398</v>
      </c>
      <c r="CT20">
        <v>49.360709677419401</v>
      </c>
      <c r="CU20">
        <v>1255.50451612903</v>
      </c>
      <c r="CV20">
        <v>139.50387096774199</v>
      </c>
      <c r="CW20">
        <v>0</v>
      </c>
      <c r="CX20">
        <v>119.700000047684</v>
      </c>
      <c r="CY20">
        <v>0</v>
      </c>
      <c r="CZ20">
        <v>1115</v>
      </c>
      <c r="DA20">
        <v>-3.4064957145733801</v>
      </c>
      <c r="DB20">
        <v>-53.507692172564902</v>
      </c>
      <c r="DC20">
        <v>15332.580769230801</v>
      </c>
      <c r="DD20">
        <v>15</v>
      </c>
      <c r="DE20">
        <v>1607718527.5999999</v>
      </c>
      <c r="DF20" t="s">
        <v>291</v>
      </c>
      <c r="DG20">
        <v>1607718527.5999999</v>
      </c>
      <c r="DH20">
        <v>1607718513.0999999</v>
      </c>
      <c r="DI20">
        <v>1</v>
      </c>
      <c r="DJ20">
        <v>1.611</v>
      </c>
      <c r="DK20">
        <v>0.252</v>
      </c>
      <c r="DL20">
        <v>4.1980000000000004</v>
      </c>
      <c r="DM20">
        <v>0.214</v>
      </c>
      <c r="DN20">
        <v>1409</v>
      </c>
      <c r="DO20">
        <v>21</v>
      </c>
      <c r="DP20">
        <v>0.15</v>
      </c>
      <c r="DQ20">
        <v>0.14000000000000001</v>
      </c>
      <c r="DR20">
        <v>-3.71606084626446</v>
      </c>
      <c r="DS20">
        <v>-118.134007755875</v>
      </c>
      <c r="DT20">
        <v>11.2429221167009</v>
      </c>
      <c r="DU20">
        <v>0</v>
      </c>
      <c r="DV20">
        <v>4.47787303225806</v>
      </c>
      <c r="DW20">
        <v>130.67224591935499</v>
      </c>
      <c r="DX20">
        <v>13.2823918575869</v>
      </c>
      <c r="DY20">
        <v>0</v>
      </c>
      <c r="DZ20">
        <v>0.73181558064516095</v>
      </c>
      <c r="EA20">
        <v>-0.112323096774194</v>
      </c>
      <c r="EB20">
        <v>1.17961747620866E-2</v>
      </c>
      <c r="EC20">
        <v>1</v>
      </c>
      <c r="ED20">
        <v>1</v>
      </c>
      <c r="EE20">
        <v>3</v>
      </c>
      <c r="EF20" t="s">
        <v>292</v>
      </c>
      <c r="EG20">
        <v>100</v>
      </c>
      <c r="EH20">
        <v>100</v>
      </c>
      <c r="EI20">
        <v>4.1980000000000004</v>
      </c>
      <c r="EJ20">
        <v>0.21440000000000001</v>
      </c>
      <c r="EK20">
        <v>4.1976190476189004</v>
      </c>
      <c r="EL20">
        <v>0</v>
      </c>
      <c r="EM20">
        <v>0</v>
      </c>
      <c r="EN20">
        <v>0</v>
      </c>
      <c r="EO20">
        <v>0.214364999999997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117.9</v>
      </c>
      <c r="EX20">
        <v>118.1</v>
      </c>
      <c r="EY20">
        <v>2</v>
      </c>
      <c r="EZ20">
        <v>512.03499999999997</v>
      </c>
      <c r="FA20">
        <v>477.11900000000003</v>
      </c>
      <c r="FB20">
        <v>24.228999999999999</v>
      </c>
      <c r="FC20">
        <v>32.822000000000003</v>
      </c>
      <c r="FD20">
        <v>30.0002</v>
      </c>
      <c r="FE20">
        <v>32.759900000000002</v>
      </c>
      <c r="FF20">
        <v>32.7271</v>
      </c>
      <c r="FG20">
        <v>5.5254799999999999</v>
      </c>
      <c r="FH20">
        <v>20.870999999999999</v>
      </c>
      <c r="FI20">
        <v>44.163200000000003</v>
      </c>
      <c r="FJ20">
        <v>24.231400000000001</v>
      </c>
      <c r="FK20">
        <v>99.327699999999993</v>
      </c>
      <c r="FL20">
        <v>20.8947</v>
      </c>
      <c r="FM20">
        <v>101.538</v>
      </c>
      <c r="FN20">
        <v>100.91800000000001</v>
      </c>
    </row>
    <row r="21" spans="1:170" x14ac:dyDescent="0.25">
      <c r="A21">
        <v>5</v>
      </c>
      <c r="B21">
        <v>1607725677.5999999</v>
      </c>
      <c r="C21">
        <v>439</v>
      </c>
      <c r="D21" t="s">
        <v>306</v>
      </c>
      <c r="E21" t="s">
        <v>307</v>
      </c>
      <c r="F21" t="s">
        <v>285</v>
      </c>
      <c r="G21" t="s">
        <v>286</v>
      </c>
      <c r="H21">
        <v>1607725669.5999999</v>
      </c>
      <c r="I21">
        <f t="shared" si="0"/>
        <v>6.7129910323476772E-4</v>
      </c>
      <c r="J21">
        <f t="shared" si="1"/>
        <v>-1.0663248788608979</v>
      </c>
      <c r="K21">
        <f t="shared" si="2"/>
        <v>149.429225806452</v>
      </c>
      <c r="L21">
        <f t="shared" si="3"/>
        <v>190.82429416218685</v>
      </c>
      <c r="M21">
        <f t="shared" si="4"/>
        <v>19.48039990939478</v>
      </c>
      <c r="N21">
        <f t="shared" si="5"/>
        <v>15.254562264419279</v>
      </c>
      <c r="O21">
        <f t="shared" si="6"/>
        <v>3.7019799545013291E-2</v>
      </c>
      <c r="P21">
        <f t="shared" si="7"/>
        <v>2.963952690949867</v>
      </c>
      <c r="Q21">
        <f t="shared" si="8"/>
        <v>3.6764833074801058E-2</v>
      </c>
      <c r="R21">
        <f t="shared" si="9"/>
        <v>2.3000781862829844E-2</v>
      </c>
      <c r="S21">
        <f t="shared" si="10"/>
        <v>231.29360900500683</v>
      </c>
      <c r="T21">
        <f t="shared" si="11"/>
        <v>29.15740727083849</v>
      </c>
      <c r="U21">
        <f t="shared" si="12"/>
        <v>28.905141935483901</v>
      </c>
      <c r="V21">
        <f t="shared" si="13"/>
        <v>3.9997499853292906</v>
      </c>
      <c r="W21">
        <f t="shared" si="14"/>
        <v>57.831640963409669</v>
      </c>
      <c r="X21">
        <f t="shared" si="15"/>
        <v>2.1922733342260252</v>
      </c>
      <c r="Y21">
        <f t="shared" si="16"/>
        <v>3.7907852824253876</v>
      </c>
      <c r="Z21">
        <f t="shared" si="17"/>
        <v>1.8074766511032654</v>
      </c>
      <c r="AA21">
        <f t="shared" si="18"/>
        <v>-29.604290452653256</v>
      </c>
      <c r="AB21">
        <f t="shared" si="19"/>
        <v>-147.56487401730593</v>
      </c>
      <c r="AC21">
        <f t="shared" si="20"/>
        <v>-10.900371598058545</v>
      </c>
      <c r="AD21">
        <f t="shared" si="21"/>
        <v>43.224072936989103</v>
      </c>
      <c r="AE21">
        <v>3</v>
      </c>
      <c r="AF21">
        <v>1</v>
      </c>
      <c r="AG21">
        <f t="shared" si="22"/>
        <v>1</v>
      </c>
      <c r="AH21">
        <f t="shared" si="23"/>
        <v>0</v>
      </c>
      <c r="AI21">
        <f t="shared" si="24"/>
        <v>53745.559599969078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308</v>
      </c>
      <c r="AQ21">
        <v>1103.4744000000001</v>
      </c>
      <c r="AR21">
        <v>1143.9100000000001</v>
      </c>
      <c r="AS21">
        <f t="shared" si="27"/>
        <v>3.534858511596195E-2</v>
      </c>
      <c r="AT21">
        <v>0.5</v>
      </c>
      <c r="AU21">
        <f t="shared" si="28"/>
        <v>1180.1993136505266</v>
      </c>
      <c r="AV21">
        <f t="shared" si="29"/>
        <v>-1.0663248788608979</v>
      </c>
      <c r="AW21">
        <f t="shared" si="30"/>
        <v>20.859187946187756</v>
      </c>
      <c r="AX21">
        <f t="shared" si="31"/>
        <v>0.3814985444659108</v>
      </c>
      <c r="AY21">
        <f t="shared" si="32"/>
        <v>-4.1397871816535343E-4</v>
      </c>
      <c r="AZ21">
        <f t="shared" si="33"/>
        <v>1.8516928779362012</v>
      </c>
      <c r="BA21" t="s">
        <v>309</v>
      </c>
      <c r="BB21">
        <v>707.51</v>
      </c>
      <c r="BC21">
        <f t="shared" si="34"/>
        <v>436.40000000000009</v>
      </c>
      <c r="BD21">
        <f t="shared" si="35"/>
        <v>9.265719523373056E-2</v>
      </c>
      <c r="BE21">
        <f t="shared" si="36"/>
        <v>0.82916890122408093</v>
      </c>
      <c r="BF21">
        <f t="shared" si="37"/>
        <v>9.4380201198284275E-2</v>
      </c>
      <c r="BG21">
        <f t="shared" si="38"/>
        <v>0.83176291554601844</v>
      </c>
      <c r="BH21">
        <f t="shared" si="39"/>
        <v>1400.0170967741899</v>
      </c>
      <c r="BI21">
        <f t="shared" si="40"/>
        <v>1180.1993136505266</v>
      </c>
      <c r="BJ21">
        <f t="shared" si="41"/>
        <v>0.84298921518162151</v>
      </c>
      <c r="BK21">
        <f t="shared" si="42"/>
        <v>0.19597843036324292</v>
      </c>
      <c r="BL21">
        <v>6</v>
      </c>
      <c r="BM21">
        <v>0.5</v>
      </c>
      <c r="BN21" t="s">
        <v>290</v>
      </c>
      <c r="BO21">
        <v>2</v>
      </c>
      <c r="BP21">
        <v>1607725669.5999999</v>
      </c>
      <c r="BQ21">
        <v>149.429225806452</v>
      </c>
      <c r="BR21">
        <v>148.270064516129</v>
      </c>
      <c r="BS21">
        <v>21.474867741935501</v>
      </c>
      <c r="BT21">
        <v>20.686645161290301</v>
      </c>
      <c r="BU21">
        <v>145.23158064516099</v>
      </c>
      <c r="BV21">
        <v>21.260512903225798</v>
      </c>
      <c r="BW21">
        <v>500.02351612903198</v>
      </c>
      <c r="BX21">
        <v>101.98551612903201</v>
      </c>
      <c r="BY21">
        <v>0.10001755483871</v>
      </c>
      <c r="BZ21">
        <v>27.981664516129001</v>
      </c>
      <c r="CA21">
        <v>28.905141935483901</v>
      </c>
      <c r="CB21">
        <v>999.9</v>
      </c>
      <c r="CC21">
        <v>0</v>
      </c>
      <c r="CD21">
        <v>0</v>
      </c>
      <c r="CE21">
        <v>9998.91161290323</v>
      </c>
      <c r="CF21">
        <v>0</v>
      </c>
      <c r="CG21">
        <v>301.952</v>
      </c>
      <c r="CH21">
        <v>1400.0170967741899</v>
      </c>
      <c r="CI21">
        <v>0.90000235483871005</v>
      </c>
      <c r="CJ21">
        <v>9.99978774193548E-2</v>
      </c>
      <c r="CK21">
        <v>0</v>
      </c>
      <c r="CL21">
        <v>1103.6109677419399</v>
      </c>
      <c r="CM21">
        <v>4.9997499999999997</v>
      </c>
      <c r="CN21">
        <v>15186.277419354799</v>
      </c>
      <c r="CO21">
        <v>12178.2129032258</v>
      </c>
      <c r="CP21">
        <v>48.3708064516129</v>
      </c>
      <c r="CQ21">
        <v>50</v>
      </c>
      <c r="CR21">
        <v>49.370935483871001</v>
      </c>
      <c r="CS21">
        <v>49.320129032258002</v>
      </c>
      <c r="CT21">
        <v>49.449258064516101</v>
      </c>
      <c r="CU21">
        <v>1255.51870967742</v>
      </c>
      <c r="CV21">
        <v>139.498387096774</v>
      </c>
      <c r="CW21">
        <v>0</v>
      </c>
      <c r="CX21">
        <v>77.100000143051105</v>
      </c>
      <c r="CY21">
        <v>0</v>
      </c>
      <c r="CZ21">
        <v>1103.4744000000001</v>
      </c>
      <c r="DA21">
        <v>-9.1392307505837405</v>
      </c>
      <c r="DB21">
        <v>-129.930769028594</v>
      </c>
      <c r="DC21">
        <v>15184.156000000001</v>
      </c>
      <c r="DD21">
        <v>15</v>
      </c>
      <c r="DE21">
        <v>1607718527.5999999</v>
      </c>
      <c r="DF21" t="s">
        <v>291</v>
      </c>
      <c r="DG21">
        <v>1607718527.5999999</v>
      </c>
      <c r="DH21">
        <v>1607718513.0999999</v>
      </c>
      <c r="DI21">
        <v>1</v>
      </c>
      <c r="DJ21">
        <v>1.611</v>
      </c>
      <c r="DK21">
        <v>0.252</v>
      </c>
      <c r="DL21">
        <v>4.1980000000000004</v>
      </c>
      <c r="DM21">
        <v>0.214</v>
      </c>
      <c r="DN21">
        <v>1409</v>
      </c>
      <c r="DO21">
        <v>21</v>
      </c>
      <c r="DP21">
        <v>0.15</v>
      </c>
      <c r="DQ21">
        <v>0.14000000000000001</v>
      </c>
      <c r="DR21">
        <v>-1.0611822474110799</v>
      </c>
      <c r="DS21">
        <v>-0.12962024698563801</v>
      </c>
      <c r="DT21">
        <v>5.0150194291370097E-2</v>
      </c>
      <c r="DU21">
        <v>1</v>
      </c>
      <c r="DV21">
        <v>1.1565190322580601</v>
      </c>
      <c r="DW21">
        <v>-1.23072580645157E-2</v>
      </c>
      <c r="DX21">
        <v>5.3882844199832997E-2</v>
      </c>
      <c r="DY21">
        <v>1</v>
      </c>
      <c r="DZ21">
        <v>0.78763364516128997</v>
      </c>
      <c r="EA21">
        <v>6.6744048387095897E-2</v>
      </c>
      <c r="EB21">
        <v>5.0410104564934796E-3</v>
      </c>
      <c r="EC21">
        <v>1</v>
      </c>
      <c r="ED21">
        <v>3</v>
      </c>
      <c r="EE21">
        <v>3</v>
      </c>
      <c r="EF21" t="s">
        <v>310</v>
      </c>
      <c r="EG21">
        <v>100</v>
      </c>
      <c r="EH21">
        <v>100</v>
      </c>
      <c r="EI21">
        <v>4.1970000000000001</v>
      </c>
      <c r="EJ21">
        <v>0.21440000000000001</v>
      </c>
      <c r="EK21">
        <v>4.1976190476189004</v>
      </c>
      <c r="EL21">
        <v>0</v>
      </c>
      <c r="EM21">
        <v>0</v>
      </c>
      <c r="EN21">
        <v>0</v>
      </c>
      <c r="EO21">
        <v>0.214364999999997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119.2</v>
      </c>
      <c r="EX21">
        <v>119.4</v>
      </c>
      <c r="EY21">
        <v>2</v>
      </c>
      <c r="EZ21">
        <v>512.11599999999999</v>
      </c>
      <c r="FA21">
        <v>477.10199999999998</v>
      </c>
      <c r="FB21">
        <v>24.1676</v>
      </c>
      <c r="FC21">
        <v>32.826099999999997</v>
      </c>
      <c r="FD21">
        <v>29.9999</v>
      </c>
      <c r="FE21">
        <v>32.765700000000002</v>
      </c>
      <c r="FF21">
        <v>32.733899999999998</v>
      </c>
      <c r="FG21">
        <v>8.9276499999999999</v>
      </c>
      <c r="FH21">
        <v>21.8156</v>
      </c>
      <c r="FI21">
        <v>44.163200000000003</v>
      </c>
      <c r="FJ21">
        <v>24.177099999999999</v>
      </c>
      <c r="FK21">
        <v>148.60499999999999</v>
      </c>
      <c r="FL21">
        <v>20.703399999999998</v>
      </c>
      <c r="FM21">
        <v>101.538</v>
      </c>
      <c r="FN21">
        <v>100.923</v>
      </c>
    </row>
    <row r="22" spans="1:170" x14ac:dyDescent="0.25">
      <c r="A22">
        <v>6</v>
      </c>
      <c r="B22">
        <v>1607725754.5999999</v>
      </c>
      <c r="C22">
        <v>516</v>
      </c>
      <c r="D22" t="s">
        <v>311</v>
      </c>
      <c r="E22" t="s">
        <v>312</v>
      </c>
      <c r="F22" t="s">
        <v>285</v>
      </c>
      <c r="G22" t="s">
        <v>286</v>
      </c>
      <c r="H22">
        <v>1607725746.8499999</v>
      </c>
      <c r="I22">
        <f t="shared" si="0"/>
        <v>8.0112611619534088E-4</v>
      </c>
      <c r="J22">
        <f t="shared" si="1"/>
        <v>5.2549913091764315E-2</v>
      </c>
      <c r="K22">
        <f t="shared" si="2"/>
        <v>199.14613333333301</v>
      </c>
      <c r="L22">
        <f t="shared" si="3"/>
        <v>191.51420615844609</v>
      </c>
      <c r="M22">
        <f t="shared" si="4"/>
        <v>19.551001743996984</v>
      </c>
      <c r="N22">
        <f t="shared" si="5"/>
        <v>20.330117948999678</v>
      </c>
      <c r="O22">
        <f t="shared" si="6"/>
        <v>4.4133248861358096E-2</v>
      </c>
      <c r="P22">
        <f t="shared" si="7"/>
        <v>2.9643482561979799</v>
      </c>
      <c r="Q22">
        <f t="shared" si="8"/>
        <v>4.3771448070678433E-2</v>
      </c>
      <c r="R22">
        <f t="shared" si="9"/>
        <v>2.7389414045235896E-2</v>
      </c>
      <c r="S22">
        <f t="shared" si="10"/>
        <v>231.29216580882482</v>
      </c>
      <c r="T22">
        <f t="shared" si="11"/>
        <v>29.125821590026813</v>
      </c>
      <c r="U22">
        <f t="shared" si="12"/>
        <v>28.908023333333301</v>
      </c>
      <c r="V22">
        <f t="shared" si="13"/>
        <v>4.0004173950953215</v>
      </c>
      <c r="W22">
        <f t="shared" si="14"/>
        <v>57.728723237726442</v>
      </c>
      <c r="X22">
        <f t="shared" si="15"/>
        <v>2.1886197592703969</v>
      </c>
      <c r="Y22">
        <f t="shared" si="16"/>
        <v>3.7912145575395413</v>
      </c>
      <c r="Z22">
        <f t="shared" si="17"/>
        <v>1.8117976358249246</v>
      </c>
      <c r="AA22">
        <f t="shared" si="18"/>
        <v>-35.329661724214532</v>
      </c>
      <c r="AB22">
        <f t="shared" si="19"/>
        <v>-147.73467264883115</v>
      </c>
      <c r="AC22">
        <f t="shared" si="20"/>
        <v>-10.911720064819949</v>
      </c>
      <c r="AD22">
        <f t="shared" si="21"/>
        <v>37.316111370959192</v>
      </c>
      <c r="AE22">
        <v>3</v>
      </c>
      <c r="AF22">
        <v>1</v>
      </c>
      <c r="AG22">
        <f t="shared" si="22"/>
        <v>1</v>
      </c>
      <c r="AH22">
        <f t="shared" si="23"/>
        <v>0</v>
      </c>
      <c r="AI22">
        <f t="shared" si="24"/>
        <v>53756.787492859366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313</v>
      </c>
      <c r="AQ22">
        <v>1096.0352</v>
      </c>
      <c r="AR22">
        <v>1142.6600000000001</v>
      </c>
      <c r="AS22">
        <f t="shared" si="27"/>
        <v>4.0803738644916265E-2</v>
      </c>
      <c r="AT22">
        <v>0.5</v>
      </c>
      <c r="AU22">
        <f t="shared" si="28"/>
        <v>1180.1936907472707</v>
      </c>
      <c r="AV22">
        <f t="shared" si="29"/>
        <v>5.2549913091764315E-2</v>
      </c>
      <c r="AW22">
        <f t="shared" si="30"/>
        <v>24.078157453815383</v>
      </c>
      <c r="AX22">
        <f t="shared" si="31"/>
        <v>0.38377995204172727</v>
      </c>
      <c r="AY22">
        <f t="shared" si="32"/>
        <v>5.34062669415643E-4</v>
      </c>
      <c r="AZ22">
        <f t="shared" si="33"/>
        <v>1.854812455148513</v>
      </c>
      <c r="BA22" t="s">
        <v>314</v>
      </c>
      <c r="BB22">
        <v>704.13</v>
      </c>
      <c r="BC22">
        <f t="shared" si="34"/>
        <v>438.53000000000009</v>
      </c>
      <c r="BD22">
        <f t="shared" si="35"/>
        <v>0.10632066221239149</v>
      </c>
      <c r="BE22">
        <f t="shared" si="36"/>
        <v>0.8285619343615005</v>
      </c>
      <c r="BF22">
        <f t="shared" si="37"/>
        <v>0.10914477309314334</v>
      </c>
      <c r="BG22">
        <f t="shared" si="38"/>
        <v>0.83225376549877605</v>
      </c>
      <c r="BH22">
        <f t="shared" si="39"/>
        <v>1400.01066666667</v>
      </c>
      <c r="BI22">
        <f t="shared" si="40"/>
        <v>1180.1936907472707</v>
      </c>
      <c r="BJ22">
        <f t="shared" si="41"/>
        <v>0.84298907061703421</v>
      </c>
      <c r="BK22">
        <f t="shared" si="42"/>
        <v>0.1959781412340682</v>
      </c>
      <c r="BL22">
        <v>6</v>
      </c>
      <c r="BM22">
        <v>0.5</v>
      </c>
      <c r="BN22" t="s">
        <v>290</v>
      </c>
      <c r="BO22">
        <v>2</v>
      </c>
      <c r="BP22">
        <v>1607725746.8499999</v>
      </c>
      <c r="BQ22">
        <v>199.14613333333301</v>
      </c>
      <c r="BR22">
        <v>199.40063333333299</v>
      </c>
      <c r="BS22">
        <v>21.438890000000001</v>
      </c>
      <c r="BT22">
        <v>20.498183333333301</v>
      </c>
      <c r="BU22">
        <v>194.94843333333301</v>
      </c>
      <c r="BV22">
        <v>21.224519999999998</v>
      </c>
      <c r="BW22">
        <v>500.01826666666699</v>
      </c>
      <c r="BX22">
        <v>101.986433333333</v>
      </c>
      <c r="BY22">
        <v>9.9997413333333299E-2</v>
      </c>
      <c r="BZ22">
        <v>27.983606666666699</v>
      </c>
      <c r="CA22">
        <v>28.908023333333301</v>
      </c>
      <c r="CB22">
        <v>999.9</v>
      </c>
      <c r="CC22">
        <v>0</v>
      </c>
      <c r="CD22">
        <v>0</v>
      </c>
      <c r="CE22">
        <v>10001.063</v>
      </c>
      <c r="CF22">
        <v>0</v>
      </c>
      <c r="CG22">
        <v>293.07663333333301</v>
      </c>
      <c r="CH22">
        <v>1400.01066666667</v>
      </c>
      <c r="CI22">
        <v>0.90000586666666704</v>
      </c>
      <c r="CJ22">
        <v>9.9994426666666705E-2</v>
      </c>
      <c r="CK22">
        <v>0</v>
      </c>
      <c r="CL22">
        <v>1096.087</v>
      </c>
      <c r="CM22">
        <v>4.9997499999999997</v>
      </c>
      <c r="CN22">
        <v>15090.643333333301</v>
      </c>
      <c r="CO22">
        <v>12178.15</v>
      </c>
      <c r="CP22">
        <v>48.445399999999999</v>
      </c>
      <c r="CQ22">
        <v>50.061999999999998</v>
      </c>
      <c r="CR22">
        <v>49.449599999999997</v>
      </c>
      <c r="CS22">
        <v>49.374866666666698</v>
      </c>
      <c r="CT22">
        <v>49.516466666666702</v>
      </c>
      <c r="CU22">
        <v>1255.51966666667</v>
      </c>
      <c r="CV22">
        <v>139.49100000000001</v>
      </c>
      <c r="CW22">
        <v>0</v>
      </c>
      <c r="CX22">
        <v>76.299999952316298</v>
      </c>
      <c r="CY22">
        <v>0</v>
      </c>
      <c r="CZ22">
        <v>1096.0352</v>
      </c>
      <c r="DA22">
        <v>-7.6061538570548999</v>
      </c>
      <c r="DB22">
        <v>-108.015384706546</v>
      </c>
      <c r="DC22">
        <v>15089.744000000001</v>
      </c>
      <c r="DD22">
        <v>15</v>
      </c>
      <c r="DE22">
        <v>1607718527.5999999</v>
      </c>
      <c r="DF22" t="s">
        <v>291</v>
      </c>
      <c r="DG22">
        <v>1607718527.5999999</v>
      </c>
      <c r="DH22">
        <v>1607718513.0999999</v>
      </c>
      <c r="DI22">
        <v>1</v>
      </c>
      <c r="DJ22">
        <v>1.611</v>
      </c>
      <c r="DK22">
        <v>0.252</v>
      </c>
      <c r="DL22">
        <v>4.1980000000000004</v>
      </c>
      <c r="DM22">
        <v>0.214</v>
      </c>
      <c r="DN22">
        <v>1409</v>
      </c>
      <c r="DO22">
        <v>21</v>
      </c>
      <c r="DP22">
        <v>0.15</v>
      </c>
      <c r="DQ22">
        <v>0.14000000000000001</v>
      </c>
      <c r="DR22">
        <v>5.0754771682617897E-2</v>
      </c>
      <c r="DS22">
        <v>0.14780547742841901</v>
      </c>
      <c r="DT22">
        <v>2.93338855254432E-2</v>
      </c>
      <c r="DU22">
        <v>1</v>
      </c>
      <c r="DV22">
        <v>-0.25319799999999998</v>
      </c>
      <c r="DW22">
        <v>-0.17859895161290301</v>
      </c>
      <c r="DX22">
        <v>3.4996984916215397E-2</v>
      </c>
      <c r="DY22">
        <v>1</v>
      </c>
      <c r="DZ22">
        <v>0.94083829032258104</v>
      </c>
      <c r="EA22">
        <v>-3.46156451613245E-3</v>
      </c>
      <c r="EB22">
        <v>9.5218072944123805E-4</v>
      </c>
      <c r="EC22">
        <v>1</v>
      </c>
      <c r="ED22">
        <v>3</v>
      </c>
      <c r="EE22">
        <v>3</v>
      </c>
      <c r="EF22" t="s">
        <v>310</v>
      </c>
      <c r="EG22">
        <v>100</v>
      </c>
      <c r="EH22">
        <v>100</v>
      </c>
      <c r="EI22">
        <v>4.1980000000000004</v>
      </c>
      <c r="EJ22">
        <v>0.21440000000000001</v>
      </c>
      <c r="EK22">
        <v>4.1976190476189004</v>
      </c>
      <c r="EL22">
        <v>0</v>
      </c>
      <c r="EM22">
        <v>0</v>
      </c>
      <c r="EN22">
        <v>0</v>
      </c>
      <c r="EO22">
        <v>0.214364999999997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120.5</v>
      </c>
      <c r="EX22">
        <v>120.7</v>
      </c>
      <c r="EY22">
        <v>2</v>
      </c>
      <c r="EZ22">
        <v>512.24900000000002</v>
      </c>
      <c r="FA22">
        <v>476.988</v>
      </c>
      <c r="FB22">
        <v>24.207100000000001</v>
      </c>
      <c r="FC22">
        <v>32.819000000000003</v>
      </c>
      <c r="FD22">
        <v>30</v>
      </c>
      <c r="FE22">
        <v>32.7637</v>
      </c>
      <c r="FF22">
        <v>32.732799999999997</v>
      </c>
      <c r="FG22">
        <v>11.373100000000001</v>
      </c>
      <c r="FH22">
        <v>22.411899999999999</v>
      </c>
      <c r="FI22">
        <v>43.790399999999998</v>
      </c>
      <c r="FJ22">
        <v>24.2104</v>
      </c>
      <c r="FK22">
        <v>199.953</v>
      </c>
      <c r="FL22">
        <v>20.540500000000002</v>
      </c>
      <c r="FM22">
        <v>101.538</v>
      </c>
      <c r="FN22">
        <v>100.92100000000001</v>
      </c>
    </row>
    <row r="23" spans="1:170" x14ac:dyDescent="0.25">
      <c r="A23">
        <v>7</v>
      </c>
      <c r="B23">
        <v>1607725848.5999999</v>
      </c>
      <c r="C23">
        <v>610</v>
      </c>
      <c r="D23" t="s">
        <v>315</v>
      </c>
      <c r="E23" t="s">
        <v>316</v>
      </c>
      <c r="F23" t="s">
        <v>285</v>
      </c>
      <c r="G23" t="s">
        <v>286</v>
      </c>
      <c r="H23">
        <v>1607725840.5999999</v>
      </c>
      <c r="I23">
        <f t="shared" si="0"/>
        <v>8.3114279945064489E-4</v>
      </c>
      <c r="J23">
        <f t="shared" si="1"/>
        <v>1.6821696574532006</v>
      </c>
      <c r="K23">
        <f t="shared" si="2"/>
        <v>248.24299999999999</v>
      </c>
      <c r="L23">
        <f t="shared" si="3"/>
        <v>182.9362814385739</v>
      </c>
      <c r="M23">
        <f t="shared" si="4"/>
        <v>18.67624152274178</v>
      </c>
      <c r="N23">
        <f t="shared" si="5"/>
        <v>25.343503146950873</v>
      </c>
      <c r="O23">
        <f t="shared" si="6"/>
        <v>4.593875321116736E-2</v>
      </c>
      <c r="P23">
        <f t="shared" si="7"/>
        <v>2.9645225565422688</v>
      </c>
      <c r="Q23">
        <f t="shared" si="8"/>
        <v>4.5546908775005224E-2</v>
      </c>
      <c r="R23">
        <f t="shared" si="9"/>
        <v>2.8501744934901853E-2</v>
      </c>
      <c r="S23">
        <f t="shared" si="10"/>
        <v>231.29221203380925</v>
      </c>
      <c r="T23">
        <f t="shared" si="11"/>
        <v>29.12099312213293</v>
      </c>
      <c r="U23">
        <f t="shared" si="12"/>
        <v>28.907170967741902</v>
      </c>
      <c r="V23">
        <f t="shared" si="13"/>
        <v>4.0002199540294923</v>
      </c>
      <c r="W23">
        <f t="shared" si="14"/>
        <v>57.854398400965266</v>
      </c>
      <c r="X23">
        <f t="shared" si="15"/>
        <v>2.1937618344227259</v>
      </c>
      <c r="Y23">
        <f t="shared" si="16"/>
        <v>3.7918669886058725</v>
      </c>
      <c r="Z23">
        <f t="shared" si="17"/>
        <v>1.8064581196067664</v>
      </c>
      <c r="AA23">
        <f t="shared" si="18"/>
        <v>-36.653397455773437</v>
      </c>
      <c r="AB23">
        <f t="shared" si="19"/>
        <v>-147.13542910352857</v>
      </c>
      <c r="AC23">
        <f t="shared" si="20"/>
        <v>-10.866934121485484</v>
      </c>
      <c r="AD23">
        <f t="shared" si="21"/>
        <v>36.636451353021755</v>
      </c>
      <c r="AE23">
        <v>2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53761.461812355104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317</v>
      </c>
      <c r="AQ23">
        <v>1089.78269230769</v>
      </c>
      <c r="AR23">
        <v>1143.79</v>
      </c>
      <c r="AS23">
        <f t="shared" si="27"/>
        <v>4.7217852658538728E-2</v>
      </c>
      <c r="AT23">
        <v>0.5</v>
      </c>
      <c r="AU23">
        <f t="shared" si="28"/>
        <v>1180.1939426827548</v>
      </c>
      <c r="AV23">
        <f t="shared" si="29"/>
        <v>1.6821696574532006</v>
      </c>
      <c r="AW23">
        <f t="shared" si="30"/>
        <v>27.863111847047108</v>
      </c>
      <c r="AX23">
        <f t="shared" si="31"/>
        <v>0.38835800278023058</v>
      </c>
      <c r="AY23">
        <f t="shared" si="32"/>
        <v>1.9148692901543782E-3</v>
      </c>
      <c r="AZ23">
        <f t="shared" si="33"/>
        <v>1.8519920614798171</v>
      </c>
      <c r="BA23" t="s">
        <v>318</v>
      </c>
      <c r="BB23">
        <v>699.59</v>
      </c>
      <c r="BC23">
        <f t="shared" si="34"/>
        <v>444.19999999999993</v>
      </c>
      <c r="BD23">
        <f t="shared" si="35"/>
        <v>0.12158331312991887</v>
      </c>
      <c r="BE23">
        <f t="shared" si="36"/>
        <v>0.82665298206041782</v>
      </c>
      <c r="BF23">
        <f t="shared" si="37"/>
        <v>0.12609306276681673</v>
      </c>
      <c r="BG23">
        <f t="shared" si="38"/>
        <v>0.83181003714148316</v>
      </c>
      <c r="BH23">
        <f t="shared" si="39"/>
        <v>1400.01096774194</v>
      </c>
      <c r="BI23">
        <f t="shared" si="40"/>
        <v>1180.1939426827548</v>
      </c>
      <c r="BJ23">
        <f t="shared" si="41"/>
        <v>0.84298906928298911</v>
      </c>
      <c r="BK23">
        <f t="shared" si="42"/>
        <v>0.19597813856597837</v>
      </c>
      <c r="BL23">
        <v>6</v>
      </c>
      <c r="BM23">
        <v>0.5</v>
      </c>
      <c r="BN23" t="s">
        <v>290</v>
      </c>
      <c r="BO23">
        <v>2</v>
      </c>
      <c r="BP23">
        <v>1607725840.5999999</v>
      </c>
      <c r="BQ23">
        <v>248.24299999999999</v>
      </c>
      <c r="BR23">
        <v>250.509064516129</v>
      </c>
      <c r="BS23">
        <v>21.4881903225806</v>
      </c>
      <c r="BT23">
        <v>20.512306451612901</v>
      </c>
      <c r="BU23">
        <v>244.04535483871001</v>
      </c>
      <c r="BV23">
        <v>21.2738193548387</v>
      </c>
      <c r="BW23">
        <v>500.02858064516101</v>
      </c>
      <c r="BX23">
        <v>101.99151612903199</v>
      </c>
      <c r="BY23">
        <v>9.9995603225806404E-2</v>
      </c>
      <c r="BZ23">
        <v>27.9865580645161</v>
      </c>
      <c r="CA23">
        <v>28.907170967741902</v>
      </c>
      <c r="CB23">
        <v>999.9</v>
      </c>
      <c r="CC23">
        <v>0</v>
      </c>
      <c r="CD23">
        <v>0</v>
      </c>
      <c r="CE23">
        <v>10001.552258064499</v>
      </c>
      <c r="CF23">
        <v>0</v>
      </c>
      <c r="CG23">
        <v>282.98777419354798</v>
      </c>
      <c r="CH23">
        <v>1400.01096774194</v>
      </c>
      <c r="CI23">
        <v>0.90000754838709696</v>
      </c>
      <c r="CJ23">
        <v>9.9992774193548406E-2</v>
      </c>
      <c r="CK23">
        <v>0</v>
      </c>
      <c r="CL23">
        <v>1089.83096774194</v>
      </c>
      <c r="CM23">
        <v>4.9997499999999997</v>
      </c>
      <c r="CN23">
        <v>15014.164516129</v>
      </c>
      <c r="CO23">
        <v>12178.164516129</v>
      </c>
      <c r="CP23">
        <v>48.495935483871001</v>
      </c>
      <c r="CQ23">
        <v>50.125</v>
      </c>
      <c r="CR23">
        <v>49.515999999999998</v>
      </c>
      <c r="CS23">
        <v>49.437064516128999</v>
      </c>
      <c r="CT23">
        <v>49.5741935483871</v>
      </c>
      <c r="CU23">
        <v>1255.52</v>
      </c>
      <c r="CV23">
        <v>139.49096774193501</v>
      </c>
      <c r="CW23">
        <v>0</v>
      </c>
      <c r="CX23">
        <v>93.400000095367403</v>
      </c>
      <c r="CY23">
        <v>0</v>
      </c>
      <c r="CZ23">
        <v>1089.78269230769</v>
      </c>
      <c r="DA23">
        <v>-4.7982906087917003</v>
      </c>
      <c r="DB23">
        <v>-56.526495859396398</v>
      </c>
      <c r="DC23">
        <v>15013.6307692308</v>
      </c>
      <c r="DD23">
        <v>15</v>
      </c>
      <c r="DE23">
        <v>1607718527.5999999</v>
      </c>
      <c r="DF23" t="s">
        <v>291</v>
      </c>
      <c r="DG23">
        <v>1607718527.5999999</v>
      </c>
      <c r="DH23">
        <v>1607718513.0999999</v>
      </c>
      <c r="DI23">
        <v>1</v>
      </c>
      <c r="DJ23">
        <v>1.611</v>
      </c>
      <c r="DK23">
        <v>0.252</v>
      </c>
      <c r="DL23">
        <v>4.1980000000000004</v>
      </c>
      <c r="DM23">
        <v>0.214</v>
      </c>
      <c r="DN23">
        <v>1409</v>
      </c>
      <c r="DO23">
        <v>21</v>
      </c>
      <c r="DP23">
        <v>0.15</v>
      </c>
      <c r="DQ23">
        <v>0.14000000000000001</v>
      </c>
      <c r="DR23">
        <v>1.70059507730566</v>
      </c>
      <c r="DS23">
        <v>-0.23416858030871601</v>
      </c>
      <c r="DT23">
        <v>0.63469475691171795</v>
      </c>
      <c r="DU23">
        <v>1</v>
      </c>
      <c r="DV23">
        <v>-2.30427548387097</v>
      </c>
      <c r="DW23">
        <v>-0.14456419354837599</v>
      </c>
      <c r="DX23">
        <v>0.75448901348951303</v>
      </c>
      <c r="DY23">
        <v>1</v>
      </c>
      <c r="DZ23">
        <v>0.97500016129032296</v>
      </c>
      <c r="EA23">
        <v>0.104312177419352</v>
      </c>
      <c r="EB23">
        <v>7.8285957670365704E-3</v>
      </c>
      <c r="EC23">
        <v>1</v>
      </c>
      <c r="ED23">
        <v>3</v>
      </c>
      <c r="EE23">
        <v>3</v>
      </c>
      <c r="EF23" t="s">
        <v>310</v>
      </c>
      <c r="EG23">
        <v>100</v>
      </c>
      <c r="EH23">
        <v>100</v>
      </c>
      <c r="EI23">
        <v>4.1970000000000001</v>
      </c>
      <c r="EJ23">
        <v>0.21440000000000001</v>
      </c>
      <c r="EK23">
        <v>4.1976190476189004</v>
      </c>
      <c r="EL23">
        <v>0</v>
      </c>
      <c r="EM23">
        <v>0</v>
      </c>
      <c r="EN23">
        <v>0</v>
      </c>
      <c r="EO23">
        <v>0.214364999999997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122</v>
      </c>
      <c r="EX23">
        <v>122.3</v>
      </c>
      <c r="EY23">
        <v>2</v>
      </c>
      <c r="EZ23">
        <v>512.45699999999999</v>
      </c>
      <c r="FA23">
        <v>477.161</v>
      </c>
      <c r="FB23">
        <v>24.238600000000002</v>
      </c>
      <c r="FC23">
        <v>32.7986</v>
      </c>
      <c r="FD23">
        <v>29.9999</v>
      </c>
      <c r="FE23">
        <v>32.751199999999997</v>
      </c>
      <c r="FF23">
        <v>32.721200000000003</v>
      </c>
      <c r="FG23">
        <v>13.7128</v>
      </c>
      <c r="FH23">
        <v>21.8782</v>
      </c>
      <c r="FI23">
        <v>43.420200000000001</v>
      </c>
      <c r="FJ23">
        <v>24.241700000000002</v>
      </c>
      <c r="FK23">
        <v>252.46100000000001</v>
      </c>
      <c r="FL23">
        <v>20.550699999999999</v>
      </c>
      <c r="FM23">
        <v>101.54300000000001</v>
      </c>
      <c r="FN23">
        <v>100.926</v>
      </c>
    </row>
    <row r="24" spans="1:170" x14ac:dyDescent="0.25">
      <c r="A24">
        <v>8</v>
      </c>
      <c r="B24">
        <v>1607725924.5999999</v>
      </c>
      <c r="C24">
        <v>686</v>
      </c>
      <c r="D24" t="s">
        <v>319</v>
      </c>
      <c r="E24" t="s">
        <v>320</v>
      </c>
      <c r="F24" t="s">
        <v>285</v>
      </c>
      <c r="G24" t="s">
        <v>286</v>
      </c>
      <c r="H24">
        <v>1607725916.8499999</v>
      </c>
      <c r="I24">
        <f t="shared" si="0"/>
        <v>8.7982459780546645E-4</v>
      </c>
      <c r="J24">
        <f t="shared" si="1"/>
        <v>4.7709213977907874</v>
      </c>
      <c r="K24">
        <f t="shared" si="2"/>
        <v>397.2373</v>
      </c>
      <c r="L24">
        <f t="shared" si="3"/>
        <v>229.7228578251291</v>
      </c>
      <c r="M24">
        <f t="shared" si="4"/>
        <v>23.452862721406415</v>
      </c>
      <c r="N24">
        <f t="shared" si="5"/>
        <v>40.554744760375485</v>
      </c>
      <c r="O24">
        <f t="shared" si="6"/>
        <v>4.857899081025277E-2</v>
      </c>
      <c r="P24">
        <f t="shared" si="7"/>
        <v>2.9639701140334633</v>
      </c>
      <c r="Q24">
        <f t="shared" si="8"/>
        <v>4.8140961930658165E-2</v>
      </c>
      <c r="R24">
        <f t="shared" si="9"/>
        <v>3.0127127050166229E-2</v>
      </c>
      <c r="S24">
        <f t="shared" si="10"/>
        <v>231.29355211860542</v>
      </c>
      <c r="T24">
        <f t="shared" si="11"/>
        <v>29.108914653680639</v>
      </c>
      <c r="U24">
        <f t="shared" si="12"/>
        <v>28.900980000000001</v>
      </c>
      <c r="V24">
        <f t="shared" si="13"/>
        <v>3.9987861397853872</v>
      </c>
      <c r="W24">
        <f t="shared" si="14"/>
        <v>57.741244559399775</v>
      </c>
      <c r="X24">
        <f t="shared" si="15"/>
        <v>2.1895007983242252</v>
      </c>
      <c r="Y24">
        <f t="shared" si="16"/>
        <v>3.7919182640267377</v>
      </c>
      <c r="Z24">
        <f t="shared" si="17"/>
        <v>1.809285341461162</v>
      </c>
      <c r="AA24">
        <f t="shared" si="18"/>
        <v>-38.800264763221072</v>
      </c>
      <c r="AB24">
        <f t="shared" si="19"/>
        <v>-146.08167167981361</v>
      </c>
      <c r="AC24">
        <f t="shared" si="20"/>
        <v>-10.790797710294603</v>
      </c>
      <c r="AD24">
        <f t="shared" si="21"/>
        <v>35.620817965276132</v>
      </c>
      <c r="AE24">
        <v>3</v>
      </c>
      <c r="AF24">
        <v>1</v>
      </c>
      <c r="AG24">
        <f t="shared" si="22"/>
        <v>1</v>
      </c>
      <c r="AH24">
        <f t="shared" si="23"/>
        <v>0</v>
      </c>
      <c r="AI24">
        <f t="shared" si="24"/>
        <v>53745.292838283123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321</v>
      </c>
      <c r="AQ24">
        <v>1106.0676923076901</v>
      </c>
      <c r="AR24">
        <v>1172.98</v>
      </c>
      <c r="AS24">
        <f t="shared" si="27"/>
        <v>5.7044713202535346E-2</v>
      </c>
      <c r="AT24">
        <v>0.5</v>
      </c>
      <c r="AU24">
        <f t="shared" si="28"/>
        <v>1180.2007207472686</v>
      </c>
      <c r="AV24">
        <f t="shared" si="29"/>
        <v>4.7709213977907874</v>
      </c>
      <c r="AW24">
        <f t="shared" si="30"/>
        <v>33.662105818226721</v>
      </c>
      <c r="AX24">
        <f t="shared" si="31"/>
        <v>0.40797797063888563</v>
      </c>
      <c r="AY24">
        <f t="shared" si="32"/>
        <v>4.5319993316224969E-3</v>
      </c>
      <c r="AZ24">
        <f t="shared" si="33"/>
        <v>1.7810192842162695</v>
      </c>
      <c r="BA24" t="s">
        <v>322</v>
      </c>
      <c r="BB24">
        <v>694.43</v>
      </c>
      <c r="BC24">
        <f t="shared" si="34"/>
        <v>478.55000000000007</v>
      </c>
      <c r="BD24">
        <f t="shared" si="35"/>
        <v>0.13982302307451658</v>
      </c>
      <c r="BE24">
        <f t="shared" si="36"/>
        <v>0.81362335209238013</v>
      </c>
      <c r="BF24">
        <f t="shared" si="37"/>
        <v>0.14625542661336094</v>
      </c>
      <c r="BG24">
        <f t="shared" si="38"/>
        <v>0.82034770904468812</v>
      </c>
      <c r="BH24">
        <f t="shared" si="39"/>
        <v>1400.019</v>
      </c>
      <c r="BI24">
        <f t="shared" si="40"/>
        <v>1180.2007207472686</v>
      </c>
      <c r="BJ24">
        <f t="shared" si="41"/>
        <v>0.84298907425346981</v>
      </c>
      <c r="BK24">
        <f t="shared" si="42"/>
        <v>0.19597814850693965</v>
      </c>
      <c r="BL24">
        <v>6</v>
      </c>
      <c r="BM24">
        <v>0.5</v>
      </c>
      <c r="BN24" t="s">
        <v>290</v>
      </c>
      <c r="BO24">
        <v>2</v>
      </c>
      <c r="BP24">
        <v>1607725916.8499999</v>
      </c>
      <c r="BQ24">
        <v>397.2373</v>
      </c>
      <c r="BR24">
        <v>403.38156666666703</v>
      </c>
      <c r="BS24">
        <v>21.446353333333299</v>
      </c>
      <c r="BT24">
        <v>20.413246666666701</v>
      </c>
      <c r="BU24">
        <v>393.03969999999998</v>
      </c>
      <c r="BV24">
        <v>21.2319866666667</v>
      </c>
      <c r="BW24">
        <v>500.019366666667</v>
      </c>
      <c r="BX24">
        <v>101.992</v>
      </c>
      <c r="BY24">
        <v>9.9985723333333304E-2</v>
      </c>
      <c r="BZ24">
        <v>27.986789999999999</v>
      </c>
      <c r="CA24">
        <v>28.900980000000001</v>
      </c>
      <c r="CB24">
        <v>999.9</v>
      </c>
      <c r="CC24">
        <v>0</v>
      </c>
      <c r="CD24">
        <v>0</v>
      </c>
      <c r="CE24">
        <v>9998.3746666666702</v>
      </c>
      <c r="CF24">
        <v>0</v>
      </c>
      <c r="CG24">
        <v>290.00456666666702</v>
      </c>
      <c r="CH24">
        <v>1400.019</v>
      </c>
      <c r="CI24">
        <v>0.9000051</v>
      </c>
      <c r="CJ24">
        <v>9.9995180000000003E-2</v>
      </c>
      <c r="CK24">
        <v>0</v>
      </c>
      <c r="CL24">
        <v>1106.086</v>
      </c>
      <c r="CM24">
        <v>4.9997499999999997</v>
      </c>
      <c r="CN24">
        <v>15253.246666666701</v>
      </c>
      <c r="CO24">
        <v>12178.223333333301</v>
      </c>
      <c r="CP24">
        <v>48.547633333333302</v>
      </c>
      <c r="CQ24">
        <v>50.186999999999998</v>
      </c>
      <c r="CR24">
        <v>49.566200000000002</v>
      </c>
      <c r="CS24">
        <v>49.447499999999998</v>
      </c>
      <c r="CT24">
        <v>49.622866666666702</v>
      </c>
      <c r="CU24">
        <v>1255.527</v>
      </c>
      <c r="CV24">
        <v>139.49199999999999</v>
      </c>
      <c r="CW24">
        <v>0</v>
      </c>
      <c r="CX24">
        <v>75.299999952316298</v>
      </c>
      <c r="CY24">
        <v>0</v>
      </c>
      <c r="CZ24">
        <v>1106.0676923076901</v>
      </c>
      <c r="DA24">
        <v>-4.3705983008953497</v>
      </c>
      <c r="DB24">
        <v>-73.483760618084602</v>
      </c>
      <c r="DC24">
        <v>15252.8461538462</v>
      </c>
      <c r="DD24">
        <v>15</v>
      </c>
      <c r="DE24">
        <v>1607718527.5999999</v>
      </c>
      <c r="DF24" t="s">
        <v>291</v>
      </c>
      <c r="DG24">
        <v>1607718527.5999999</v>
      </c>
      <c r="DH24">
        <v>1607718513.0999999</v>
      </c>
      <c r="DI24">
        <v>1</v>
      </c>
      <c r="DJ24">
        <v>1.611</v>
      </c>
      <c r="DK24">
        <v>0.252</v>
      </c>
      <c r="DL24">
        <v>4.1980000000000004</v>
      </c>
      <c r="DM24">
        <v>0.214</v>
      </c>
      <c r="DN24">
        <v>1409</v>
      </c>
      <c r="DO24">
        <v>21</v>
      </c>
      <c r="DP24">
        <v>0.15</v>
      </c>
      <c r="DQ24">
        <v>0.14000000000000001</v>
      </c>
      <c r="DR24">
        <v>4.7914865932112898</v>
      </c>
      <c r="DS24">
        <v>0.120545612269488</v>
      </c>
      <c r="DT24">
        <v>9.8386465864914396E-2</v>
      </c>
      <c r="DU24">
        <v>1</v>
      </c>
      <c r="DV24">
        <v>-6.1632329032258104</v>
      </c>
      <c r="DW24">
        <v>3.75870967744246E-3</v>
      </c>
      <c r="DX24">
        <v>0.119967201867133</v>
      </c>
      <c r="DY24">
        <v>1</v>
      </c>
      <c r="DZ24">
        <v>1.03352741935484</v>
      </c>
      <c r="EA24">
        <v>-4.0061129032258502E-2</v>
      </c>
      <c r="EB24">
        <v>3.20448372143091E-3</v>
      </c>
      <c r="EC24">
        <v>1</v>
      </c>
      <c r="ED24">
        <v>3</v>
      </c>
      <c r="EE24">
        <v>3</v>
      </c>
      <c r="EF24" t="s">
        <v>310</v>
      </c>
      <c r="EG24">
        <v>100</v>
      </c>
      <c r="EH24">
        <v>100</v>
      </c>
      <c r="EI24">
        <v>4.1970000000000001</v>
      </c>
      <c r="EJ24">
        <v>0.21440000000000001</v>
      </c>
      <c r="EK24">
        <v>4.1976190476189004</v>
      </c>
      <c r="EL24">
        <v>0</v>
      </c>
      <c r="EM24">
        <v>0</v>
      </c>
      <c r="EN24">
        <v>0</v>
      </c>
      <c r="EO24">
        <v>0.214364999999997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123.3</v>
      </c>
      <c r="EX24">
        <v>123.5</v>
      </c>
      <c r="EY24">
        <v>2</v>
      </c>
      <c r="EZ24">
        <v>512.35900000000004</v>
      </c>
      <c r="FA24">
        <v>477.35300000000001</v>
      </c>
      <c r="FB24">
        <v>24.163599999999999</v>
      </c>
      <c r="FC24">
        <v>32.783999999999999</v>
      </c>
      <c r="FD24">
        <v>29.9998</v>
      </c>
      <c r="FE24">
        <v>32.739600000000003</v>
      </c>
      <c r="FF24">
        <v>32.709699999999998</v>
      </c>
      <c r="FG24">
        <v>20.3873</v>
      </c>
      <c r="FH24">
        <v>22.167400000000001</v>
      </c>
      <c r="FI24">
        <v>43.049599999999998</v>
      </c>
      <c r="FJ24">
        <v>24.168199999999999</v>
      </c>
      <c r="FK24">
        <v>404.78500000000003</v>
      </c>
      <c r="FL24">
        <v>20.429500000000001</v>
      </c>
      <c r="FM24">
        <v>101.548</v>
      </c>
      <c r="FN24">
        <v>100.93300000000001</v>
      </c>
    </row>
    <row r="25" spans="1:170" x14ac:dyDescent="0.25">
      <c r="A25">
        <v>9</v>
      </c>
      <c r="B25">
        <v>1607726022</v>
      </c>
      <c r="C25">
        <v>783.40000009536698</v>
      </c>
      <c r="D25" t="s">
        <v>323</v>
      </c>
      <c r="E25" t="s">
        <v>324</v>
      </c>
      <c r="F25" t="s">
        <v>285</v>
      </c>
      <c r="G25" t="s">
        <v>286</v>
      </c>
      <c r="H25">
        <v>1607726014</v>
      </c>
      <c r="I25">
        <f t="shared" si="0"/>
        <v>8.8024463451572281E-4</v>
      </c>
      <c r="J25">
        <f t="shared" si="1"/>
        <v>5.8678664336345303</v>
      </c>
      <c r="K25">
        <f t="shared" si="2"/>
        <v>499.46009677419403</v>
      </c>
      <c r="L25">
        <f t="shared" si="3"/>
        <v>292.62191390978967</v>
      </c>
      <c r="M25">
        <f t="shared" si="4"/>
        <v>29.872697946376594</v>
      </c>
      <c r="N25">
        <f t="shared" si="5"/>
        <v>50.988049417936516</v>
      </c>
      <c r="O25">
        <f t="shared" si="6"/>
        <v>4.8461513718358926E-2</v>
      </c>
      <c r="P25">
        <f t="shared" si="7"/>
        <v>2.9634960387229765</v>
      </c>
      <c r="Q25">
        <f t="shared" si="8"/>
        <v>4.8025521506571682E-2</v>
      </c>
      <c r="R25">
        <f t="shared" si="9"/>
        <v>3.0054796061084764E-2</v>
      </c>
      <c r="S25">
        <f t="shared" si="10"/>
        <v>231.29515409189014</v>
      </c>
      <c r="T25">
        <f t="shared" si="11"/>
        <v>29.109589515533408</v>
      </c>
      <c r="U25">
        <f t="shared" si="12"/>
        <v>28.889199999999999</v>
      </c>
      <c r="V25">
        <f t="shared" si="13"/>
        <v>3.9960591558171958</v>
      </c>
      <c r="W25">
        <f t="shared" si="14"/>
        <v>57.529923050419342</v>
      </c>
      <c r="X25">
        <f t="shared" si="15"/>
        <v>2.1815648336399764</v>
      </c>
      <c r="Y25">
        <f t="shared" si="16"/>
        <v>3.792052410235363</v>
      </c>
      <c r="Z25">
        <f t="shared" si="17"/>
        <v>1.8144943221772194</v>
      </c>
      <c r="AA25">
        <f t="shared" si="18"/>
        <v>-38.818788382143374</v>
      </c>
      <c r="AB25">
        <f t="shared" si="19"/>
        <v>-144.07929637350898</v>
      </c>
      <c r="AC25">
        <f t="shared" si="20"/>
        <v>-10.643995836374049</v>
      </c>
      <c r="AD25">
        <f t="shared" si="21"/>
        <v>37.753073499863746</v>
      </c>
      <c r="AE25">
        <v>3</v>
      </c>
      <c r="AF25">
        <v>1</v>
      </c>
      <c r="AG25">
        <f t="shared" si="22"/>
        <v>1</v>
      </c>
      <c r="AH25">
        <f t="shared" si="23"/>
        <v>0</v>
      </c>
      <c r="AI25">
        <f t="shared" si="24"/>
        <v>53731.214809355239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325</v>
      </c>
      <c r="AQ25">
        <v>1122.3015384615401</v>
      </c>
      <c r="AR25">
        <v>1203.02</v>
      </c>
      <c r="AS25">
        <f t="shared" si="27"/>
        <v>6.7096525027397602E-2</v>
      </c>
      <c r="AT25">
        <v>0.5</v>
      </c>
      <c r="AU25">
        <f t="shared" si="28"/>
        <v>1180.2059813924925</v>
      </c>
      <c r="AV25">
        <f t="shared" si="29"/>
        <v>5.8678664336345303</v>
      </c>
      <c r="AW25">
        <f t="shared" si="30"/>
        <v>39.593860083992858</v>
      </c>
      <c r="AX25">
        <f t="shared" si="31"/>
        <v>0.42000132998620138</v>
      </c>
      <c r="AY25">
        <f t="shared" si="32"/>
        <v>5.4614313222220339E-3</v>
      </c>
      <c r="AZ25">
        <f t="shared" si="33"/>
        <v>1.7115758674003756</v>
      </c>
      <c r="BA25" t="s">
        <v>326</v>
      </c>
      <c r="BB25">
        <v>697.75</v>
      </c>
      <c r="BC25">
        <f t="shared" si="34"/>
        <v>505.27</v>
      </c>
      <c r="BD25">
        <f t="shared" si="35"/>
        <v>0.15975312513796566</v>
      </c>
      <c r="BE25">
        <f t="shared" si="36"/>
        <v>0.80296217725487751</v>
      </c>
      <c r="BF25">
        <f t="shared" si="37"/>
        <v>0.16556170184567179</v>
      </c>
      <c r="BG25">
        <f t="shared" si="38"/>
        <v>0.80855160298001794</v>
      </c>
      <c r="BH25">
        <f t="shared" si="39"/>
        <v>1400.0248387096799</v>
      </c>
      <c r="BI25">
        <f t="shared" si="40"/>
        <v>1180.2059813924925</v>
      </c>
      <c r="BJ25">
        <f t="shared" si="41"/>
        <v>0.84298931616114647</v>
      </c>
      <c r="BK25">
        <f t="shared" si="42"/>
        <v>0.1959786323222929</v>
      </c>
      <c r="BL25">
        <v>6</v>
      </c>
      <c r="BM25">
        <v>0.5</v>
      </c>
      <c r="BN25" t="s">
        <v>290</v>
      </c>
      <c r="BO25">
        <v>2</v>
      </c>
      <c r="BP25">
        <v>1607726014</v>
      </c>
      <c r="BQ25">
        <v>499.46009677419403</v>
      </c>
      <c r="BR25">
        <v>507.02867741935501</v>
      </c>
      <c r="BS25">
        <v>21.3698032258065</v>
      </c>
      <c r="BT25">
        <v>20.336141935483901</v>
      </c>
      <c r="BU25">
        <v>495.26222580645202</v>
      </c>
      <c r="BV25">
        <v>21.155435483870999</v>
      </c>
      <c r="BW25">
        <v>500.02877419354797</v>
      </c>
      <c r="BX25">
        <v>101.986290322581</v>
      </c>
      <c r="BY25">
        <v>0.100041993548387</v>
      </c>
      <c r="BZ25">
        <v>27.987396774193499</v>
      </c>
      <c r="CA25">
        <v>28.889199999999999</v>
      </c>
      <c r="CB25">
        <v>999.9</v>
      </c>
      <c r="CC25">
        <v>0</v>
      </c>
      <c r="CD25">
        <v>0</v>
      </c>
      <c r="CE25">
        <v>9996.2487096774203</v>
      </c>
      <c r="CF25">
        <v>0</v>
      </c>
      <c r="CG25">
        <v>297.97487096774199</v>
      </c>
      <c r="CH25">
        <v>1400.0248387096799</v>
      </c>
      <c r="CI25">
        <v>0.90000087096774195</v>
      </c>
      <c r="CJ25">
        <v>9.9999335483870994E-2</v>
      </c>
      <c r="CK25">
        <v>0</v>
      </c>
      <c r="CL25">
        <v>1122.28967741935</v>
      </c>
      <c r="CM25">
        <v>4.9997499999999997</v>
      </c>
      <c r="CN25">
        <v>15485.2161290323</v>
      </c>
      <c r="CO25">
        <v>12178.277419354799</v>
      </c>
      <c r="CP25">
        <v>48.55</v>
      </c>
      <c r="CQ25">
        <v>50.207322580645098</v>
      </c>
      <c r="CR25">
        <v>49.6046774193548</v>
      </c>
      <c r="CS25">
        <v>49.481645161290302</v>
      </c>
      <c r="CT25">
        <v>49.628999999999998</v>
      </c>
      <c r="CU25">
        <v>1255.52096774194</v>
      </c>
      <c r="CV25">
        <v>139.50387096774199</v>
      </c>
      <c r="CW25">
        <v>0</v>
      </c>
      <c r="CX25">
        <v>96.900000095367403</v>
      </c>
      <c r="CY25">
        <v>0</v>
      </c>
      <c r="CZ25">
        <v>1122.3015384615401</v>
      </c>
      <c r="DA25">
        <v>3.2670085418196901</v>
      </c>
      <c r="DB25">
        <v>52.358974333053098</v>
      </c>
      <c r="DC25">
        <v>15485.365384615399</v>
      </c>
      <c r="DD25">
        <v>15</v>
      </c>
      <c r="DE25">
        <v>1607718527.5999999</v>
      </c>
      <c r="DF25" t="s">
        <v>291</v>
      </c>
      <c r="DG25">
        <v>1607718527.5999999</v>
      </c>
      <c r="DH25">
        <v>1607718513.0999999</v>
      </c>
      <c r="DI25">
        <v>1</v>
      </c>
      <c r="DJ25">
        <v>1.611</v>
      </c>
      <c r="DK25">
        <v>0.252</v>
      </c>
      <c r="DL25">
        <v>4.1980000000000004</v>
      </c>
      <c r="DM25">
        <v>0.214</v>
      </c>
      <c r="DN25">
        <v>1409</v>
      </c>
      <c r="DO25">
        <v>21</v>
      </c>
      <c r="DP25">
        <v>0.15</v>
      </c>
      <c r="DQ25">
        <v>0.14000000000000001</v>
      </c>
      <c r="DR25">
        <v>5.8512253382370902</v>
      </c>
      <c r="DS25">
        <v>-0.474403253299927</v>
      </c>
      <c r="DT25">
        <v>6.7496334840594599E-2</v>
      </c>
      <c r="DU25">
        <v>1</v>
      </c>
      <c r="DV25">
        <v>-7.5523833333333403</v>
      </c>
      <c r="DW25">
        <v>0.194948876529493</v>
      </c>
      <c r="DX25">
        <v>9.80056589635971E-2</v>
      </c>
      <c r="DY25">
        <v>1</v>
      </c>
      <c r="DZ25">
        <v>1.0335593333333299</v>
      </c>
      <c r="EA25">
        <v>-1.73536818687423E-2</v>
      </c>
      <c r="EB25">
        <v>1.4097776026341399E-3</v>
      </c>
      <c r="EC25">
        <v>1</v>
      </c>
      <c r="ED25">
        <v>3</v>
      </c>
      <c r="EE25">
        <v>3</v>
      </c>
      <c r="EF25" t="s">
        <v>310</v>
      </c>
      <c r="EG25">
        <v>100</v>
      </c>
      <c r="EH25">
        <v>100</v>
      </c>
      <c r="EI25">
        <v>4.1970000000000001</v>
      </c>
      <c r="EJ25">
        <v>0.21429999999999999</v>
      </c>
      <c r="EK25">
        <v>4.1976190476189004</v>
      </c>
      <c r="EL25">
        <v>0</v>
      </c>
      <c r="EM25">
        <v>0</v>
      </c>
      <c r="EN25">
        <v>0</v>
      </c>
      <c r="EO25">
        <v>0.214364999999997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124.9</v>
      </c>
      <c r="EX25">
        <v>125.1</v>
      </c>
      <c r="EY25">
        <v>2</v>
      </c>
      <c r="EZ25">
        <v>512.38099999999997</v>
      </c>
      <c r="FA25">
        <v>477.63400000000001</v>
      </c>
      <c r="FB25">
        <v>24.295100000000001</v>
      </c>
      <c r="FC25">
        <v>32.731499999999997</v>
      </c>
      <c r="FD25">
        <v>29.9998</v>
      </c>
      <c r="FE25">
        <v>32.698900000000002</v>
      </c>
      <c r="FF25">
        <v>32.6693</v>
      </c>
      <c r="FG25">
        <v>24.661999999999999</v>
      </c>
      <c r="FH25">
        <v>22.3461</v>
      </c>
      <c r="FI25">
        <v>42.305100000000003</v>
      </c>
      <c r="FJ25">
        <v>24.301100000000002</v>
      </c>
      <c r="FK25">
        <v>507.22699999999998</v>
      </c>
      <c r="FL25">
        <v>20.343800000000002</v>
      </c>
      <c r="FM25">
        <v>101.554</v>
      </c>
      <c r="FN25">
        <v>100.946</v>
      </c>
    </row>
    <row r="26" spans="1:170" x14ac:dyDescent="0.25">
      <c r="A26">
        <v>10</v>
      </c>
      <c r="B26">
        <v>1607726089</v>
      </c>
      <c r="C26">
        <v>850.40000009536698</v>
      </c>
      <c r="D26" t="s">
        <v>327</v>
      </c>
      <c r="E26" t="s">
        <v>328</v>
      </c>
      <c r="F26" t="s">
        <v>285</v>
      </c>
      <c r="G26" t="s">
        <v>286</v>
      </c>
      <c r="H26">
        <v>1607726081.25</v>
      </c>
      <c r="I26">
        <f t="shared" si="0"/>
        <v>7.349829072669776E-4</v>
      </c>
      <c r="J26">
        <f t="shared" si="1"/>
        <v>7.7588353835526584</v>
      </c>
      <c r="K26">
        <f t="shared" si="2"/>
        <v>597.31259999999997</v>
      </c>
      <c r="L26">
        <f t="shared" si="3"/>
        <v>275.59313927584878</v>
      </c>
      <c r="M26">
        <f t="shared" si="4"/>
        <v>28.135058454085875</v>
      </c>
      <c r="N26">
        <f t="shared" si="5"/>
        <v>60.979112036388543</v>
      </c>
      <c r="O26">
        <f t="shared" si="6"/>
        <v>4.0442870904469054E-2</v>
      </c>
      <c r="P26">
        <f t="shared" si="7"/>
        <v>2.9639711204867316</v>
      </c>
      <c r="Q26">
        <f t="shared" si="8"/>
        <v>4.0138783906468058E-2</v>
      </c>
      <c r="R26">
        <f t="shared" si="9"/>
        <v>2.5113870215926374E-2</v>
      </c>
      <c r="S26">
        <f t="shared" si="10"/>
        <v>231.29433601126351</v>
      </c>
      <c r="T26">
        <f t="shared" si="11"/>
        <v>29.146717286877344</v>
      </c>
      <c r="U26">
        <f t="shared" si="12"/>
        <v>28.898533333333301</v>
      </c>
      <c r="V26">
        <f t="shared" si="13"/>
        <v>3.998219620837514</v>
      </c>
      <c r="W26">
        <f t="shared" si="14"/>
        <v>57.633229073151846</v>
      </c>
      <c r="X26">
        <f t="shared" si="15"/>
        <v>2.185476717021321</v>
      </c>
      <c r="Y26">
        <f t="shared" si="16"/>
        <v>3.7920428061515894</v>
      </c>
      <c r="Z26">
        <f t="shared" si="17"/>
        <v>1.8127429038161931</v>
      </c>
      <c r="AA26">
        <f t="shared" si="18"/>
        <v>-32.412746210473713</v>
      </c>
      <c r="AB26">
        <f t="shared" si="19"/>
        <v>-145.60074251442595</v>
      </c>
      <c r="AC26">
        <f t="shared" si="20"/>
        <v>-10.755167705736227</v>
      </c>
      <c r="AD26">
        <f t="shared" si="21"/>
        <v>42.52567958062761</v>
      </c>
      <c r="AE26">
        <v>3</v>
      </c>
      <c r="AF26">
        <v>1</v>
      </c>
      <c r="AG26">
        <f t="shared" si="22"/>
        <v>1</v>
      </c>
      <c r="AH26">
        <f t="shared" si="23"/>
        <v>0</v>
      </c>
      <c r="AI26">
        <f t="shared" si="24"/>
        <v>53745.159239292232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329</v>
      </c>
      <c r="AQ26">
        <v>1143.9344000000001</v>
      </c>
      <c r="AR26">
        <v>1232.07</v>
      </c>
      <c r="AS26">
        <f t="shared" si="27"/>
        <v>7.1534571899323773E-2</v>
      </c>
      <c r="AT26">
        <v>0.5</v>
      </c>
      <c r="AU26">
        <f t="shared" si="28"/>
        <v>1180.2016407473352</v>
      </c>
      <c r="AV26">
        <f t="shared" si="29"/>
        <v>7.7588353835526584</v>
      </c>
      <c r="AW26">
        <f t="shared" si="30"/>
        <v>42.212609562870071</v>
      </c>
      <c r="AX26">
        <f t="shared" si="31"/>
        <v>0.42907464673273432</v>
      </c>
      <c r="AY26">
        <f t="shared" si="32"/>
        <v>7.0636936736420183E-3</v>
      </c>
      <c r="AZ26">
        <f t="shared" si="33"/>
        <v>1.647641773600526</v>
      </c>
      <c r="BA26" t="s">
        <v>330</v>
      </c>
      <c r="BB26">
        <v>703.42</v>
      </c>
      <c r="BC26">
        <f t="shared" si="34"/>
        <v>528.65</v>
      </c>
      <c r="BD26">
        <f t="shared" si="35"/>
        <v>0.16671824458526405</v>
      </c>
      <c r="BE26">
        <f t="shared" si="36"/>
        <v>0.79338794525259315</v>
      </c>
      <c r="BF26">
        <f t="shared" si="37"/>
        <v>0.17060933244586168</v>
      </c>
      <c r="BG26">
        <f t="shared" si="38"/>
        <v>0.79714425007793188</v>
      </c>
      <c r="BH26">
        <f t="shared" si="39"/>
        <v>1400.01966666667</v>
      </c>
      <c r="BI26">
        <f t="shared" si="40"/>
        <v>1180.2016407473352</v>
      </c>
      <c r="BJ26">
        <f t="shared" si="41"/>
        <v>0.84298932996941167</v>
      </c>
      <c r="BK26">
        <f t="shared" si="42"/>
        <v>0.19597865993882346</v>
      </c>
      <c r="BL26">
        <v>6</v>
      </c>
      <c r="BM26">
        <v>0.5</v>
      </c>
      <c r="BN26" t="s">
        <v>290</v>
      </c>
      <c r="BO26">
        <v>2</v>
      </c>
      <c r="BP26">
        <v>1607726081.25</v>
      </c>
      <c r="BQ26">
        <v>597.31259999999997</v>
      </c>
      <c r="BR26">
        <v>607.14973333333296</v>
      </c>
      <c r="BS26">
        <v>21.407540000000001</v>
      </c>
      <c r="BT26">
        <v>20.5444666666667</v>
      </c>
      <c r="BU26">
        <v>593.11486666666701</v>
      </c>
      <c r="BV26">
        <v>21.193159999999999</v>
      </c>
      <c r="BW26">
        <v>500.01456666666701</v>
      </c>
      <c r="BX26">
        <v>101.98909999999999</v>
      </c>
      <c r="BY26">
        <v>0.10001052000000001</v>
      </c>
      <c r="BZ26">
        <v>27.987353333333299</v>
      </c>
      <c r="CA26">
        <v>28.898533333333301</v>
      </c>
      <c r="CB26">
        <v>999.9</v>
      </c>
      <c r="CC26">
        <v>0</v>
      </c>
      <c r="CD26">
        <v>0</v>
      </c>
      <c r="CE26">
        <v>9998.6646666666693</v>
      </c>
      <c r="CF26">
        <v>0</v>
      </c>
      <c r="CG26">
        <v>291.8039</v>
      </c>
      <c r="CH26">
        <v>1400.01966666667</v>
      </c>
      <c r="CI26">
        <v>0.89999896666666701</v>
      </c>
      <c r="CJ26">
        <v>0.10000120666666699</v>
      </c>
      <c r="CK26">
        <v>0</v>
      </c>
      <c r="CL26">
        <v>1143.9843333333299</v>
      </c>
      <c r="CM26">
        <v>4.9997499999999997</v>
      </c>
      <c r="CN26">
        <v>15793.346666666699</v>
      </c>
      <c r="CO26">
        <v>12178.21</v>
      </c>
      <c r="CP26">
        <v>48.574733333333299</v>
      </c>
      <c r="CQ26">
        <v>50.212200000000003</v>
      </c>
      <c r="CR26">
        <v>49.603933333333302</v>
      </c>
      <c r="CS26">
        <v>49.483133333333299</v>
      </c>
      <c r="CT26">
        <v>49.649733333333302</v>
      </c>
      <c r="CU26">
        <v>1255.5156666666701</v>
      </c>
      <c r="CV26">
        <v>139.50399999999999</v>
      </c>
      <c r="CW26">
        <v>0</v>
      </c>
      <c r="CX26">
        <v>66.299999952316298</v>
      </c>
      <c r="CY26">
        <v>0</v>
      </c>
      <c r="CZ26">
        <v>1143.9344000000001</v>
      </c>
      <c r="DA26">
        <v>-9.2100000319375699</v>
      </c>
      <c r="DB26">
        <v>-114.40000001403401</v>
      </c>
      <c r="DC26">
        <v>15792.02</v>
      </c>
      <c r="DD26">
        <v>15</v>
      </c>
      <c r="DE26">
        <v>1607718527.5999999</v>
      </c>
      <c r="DF26" t="s">
        <v>291</v>
      </c>
      <c r="DG26">
        <v>1607718527.5999999</v>
      </c>
      <c r="DH26">
        <v>1607718513.0999999</v>
      </c>
      <c r="DI26">
        <v>1</v>
      </c>
      <c r="DJ26">
        <v>1.611</v>
      </c>
      <c r="DK26">
        <v>0.252</v>
      </c>
      <c r="DL26">
        <v>4.1980000000000004</v>
      </c>
      <c r="DM26">
        <v>0.214</v>
      </c>
      <c r="DN26">
        <v>1409</v>
      </c>
      <c r="DO26">
        <v>21</v>
      </c>
      <c r="DP26">
        <v>0.15</v>
      </c>
      <c r="DQ26">
        <v>0.14000000000000001</v>
      </c>
      <c r="DR26">
        <v>7.7604756010126197</v>
      </c>
      <c r="DS26">
        <v>-0.25006176608366998</v>
      </c>
      <c r="DT26">
        <v>2.6817593491675298E-2</v>
      </c>
      <c r="DU26">
        <v>1</v>
      </c>
      <c r="DV26">
        <v>-9.83750866666667</v>
      </c>
      <c r="DW26">
        <v>0.166352302558401</v>
      </c>
      <c r="DX26">
        <v>2.5625089103368099E-2</v>
      </c>
      <c r="DY26">
        <v>1</v>
      </c>
      <c r="DZ26">
        <v>0.86267253333333305</v>
      </c>
      <c r="EA26">
        <v>0.10393793993325801</v>
      </c>
      <c r="EB26">
        <v>1.03470116450221E-2</v>
      </c>
      <c r="EC26">
        <v>1</v>
      </c>
      <c r="ED26">
        <v>3</v>
      </c>
      <c r="EE26">
        <v>3</v>
      </c>
      <c r="EF26" t="s">
        <v>310</v>
      </c>
      <c r="EG26">
        <v>100</v>
      </c>
      <c r="EH26">
        <v>100</v>
      </c>
      <c r="EI26">
        <v>4.1980000000000004</v>
      </c>
      <c r="EJ26">
        <v>0.21429999999999999</v>
      </c>
      <c r="EK26">
        <v>4.1976190476189004</v>
      </c>
      <c r="EL26">
        <v>0</v>
      </c>
      <c r="EM26">
        <v>0</v>
      </c>
      <c r="EN26">
        <v>0</v>
      </c>
      <c r="EO26">
        <v>0.214364999999997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126</v>
      </c>
      <c r="EX26">
        <v>126.3</v>
      </c>
      <c r="EY26">
        <v>2</v>
      </c>
      <c r="EZ26">
        <v>512.30399999999997</v>
      </c>
      <c r="FA26">
        <v>478.35599999999999</v>
      </c>
      <c r="FB26">
        <v>24.147099999999998</v>
      </c>
      <c r="FC26">
        <v>32.6967</v>
      </c>
      <c r="FD26">
        <v>30</v>
      </c>
      <c r="FE26">
        <v>32.670099999999998</v>
      </c>
      <c r="FF26">
        <v>32.644100000000002</v>
      </c>
      <c r="FG26">
        <v>28.729199999999999</v>
      </c>
      <c r="FH26">
        <v>20.944199999999999</v>
      </c>
      <c r="FI26">
        <v>42.305100000000003</v>
      </c>
      <c r="FJ26">
        <v>24.149699999999999</v>
      </c>
      <c r="FK26">
        <v>608.27599999999995</v>
      </c>
      <c r="FL26">
        <v>20.591200000000001</v>
      </c>
      <c r="FM26">
        <v>101.56</v>
      </c>
      <c r="FN26">
        <v>100.95</v>
      </c>
    </row>
    <row r="27" spans="1:170" x14ac:dyDescent="0.25">
      <c r="A27">
        <v>11</v>
      </c>
      <c r="B27">
        <v>1607726209.5</v>
      </c>
      <c r="C27">
        <v>970.90000009536698</v>
      </c>
      <c r="D27" t="s">
        <v>331</v>
      </c>
      <c r="E27" t="s">
        <v>332</v>
      </c>
      <c r="F27" t="s">
        <v>285</v>
      </c>
      <c r="G27" t="s">
        <v>286</v>
      </c>
      <c r="H27">
        <v>1607726201.5</v>
      </c>
      <c r="I27">
        <f t="shared" si="0"/>
        <v>7.4004458167907896E-4</v>
      </c>
      <c r="J27">
        <f t="shared" si="1"/>
        <v>8.0237744336725818</v>
      </c>
      <c r="K27">
        <f t="shared" si="2"/>
        <v>699.87780645161297</v>
      </c>
      <c r="L27">
        <f t="shared" si="3"/>
        <v>367.35238634736243</v>
      </c>
      <c r="M27">
        <f t="shared" si="4"/>
        <v>37.50517046069826</v>
      </c>
      <c r="N27">
        <f t="shared" si="5"/>
        <v>71.454650651994584</v>
      </c>
      <c r="O27">
        <f t="shared" si="6"/>
        <v>4.0772774413417319E-2</v>
      </c>
      <c r="P27">
        <f t="shared" si="7"/>
        <v>2.9636556463656976</v>
      </c>
      <c r="Q27">
        <f t="shared" si="8"/>
        <v>4.0463693967018058E-2</v>
      </c>
      <c r="R27">
        <f t="shared" si="9"/>
        <v>2.5317382929178261E-2</v>
      </c>
      <c r="S27">
        <f t="shared" si="10"/>
        <v>231.29421559225059</v>
      </c>
      <c r="T27">
        <f t="shared" si="11"/>
        <v>29.157444827847232</v>
      </c>
      <c r="U27">
        <f t="shared" si="12"/>
        <v>28.9067258064516</v>
      </c>
      <c r="V27">
        <f t="shared" si="13"/>
        <v>4.0001168407160677</v>
      </c>
      <c r="W27">
        <f t="shared" si="14"/>
        <v>57.698563952261694</v>
      </c>
      <c r="X27">
        <f t="shared" si="15"/>
        <v>2.1894757677784287</v>
      </c>
      <c r="Y27">
        <f t="shared" si="16"/>
        <v>3.7946798287561272</v>
      </c>
      <c r="Z27">
        <f t="shared" si="17"/>
        <v>1.810641072937639</v>
      </c>
      <c r="AA27">
        <f t="shared" si="18"/>
        <v>-32.63596605204738</v>
      </c>
      <c r="AB27">
        <f t="shared" si="19"/>
        <v>-144.98902087587726</v>
      </c>
      <c r="AC27">
        <f t="shared" si="20"/>
        <v>-10.712193420941389</v>
      </c>
      <c r="AD27">
        <f t="shared" si="21"/>
        <v>42.957035243384553</v>
      </c>
      <c r="AE27">
        <v>3</v>
      </c>
      <c r="AF27">
        <v>1</v>
      </c>
      <c r="AG27">
        <f t="shared" si="22"/>
        <v>1</v>
      </c>
      <c r="AH27">
        <f t="shared" si="23"/>
        <v>0</v>
      </c>
      <c r="AI27">
        <f t="shared" si="24"/>
        <v>53733.962066666951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333</v>
      </c>
      <c r="AQ27">
        <v>1159.6099999999999</v>
      </c>
      <c r="AR27">
        <v>1258.3599999999999</v>
      </c>
      <c r="AS27">
        <f t="shared" si="27"/>
        <v>7.8475158142343959E-2</v>
      </c>
      <c r="AT27">
        <v>0.5</v>
      </c>
      <c r="AU27">
        <f t="shared" si="28"/>
        <v>1180.2006104247569</v>
      </c>
      <c r="AV27">
        <f t="shared" si="29"/>
        <v>8.0237744336725818</v>
      </c>
      <c r="AW27">
        <f t="shared" si="30"/>
        <v>46.308214771386837</v>
      </c>
      <c r="AX27">
        <f t="shared" si="31"/>
        <v>0.43324644775739851</v>
      </c>
      <c r="AY27">
        <f t="shared" si="32"/>
        <v>7.2881862943564293E-3</v>
      </c>
      <c r="AZ27">
        <f t="shared" si="33"/>
        <v>1.592326520232684</v>
      </c>
      <c r="BA27" t="s">
        <v>334</v>
      </c>
      <c r="BB27">
        <v>713.18</v>
      </c>
      <c r="BC27">
        <f t="shared" si="34"/>
        <v>545.17999999999995</v>
      </c>
      <c r="BD27">
        <f t="shared" si="35"/>
        <v>0.18113283686122017</v>
      </c>
      <c r="BE27">
        <f t="shared" si="36"/>
        <v>0.78611165600847421</v>
      </c>
      <c r="BF27">
        <f t="shared" si="37"/>
        <v>0.18189920481531652</v>
      </c>
      <c r="BG27">
        <f t="shared" si="38"/>
        <v>0.78682069387153442</v>
      </c>
      <c r="BH27">
        <f t="shared" si="39"/>
        <v>1400.0183870967701</v>
      </c>
      <c r="BI27">
        <f t="shared" si="40"/>
        <v>1180.2006104247569</v>
      </c>
      <c r="BJ27">
        <f t="shared" si="41"/>
        <v>0.84298936449838269</v>
      </c>
      <c r="BK27">
        <f t="shared" si="42"/>
        <v>0.19597872899676547</v>
      </c>
      <c r="BL27">
        <v>6</v>
      </c>
      <c r="BM27">
        <v>0.5</v>
      </c>
      <c r="BN27" t="s">
        <v>290</v>
      </c>
      <c r="BO27">
        <v>2</v>
      </c>
      <c r="BP27">
        <v>1607726201.5</v>
      </c>
      <c r="BQ27">
        <v>699.87780645161297</v>
      </c>
      <c r="BR27">
        <v>710.12764516129005</v>
      </c>
      <c r="BS27">
        <v>21.445287096774202</v>
      </c>
      <c r="BT27">
        <v>20.576296774193601</v>
      </c>
      <c r="BU27">
        <v>695.68029032258096</v>
      </c>
      <c r="BV27">
        <v>21.2309129032258</v>
      </c>
      <c r="BW27">
        <v>500.01070967741902</v>
      </c>
      <c r="BX27">
        <v>101.995903225806</v>
      </c>
      <c r="BY27">
        <v>9.9991219354838706E-2</v>
      </c>
      <c r="BZ27">
        <v>27.999277419354801</v>
      </c>
      <c r="CA27">
        <v>28.9067258064516</v>
      </c>
      <c r="CB27">
        <v>999.9</v>
      </c>
      <c r="CC27">
        <v>0</v>
      </c>
      <c r="CD27">
        <v>0</v>
      </c>
      <c r="CE27">
        <v>9996.2106451612908</v>
      </c>
      <c r="CF27">
        <v>0</v>
      </c>
      <c r="CG27">
        <v>281.58035483870998</v>
      </c>
      <c r="CH27">
        <v>1400.0183870967701</v>
      </c>
      <c r="CI27">
        <v>0.89999567741935504</v>
      </c>
      <c r="CJ27">
        <v>0.100004438709677</v>
      </c>
      <c r="CK27">
        <v>0</v>
      </c>
      <c r="CL27">
        <v>1159.6103225806501</v>
      </c>
      <c r="CM27">
        <v>4.9997499999999997</v>
      </c>
      <c r="CN27">
        <v>16008.4096774194</v>
      </c>
      <c r="CO27">
        <v>12178.177419354801</v>
      </c>
      <c r="CP27">
        <v>48.543999999999997</v>
      </c>
      <c r="CQ27">
        <v>50.203258064516099</v>
      </c>
      <c r="CR27">
        <v>49.5884838709677</v>
      </c>
      <c r="CS27">
        <v>49.487806451612897</v>
      </c>
      <c r="CT27">
        <v>49.616806451612902</v>
      </c>
      <c r="CU27">
        <v>1255.5129032258101</v>
      </c>
      <c r="CV27">
        <v>139.50548387096799</v>
      </c>
      <c r="CW27">
        <v>0</v>
      </c>
      <c r="CX27">
        <v>119.89999985694899</v>
      </c>
      <c r="CY27">
        <v>0</v>
      </c>
      <c r="CZ27">
        <v>1159.6099999999999</v>
      </c>
      <c r="DA27">
        <v>6.7008554376327106E-2</v>
      </c>
      <c r="DB27">
        <v>12.2598291837548</v>
      </c>
      <c r="DC27">
        <v>16008.3461538462</v>
      </c>
      <c r="DD27">
        <v>15</v>
      </c>
      <c r="DE27">
        <v>1607718527.5999999</v>
      </c>
      <c r="DF27" t="s">
        <v>291</v>
      </c>
      <c r="DG27">
        <v>1607718527.5999999</v>
      </c>
      <c r="DH27">
        <v>1607718513.0999999</v>
      </c>
      <c r="DI27">
        <v>1</v>
      </c>
      <c r="DJ27">
        <v>1.611</v>
      </c>
      <c r="DK27">
        <v>0.252</v>
      </c>
      <c r="DL27">
        <v>4.1980000000000004</v>
      </c>
      <c r="DM27">
        <v>0.214</v>
      </c>
      <c r="DN27">
        <v>1409</v>
      </c>
      <c r="DO27">
        <v>21</v>
      </c>
      <c r="DP27">
        <v>0.15</v>
      </c>
      <c r="DQ27">
        <v>0.14000000000000001</v>
      </c>
      <c r="DR27">
        <v>8.0237293663656395</v>
      </c>
      <c r="DS27">
        <v>-0.363371715662062</v>
      </c>
      <c r="DT27">
        <v>3.1747569046185198E-2</v>
      </c>
      <c r="DU27">
        <v>1</v>
      </c>
      <c r="DV27">
        <v>-10.247540000000001</v>
      </c>
      <c r="DW27">
        <v>0.37611390433812197</v>
      </c>
      <c r="DX27">
        <v>3.5682737189477599E-2</v>
      </c>
      <c r="DY27">
        <v>0</v>
      </c>
      <c r="DZ27">
        <v>0.86899343333333301</v>
      </c>
      <c r="EA27">
        <v>7.3908787541689396E-4</v>
      </c>
      <c r="EB27">
        <v>1.1565415595165001E-3</v>
      </c>
      <c r="EC27">
        <v>1</v>
      </c>
      <c r="ED27">
        <v>2</v>
      </c>
      <c r="EE27">
        <v>3</v>
      </c>
      <c r="EF27" t="s">
        <v>335</v>
      </c>
      <c r="EG27">
        <v>100</v>
      </c>
      <c r="EH27">
        <v>100</v>
      </c>
      <c r="EI27">
        <v>4.1980000000000004</v>
      </c>
      <c r="EJ27">
        <v>0.21440000000000001</v>
      </c>
      <c r="EK27">
        <v>4.1976190476189004</v>
      </c>
      <c r="EL27">
        <v>0</v>
      </c>
      <c r="EM27">
        <v>0</v>
      </c>
      <c r="EN27">
        <v>0</v>
      </c>
      <c r="EO27">
        <v>0.214364999999997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128</v>
      </c>
      <c r="EX27">
        <v>128.30000000000001</v>
      </c>
      <c r="EY27">
        <v>2</v>
      </c>
      <c r="EZ27">
        <v>512.22799999999995</v>
      </c>
      <c r="FA27">
        <v>478.56299999999999</v>
      </c>
      <c r="FB27">
        <v>24.300999999999998</v>
      </c>
      <c r="FC27">
        <v>32.654899999999998</v>
      </c>
      <c r="FD27">
        <v>30.0001</v>
      </c>
      <c r="FE27">
        <v>32.6297</v>
      </c>
      <c r="FF27">
        <v>32.605600000000003</v>
      </c>
      <c r="FG27">
        <v>32.719000000000001</v>
      </c>
      <c r="FH27">
        <v>20.7852</v>
      </c>
      <c r="FI27">
        <v>41.930599999999998</v>
      </c>
      <c r="FJ27">
        <v>24.298200000000001</v>
      </c>
      <c r="FK27">
        <v>710.09400000000005</v>
      </c>
      <c r="FL27">
        <v>20.592700000000001</v>
      </c>
      <c r="FM27">
        <v>101.566</v>
      </c>
      <c r="FN27">
        <v>100.955</v>
      </c>
    </row>
    <row r="28" spans="1:170" x14ac:dyDescent="0.25">
      <c r="A28">
        <v>12</v>
      </c>
      <c r="B28">
        <v>1607726330</v>
      </c>
      <c r="C28">
        <v>1091.4000000953699</v>
      </c>
      <c r="D28" t="s">
        <v>336</v>
      </c>
      <c r="E28" t="s">
        <v>337</v>
      </c>
      <c r="F28" t="s">
        <v>285</v>
      </c>
      <c r="G28" t="s">
        <v>286</v>
      </c>
      <c r="H28">
        <v>1607726322</v>
      </c>
      <c r="I28">
        <f t="shared" si="0"/>
        <v>6.5917571456891328E-4</v>
      </c>
      <c r="J28">
        <f t="shared" si="1"/>
        <v>8.7898805146935413</v>
      </c>
      <c r="K28">
        <f t="shared" si="2"/>
        <v>799.99622580645098</v>
      </c>
      <c r="L28">
        <f t="shared" si="3"/>
        <v>394.37384070424685</v>
      </c>
      <c r="M28">
        <f t="shared" si="4"/>
        <v>40.264723737055888</v>
      </c>
      <c r="N28">
        <f t="shared" si="5"/>
        <v>81.677899744219147</v>
      </c>
      <c r="O28">
        <f t="shared" si="6"/>
        <v>3.64366467637047E-2</v>
      </c>
      <c r="P28">
        <f t="shared" si="7"/>
        <v>2.9644739106787554</v>
      </c>
      <c r="Q28">
        <f t="shared" si="8"/>
        <v>3.6189663914223763E-2</v>
      </c>
      <c r="R28">
        <f t="shared" si="9"/>
        <v>2.264059066514669E-2</v>
      </c>
      <c r="S28">
        <f t="shared" si="10"/>
        <v>231.29468595780682</v>
      </c>
      <c r="T28">
        <f t="shared" si="11"/>
        <v>29.165152628728297</v>
      </c>
      <c r="U28">
        <f t="shared" si="12"/>
        <v>28.904403225806501</v>
      </c>
      <c r="V28">
        <f t="shared" si="13"/>
        <v>3.9995788958030372</v>
      </c>
      <c r="W28">
        <f t="shared" si="14"/>
        <v>57.922848189234898</v>
      </c>
      <c r="X28">
        <f t="shared" si="15"/>
        <v>2.1963478586675347</v>
      </c>
      <c r="Y28">
        <f t="shared" si="16"/>
        <v>3.7918505863040957</v>
      </c>
      <c r="Z28">
        <f t="shared" si="17"/>
        <v>1.8032310371355025</v>
      </c>
      <c r="AA28">
        <f t="shared" si="18"/>
        <v>-29.069649012489077</v>
      </c>
      <c r="AB28">
        <f t="shared" si="19"/>
        <v>-146.70252987224353</v>
      </c>
      <c r="AC28">
        <f t="shared" si="20"/>
        <v>-10.834986048019889</v>
      </c>
      <c r="AD28">
        <f t="shared" si="21"/>
        <v>44.687521025054338</v>
      </c>
      <c r="AE28">
        <v>3</v>
      </c>
      <c r="AF28">
        <v>1</v>
      </c>
      <c r="AG28">
        <f t="shared" si="22"/>
        <v>1</v>
      </c>
      <c r="AH28">
        <f t="shared" si="23"/>
        <v>0</v>
      </c>
      <c r="AI28">
        <f t="shared" si="24"/>
        <v>53760.191614397263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338</v>
      </c>
      <c r="AQ28">
        <v>1174.5373076923099</v>
      </c>
      <c r="AR28">
        <v>1280.3699999999999</v>
      </c>
      <c r="AS28">
        <f t="shared" si="27"/>
        <v>8.2657897566867367E-2</v>
      </c>
      <c r="AT28">
        <v>0.5</v>
      </c>
      <c r="AU28">
        <f t="shared" si="28"/>
        <v>1180.2011039731876</v>
      </c>
      <c r="AV28">
        <f t="shared" si="29"/>
        <v>8.7898805146935413</v>
      </c>
      <c r="AW28">
        <f t="shared" si="30"/>
        <v>48.776470980259759</v>
      </c>
      <c r="AX28">
        <f t="shared" si="31"/>
        <v>0.43702992103844984</v>
      </c>
      <c r="AY28">
        <f t="shared" si="32"/>
        <v>7.9373150584026077E-3</v>
      </c>
      <c r="AZ28">
        <f t="shared" si="33"/>
        <v>1.5477635371025564</v>
      </c>
      <c r="BA28" t="s">
        <v>339</v>
      </c>
      <c r="BB28">
        <v>720.81</v>
      </c>
      <c r="BC28">
        <f t="shared" si="34"/>
        <v>559.55999999999995</v>
      </c>
      <c r="BD28">
        <f t="shared" si="35"/>
        <v>0.18913555705856383</v>
      </c>
      <c r="BE28">
        <f t="shared" si="36"/>
        <v>0.77981088196059456</v>
      </c>
      <c r="BF28">
        <f t="shared" si="37"/>
        <v>0.18734995458636414</v>
      </c>
      <c r="BG28">
        <f t="shared" si="38"/>
        <v>0.77817780790337898</v>
      </c>
      <c r="BH28">
        <f t="shared" si="39"/>
        <v>1400.01870967742</v>
      </c>
      <c r="BI28">
        <f t="shared" si="40"/>
        <v>1180.2011039731876</v>
      </c>
      <c r="BJ28">
        <f t="shared" si="41"/>
        <v>0.84298952279367689</v>
      </c>
      <c r="BK28">
        <f t="shared" si="42"/>
        <v>0.19597904558735396</v>
      </c>
      <c r="BL28">
        <v>6</v>
      </c>
      <c r="BM28">
        <v>0.5</v>
      </c>
      <c r="BN28" t="s">
        <v>290</v>
      </c>
      <c r="BO28">
        <v>2</v>
      </c>
      <c r="BP28">
        <v>1607726322</v>
      </c>
      <c r="BQ28">
        <v>799.99622580645098</v>
      </c>
      <c r="BR28">
        <v>811.176548387097</v>
      </c>
      <c r="BS28">
        <v>21.5121838709677</v>
      </c>
      <c r="BT28">
        <v>20.738212903225801</v>
      </c>
      <c r="BU28">
        <v>795.79861290322594</v>
      </c>
      <c r="BV28">
        <v>21.2978129032258</v>
      </c>
      <c r="BW28">
        <v>500.015193548387</v>
      </c>
      <c r="BX28">
        <v>101.997903225806</v>
      </c>
      <c r="BY28">
        <v>9.9953125806451604E-2</v>
      </c>
      <c r="BZ28">
        <v>27.9864838709677</v>
      </c>
      <c r="CA28">
        <v>28.904403225806501</v>
      </c>
      <c r="CB28">
        <v>999.9</v>
      </c>
      <c r="CC28">
        <v>0</v>
      </c>
      <c r="CD28">
        <v>0</v>
      </c>
      <c r="CE28">
        <v>10000.650322580599</v>
      </c>
      <c r="CF28">
        <v>0</v>
      </c>
      <c r="CG28">
        <v>259.07854838709699</v>
      </c>
      <c r="CH28">
        <v>1400.01870967742</v>
      </c>
      <c r="CI28">
        <v>0.89999345161290401</v>
      </c>
      <c r="CJ28">
        <v>0.100006625806452</v>
      </c>
      <c r="CK28">
        <v>0</v>
      </c>
      <c r="CL28">
        <v>1174.5493548387101</v>
      </c>
      <c r="CM28">
        <v>4.9997499999999997</v>
      </c>
      <c r="CN28">
        <v>16218.677419354801</v>
      </c>
      <c r="CO28">
        <v>12178.1870967742</v>
      </c>
      <c r="CP28">
        <v>48.542064516129003</v>
      </c>
      <c r="CQ28">
        <v>50.237806451612897</v>
      </c>
      <c r="CR28">
        <v>49.616870967741903</v>
      </c>
      <c r="CS28">
        <v>49.499870967741899</v>
      </c>
      <c r="CT28">
        <v>49.628935483870997</v>
      </c>
      <c r="CU28">
        <v>1255.5058064516099</v>
      </c>
      <c r="CV28">
        <v>139.51290322580601</v>
      </c>
      <c r="CW28">
        <v>0</v>
      </c>
      <c r="CX28">
        <v>120</v>
      </c>
      <c r="CY28">
        <v>0</v>
      </c>
      <c r="CZ28">
        <v>1174.5373076923099</v>
      </c>
      <c r="DA28">
        <v>0.79282052300920003</v>
      </c>
      <c r="DB28">
        <v>2.3555555238831101</v>
      </c>
      <c r="DC28">
        <v>16218.8807692308</v>
      </c>
      <c r="DD28">
        <v>15</v>
      </c>
      <c r="DE28">
        <v>1607718527.5999999</v>
      </c>
      <c r="DF28" t="s">
        <v>291</v>
      </c>
      <c r="DG28">
        <v>1607718527.5999999</v>
      </c>
      <c r="DH28">
        <v>1607718513.0999999</v>
      </c>
      <c r="DI28">
        <v>1</v>
      </c>
      <c r="DJ28">
        <v>1.611</v>
      </c>
      <c r="DK28">
        <v>0.252</v>
      </c>
      <c r="DL28">
        <v>4.1980000000000004</v>
      </c>
      <c r="DM28">
        <v>0.214</v>
      </c>
      <c r="DN28">
        <v>1409</v>
      </c>
      <c r="DO28">
        <v>21</v>
      </c>
      <c r="DP28">
        <v>0.15</v>
      </c>
      <c r="DQ28">
        <v>0.14000000000000001</v>
      </c>
      <c r="DR28">
        <v>8.8012418850485794</v>
      </c>
      <c r="DS28">
        <v>-0.77792405074120397</v>
      </c>
      <c r="DT28">
        <v>6.9109260369888598E-2</v>
      </c>
      <c r="DU28">
        <v>0</v>
      </c>
      <c r="DV28">
        <v>-11.1804133333333</v>
      </c>
      <c r="DW28">
        <v>0.75423003337039296</v>
      </c>
      <c r="DX28">
        <v>6.8536091384191394E-2</v>
      </c>
      <c r="DY28">
        <v>0</v>
      </c>
      <c r="DZ28">
        <v>0.77399173333333304</v>
      </c>
      <c r="EA28">
        <v>-1.09333214682949E-2</v>
      </c>
      <c r="EB28">
        <v>1.1849675363579499E-3</v>
      </c>
      <c r="EC28">
        <v>1</v>
      </c>
      <c r="ED28">
        <v>1</v>
      </c>
      <c r="EE28">
        <v>3</v>
      </c>
      <c r="EF28" t="s">
        <v>292</v>
      </c>
      <c r="EG28">
        <v>100</v>
      </c>
      <c r="EH28">
        <v>100</v>
      </c>
      <c r="EI28">
        <v>4.1980000000000004</v>
      </c>
      <c r="EJ28">
        <v>0.21440000000000001</v>
      </c>
      <c r="EK28">
        <v>4.1976190476189004</v>
      </c>
      <c r="EL28">
        <v>0</v>
      </c>
      <c r="EM28">
        <v>0</v>
      </c>
      <c r="EN28">
        <v>0</v>
      </c>
      <c r="EO28">
        <v>0.214364999999997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130</v>
      </c>
      <c r="EX28">
        <v>130.30000000000001</v>
      </c>
      <c r="EY28">
        <v>2</v>
      </c>
      <c r="EZ28">
        <v>512.14</v>
      </c>
      <c r="FA28">
        <v>478.86599999999999</v>
      </c>
      <c r="FB28">
        <v>24.325500000000002</v>
      </c>
      <c r="FC28">
        <v>32.6417</v>
      </c>
      <c r="FD28">
        <v>30.0001</v>
      </c>
      <c r="FE28">
        <v>32.609499999999997</v>
      </c>
      <c r="FF28">
        <v>32.585799999999999</v>
      </c>
      <c r="FG28">
        <v>36.507199999999997</v>
      </c>
      <c r="FH28">
        <v>20.220500000000001</v>
      </c>
      <c r="FI28">
        <v>41.930599999999998</v>
      </c>
      <c r="FJ28">
        <v>24.331900000000001</v>
      </c>
      <c r="FK28">
        <v>811.43799999999999</v>
      </c>
      <c r="FL28">
        <v>20.749700000000001</v>
      </c>
      <c r="FM28">
        <v>101.56399999999999</v>
      </c>
      <c r="FN28">
        <v>100.955</v>
      </c>
    </row>
    <row r="29" spans="1:170" x14ac:dyDescent="0.25">
      <c r="A29">
        <v>13</v>
      </c>
      <c r="B29">
        <v>1607726443</v>
      </c>
      <c r="C29">
        <v>1204.4000000953699</v>
      </c>
      <c r="D29" t="s">
        <v>340</v>
      </c>
      <c r="E29" t="s">
        <v>341</v>
      </c>
      <c r="F29" t="s">
        <v>285</v>
      </c>
      <c r="G29" t="s">
        <v>286</v>
      </c>
      <c r="H29">
        <v>1607726435.25</v>
      </c>
      <c r="I29">
        <f t="shared" si="0"/>
        <v>5.6334841127473061E-4</v>
      </c>
      <c r="J29">
        <f t="shared" si="1"/>
        <v>9.2189468939043913</v>
      </c>
      <c r="K29">
        <f t="shared" si="2"/>
        <v>899.86689999999999</v>
      </c>
      <c r="L29">
        <f t="shared" si="3"/>
        <v>405.88522069072002</v>
      </c>
      <c r="M29">
        <f t="shared" si="4"/>
        <v>41.44128891063977</v>
      </c>
      <c r="N29">
        <f t="shared" si="5"/>
        <v>91.877314775246774</v>
      </c>
      <c r="O29">
        <f t="shared" si="6"/>
        <v>3.1206772416671497E-2</v>
      </c>
      <c r="P29">
        <f t="shared" si="7"/>
        <v>2.9643081859917775</v>
      </c>
      <c r="Q29">
        <f t="shared" si="8"/>
        <v>3.1025401310960606E-2</v>
      </c>
      <c r="R29">
        <f t="shared" si="9"/>
        <v>1.9407083272124814E-2</v>
      </c>
      <c r="S29">
        <f t="shared" si="10"/>
        <v>231.29432448968336</v>
      </c>
      <c r="T29">
        <f t="shared" si="11"/>
        <v>29.191842157713122</v>
      </c>
      <c r="U29">
        <f t="shared" si="12"/>
        <v>28.891763333333301</v>
      </c>
      <c r="V29">
        <f t="shared" si="13"/>
        <v>3.9966524106766053</v>
      </c>
      <c r="W29">
        <f t="shared" si="14"/>
        <v>57.98569176935866</v>
      </c>
      <c r="X29">
        <f t="shared" si="15"/>
        <v>2.1989871201184936</v>
      </c>
      <c r="Y29">
        <f t="shared" si="16"/>
        <v>3.7922926380961153</v>
      </c>
      <c r="Z29">
        <f t="shared" si="17"/>
        <v>1.7976652905581116</v>
      </c>
      <c r="AA29">
        <f t="shared" si="18"/>
        <v>-24.843664937215621</v>
      </c>
      <c r="AB29">
        <f t="shared" si="19"/>
        <v>-144.35478727885825</v>
      </c>
      <c r="AC29">
        <f t="shared" si="20"/>
        <v>-10.661619938438452</v>
      </c>
      <c r="AD29">
        <f t="shared" si="21"/>
        <v>51.43425233517101</v>
      </c>
      <c r="AE29">
        <v>3</v>
      </c>
      <c r="AF29">
        <v>1</v>
      </c>
      <c r="AG29">
        <f t="shared" si="22"/>
        <v>1</v>
      </c>
      <c r="AH29">
        <f t="shared" si="23"/>
        <v>0</v>
      </c>
      <c r="AI29">
        <f t="shared" si="24"/>
        <v>53755.059080282634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342</v>
      </c>
      <c r="AQ29">
        <v>1185.116</v>
      </c>
      <c r="AR29">
        <v>1295.51</v>
      </c>
      <c r="AS29">
        <f t="shared" si="27"/>
        <v>8.5212773347947968E-2</v>
      </c>
      <c r="AT29">
        <v>0.5</v>
      </c>
      <c r="AU29">
        <f t="shared" si="28"/>
        <v>1180.1996207473733</v>
      </c>
      <c r="AV29">
        <f t="shared" si="29"/>
        <v>9.2189468939043913</v>
      </c>
      <c r="AW29">
        <f t="shared" si="30"/>
        <v>50.284041394040031</v>
      </c>
      <c r="AX29">
        <f t="shared" si="31"/>
        <v>0.43702480104360442</v>
      </c>
      <c r="AY29">
        <f t="shared" si="32"/>
        <v>8.3008791068046265E-3</v>
      </c>
      <c r="AZ29">
        <f t="shared" si="33"/>
        <v>1.5179890545036316</v>
      </c>
      <c r="BA29" t="s">
        <v>343</v>
      </c>
      <c r="BB29">
        <v>729.34</v>
      </c>
      <c r="BC29">
        <f t="shared" si="34"/>
        <v>566.16999999999996</v>
      </c>
      <c r="BD29">
        <f t="shared" si="35"/>
        <v>0.19498383877633929</v>
      </c>
      <c r="BE29">
        <f t="shared" si="36"/>
        <v>0.77645948656395847</v>
      </c>
      <c r="BF29">
        <f t="shared" si="37"/>
        <v>0.19032362875857209</v>
      </c>
      <c r="BG29">
        <f t="shared" si="38"/>
        <v>0.77223263327557912</v>
      </c>
      <c r="BH29">
        <f t="shared" si="39"/>
        <v>1400.0170000000001</v>
      </c>
      <c r="BI29">
        <f t="shared" si="40"/>
        <v>1180.1996207473733</v>
      </c>
      <c r="BJ29">
        <f t="shared" si="41"/>
        <v>0.84298949280428259</v>
      </c>
      <c r="BK29">
        <f t="shared" si="42"/>
        <v>0.19597898560856503</v>
      </c>
      <c r="BL29">
        <v>6</v>
      </c>
      <c r="BM29">
        <v>0.5</v>
      </c>
      <c r="BN29" t="s">
        <v>290</v>
      </c>
      <c r="BO29">
        <v>2</v>
      </c>
      <c r="BP29">
        <v>1607726435.25</v>
      </c>
      <c r="BQ29">
        <v>899.86689999999999</v>
      </c>
      <c r="BR29">
        <v>911.53716666666696</v>
      </c>
      <c r="BS29">
        <v>21.537369999999999</v>
      </c>
      <c r="BT29">
        <v>20.875956666666699</v>
      </c>
      <c r="BU29">
        <v>895.66930000000002</v>
      </c>
      <c r="BV29">
        <v>21.32301</v>
      </c>
      <c r="BW29">
        <v>500.03410000000002</v>
      </c>
      <c r="BX29">
        <v>102.000966666667</v>
      </c>
      <c r="BY29">
        <v>0.100038243333333</v>
      </c>
      <c r="BZ29">
        <v>27.988483333333299</v>
      </c>
      <c r="CA29">
        <v>28.891763333333301</v>
      </c>
      <c r="CB29">
        <v>999.9</v>
      </c>
      <c r="CC29">
        <v>0</v>
      </c>
      <c r="CD29">
        <v>0</v>
      </c>
      <c r="CE29">
        <v>9999.4110000000001</v>
      </c>
      <c r="CF29">
        <v>0</v>
      </c>
      <c r="CG29">
        <v>251.36486666666701</v>
      </c>
      <c r="CH29">
        <v>1400.0170000000001</v>
      </c>
      <c r="CI29">
        <v>0.89999436666666699</v>
      </c>
      <c r="CJ29">
        <v>0.100005726666667</v>
      </c>
      <c r="CK29">
        <v>0</v>
      </c>
      <c r="CL29">
        <v>1185.1313333333301</v>
      </c>
      <c r="CM29">
        <v>4.9997499999999997</v>
      </c>
      <c r="CN29">
        <v>16368.35</v>
      </c>
      <c r="CO29">
        <v>12178.176666666701</v>
      </c>
      <c r="CP29">
        <v>48.557866666666598</v>
      </c>
      <c r="CQ29">
        <v>50.25</v>
      </c>
      <c r="CR29">
        <v>49.620800000000003</v>
      </c>
      <c r="CS29">
        <v>49.5124</v>
      </c>
      <c r="CT29">
        <v>49.6374</v>
      </c>
      <c r="CU29">
        <v>1255.5056666666701</v>
      </c>
      <c r="CV29">
        <v>139.511333333333</v>
      </c>
      <c r="CW29">
        <v>0</v>
      </c>
      <c r="CX29">
        <v>112.299999952316</v>
      </c>
      <c r="CY29">
        <v>0</v>
      </c>
      <c r="CZ29">
        <v>1185.116</v>
      </c>
      <c r="DA29">
        <v>-2.6546153996361799</v>
      </c>
      <c r="DB29">
        <v>-35.615384592782902</v>
      </c>
      <c r="DC29">
        <v>16367.92</v>
      </c>
      <c r="DD29">
        <v>15</v>
      </c>
      <c r="DE29">
        <v>1607718527.5999999</v>
      </c>
      <c r="DF29" t="s">
        <v>291</v>
      </c>
      <c r="DG29">
        <v>1607718527.5999999</v>
      </c>
      <c r="DH29">
        <v>1607718513.0999999</v>
      </c>
      <c r="DI29">
        <v>1</v>
      </c>
      <c r="DJ29">
        <v>1.611</v>
      </c>
      <c r="DK29">
        <v>0.252</v>
      </c>
      <c r="DL29">
        <v>4.1980000000000004</v>
      </c>
      <c r="DM29">
        <v>0.214</v>
      </c>
      <c r="DN29">
        <v>1409</v>
      </c>
      <c r="DO29">
        <v>21</v>
      </c>
      <c r="DP29">
        <v>0.15</v>
      </c>
      <c r="DQ29">
        <v>0.14000000000000001</v>
      </c>
      <c r="DR29">
        <v>9.2182020005070004</v>
      </c>
      <c r="DS29">
        <v>-0.28898300383572301</v>
      </c>
      <c r="DT29">
        <v>6.9352854528955302E-2</v>
      </c>
      <c r="DU29">
        <v>1</v>
      </c>
      <c r="DV29">
        <v>-11.66845</v>
      </c>
      <c r="DW29">
        <v>4.7207119021178502E-2</v>
      </c>
      <c r="DX29">
        <v>8.1228003176244498E-2</v>
      </c>
      <c r="DY29">
        <v>1</v>
      </c>
      <c r="DZ29">
        <v>0.66109600000000002</v>
      </c>
      <c r="EA29">
        <v>4.5309010011123099E-2</v>
      </c>
      <c r="EB29">
        <v>3.3980699227649899E-3</v>
      </c>
      <c r="EC29">
        <v>1</v>
      </c>
      <c r="ED29">
        <v>3</v>
      </c>
      <c r="EE29">
        <v>3</v>
      </c>
      <c r="EF29" t="s">
        <v>310</v>
      </c>
      <c r="EG29">
        <v>100</v>
      </c>
      <c r="EH29">
        <v>100</v>
      </c>
      <c r="EI29">
        <v>4.1970000000000001</v>
      </c>
      <c r="EJ29">
        <v>0.21440000000000001</v>
      </c>
      <c r="EK29">
        <v>4.1976190476189004</v>
      </c>
      <c r="EL29">
        <v>0</v>
      </c>
      <c r="EM29">
        <v>0</v>
      </c>
      <c r="EN29">
        <v>0</v>
      </c>
      <c r="EO29">
        <v>0.214364999999997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131.9</v>
      </c>
      <c r="EX29">
        <v>132.19999999999999</v>
      </c>
      <c r="EY29">
        <v>2</v>
      </c>
      <c r="EZ29">
        <v>512.24900000000002</v>
      </c>
      <c r="FA29">
        <v>479.28899999999999</v>
      </c>
      <c r="FB29">
        <v>24.264500000000002</v>
      </c>
      <c r="FC29">
        <v>32.640099999999997</v>
      </c>
      <c r="FD29">
        <v>30</v>
      </c>
      <c r="FE29">
        <v>32.600900000000003</v>
      </c>
      <c r="FF29">
        <v>32.574300000000001</v>
      </c>
      <c r="FG29">
        <v>40.2181</v>
      </c>
      <c r="FH29">
        <v>19.679099999999998</v>
      </c>
      <c r="FI29">
        <v>41.930599999999998</v>
      </c>
      <c r="FJ29">
        <v>24.266400000000001</v>
      </c>
      <c r="FK29">
        <v>911.67</v>
      </c>
      <c r="FL29">
        <v>20.875</v>
      </c>
      <c r="FM29">
        <v>101.56699999999999</v>
      </c>
      <c r="FN29">
        <v>100.959</v>
      </c>
    </row>
    <row r="30" spans="1:170" x14ac:dyDescent="0.25">
      <c r="A30">
        <v>14</v>
      </c>
      <c r="B30">
        <v>1607726563.5</v>
      </c>
      <c r="C30">
        <v>1324.9000000953699</v>
      </c>
      <c r="D30" t="s">
        <v>344</v>
      </c>
      <c r="E30" t="s">
        <v>345</v>
      </c>
      <c r="F30" t="s">
        <v>285</v>
      </c>
      <c r="G30" t="s">
        <v>286</v>
      </c>
      <c r="H30">
        <v>1607726555.5</v>
      </c>
      <c r="I30">
        <f t="shared" si="0"/>
        <v>4.9220238498280851E-4</v>
      </c>
      <c r="J30">
        <f t="shared" si="1"/>
        <v>11.222705093375311</v>
      </c>
      <c r="K30">
        <f t="shared" si="2"/>
        <v>1199.55322580645</v>
      </c>
      <c r="L30">
        <f t="shared" si="3"/>
        <v>512.96129820219778</v>
      </c>
      <c r="M30">
        <f t="shared" si="4"/>
        <v>52.374116803616438</v>
      </c>
      <c r="N30">
        <f t="shared" si="5"/>
        <v>122.47618091409593</v>
      </c>
      <c r="O30">
        <f t="shared" si="6"/>
        <v>2.7253588959918394E-2</v>
      </c>
      <c r="P30">
        <f t="shared" si="7"/>
        <v>2.9646566067017375</v>
      </c>
      <c r="Q30">
        <f t="shared" si="8"/>
        <v>2.7115164673844977E-2</v>
      </c>
      <c r="R30">
        <f t="shared" si="9"/>
        <v>1.6959356047955631E-2</v>
      </c>
      <c r="S30">
        <f t="shared" si="10"/>
        <v>231.28737532305709</v>
      </c>
      <c r="T30">
        <f t="shared" si="11"/>
        <v>29.208838110793639</v>
      </c>
      <c r="U30">
        <f t="shared" si="12"/>
        <v>28.897619354838699</v>
      </c>
      <c r="V30">
        <f t="shared" si="13"/>
        <v>3.9980080095836055</v>
      </c>
      <c r="W30">
        <f t="shared" si="14"/>
        <v>58.039759393804417</v>
      </c>
      <c r="X30">
        <f t="shared" si="15"/>
        <v>2.2008939557385316</v>
      </c>
      <c r="Y30">
        <f t="shared" si="16"/>
        <v>3.7920452784879584</v>
      </c>
      <c r="Z30">
        <f t="shared" si="17"/>
        <v>1.7971140538450738</v>
      </c>
      <c r="AA30">
        <f t="shared" si="18"/>
        <v>-21.706125177741853</v>
      </c>
      <c r="AB30">
        <f t="shared" si="19"/>
        <v>-145.48654696771879</v>
      </c>
      <c r="AC30">
        <f t="shared" si="20"/>
        <v>-10.744199192220307</v>
      </c>
      <c r="AD30">
        <f t="shared" si="21"/>
        <v>53.35050398537615</v>
      </c>
      <c r="AE30">
        <v>3</v>
      </c>
      <c r="AF30">
        <v>1</v>
      </c>
      <c r="AG30">
        <f t="shared" si="22"/>
        <v>1</v>
      </c>
      <c r="AH30">
        <f t="shared" si="23"/>
        <v>0</v>
      </c>
      <c r="AI30">
        <f t="shared" si="24"/>
        <v>53765.449631214498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346</v>
      </c>
      <c r="AQ30">
        <v>1201.1142307692301</v>
      </c>
      <c r="AR30">
        <v>1316.25</v>
      </c>
      <c r="AS30">
        <f t="shared" si="27"/>
        <v>8.7472569216159535E-2</v>
      </c>
      <c r="AT30">
        <v>0.5</v>
      </c>
      <c r="AU30">
        <f t="shared" si="28"/>
        <v>1180.164087844151</v>
      </c>
      <c r="AV30">
        <f t="shared" si="29"/>
        <v>11.222705093375311</v>
      </c>
      <c r="AW30">
        <f t="shared" si="30"/>
        <v>51.615992430186644</v>
      </c>
      <c r="AX30">
        <f t="shared" si="31"/>
        <v>0.45082621082621083</v>
      </c>
      <c r="AY30">
        <f t="shared" si="32"/>
        <v>9.9989931016693217E-3</v>
      </c>
      <c r="AZ30">
        <f t="shared" si="33"/>
        <v>1.4783133903133903</v>
      </c>
      <c r="BA30" t="s">
        <v>347</v>
      </c>
      <c r="BB30">
        <v>722.85</v>
      </c>
      <c r="BC30">
        <f t="shared" si="34"/>
        <v>593.4</v>
      </c>
      <c r="BD30">
        <f t="shared" si="35"/>
        <v>0.19402724845090991</v>
      </c>
      <c r="BE30">
        <f t="shared" si="36"/>
        <v>0.76630710884795783</v>
      </c>
      <c r="BF30">
        <f t="shared" si="37"/>
        <v>0.19164602019193333</v>
      </c>
      <c r="BG30">
        <f t="shared" si="38"/>
        <v>0.76408845085942534</v>
      </c>
      <c r="BH30">
        <f t="shared" si="39"/>
        <v>1399.9748387096799</v>
      </c>
      <c r="BI30">
        <f t="shared" si="40"/>
        <v>1180.164087844151</v>
      </c>
      <c r="BJ30">
        <f t="shared" si="41"/>
        <v>0.84298949896262232</v>
      </c>
      <c r="BK30">
        <f t="shared" si="42"/>
        <v>0.19597899792524462</v>
      </c>
      <c r="BL30">
        <v>6</v>
      </c>
      <c r="BM30">
        <v>0.5</v>
      </c>
      <c r="BN30" t="s">
        <v>290</v>
      </c>
      <c r="BO30">
        <v>2</v>
      </c>
      <c r="BP30">
        <v>1607726555.5</v>
      </c>
      <c r="BQ30">
        <v>1199.55322580645</v>
      </c>
      <c r="BR30">
        <v>1213.7287096774201</v>
      </c>
      <c r="BS30">
        <v>21.555941935483901</v>
      </c>
      <c r="BT30">
        <v>20.978041935483901</v>
      </c>
      <c r="BU30">
        <v>1195.3548387096801</v>
      </c>
      <c r="BV30">
        <v>21.341590322580601</v>
      </c>
      <c r="BW30">
        <v>500.00951612903202</v>
      </c>
      <c r="BX30">
        <v>102.001516129032</v>
      </c>
      <c r="BY30">
        <v>9.9981561290322596E-2</v>
      </c>
      <c r="BZ30">
        <v>27.987364516128999</v>
      </c>
      <c r="CA30">
        <v>28.897619354838699</v>
      </c>
      <c r="CB30">
        <v>999.9</v>
      </c>
      <c r="CC30">
        <v>0</v>
      </c>
      <c r="CD30">
        <v>0</v>
      </c>
      <c r="CE30">
        <v>10001.3312903226</v>
      </c>
      <c r="CF30">
        <v>0</v>
      </c>
      <c r="CG30">
        <v>255.15187096774201</v>
      </c>
      <c r="CH30">
        <v>1399.9748387096799</v>
      </c>
      <c r="CI30">
        <v>0.89999419354838694</v>
      </c>
      <c r="CJ30">
        <v>0.100005896774194</v>
      </c>
      <c r="CK30">
        <v>0</v>
      </c>
      <c r="CL30">
        <v>1201.2583870967701</v>
      </c>
      <c r="CM30">
        <v>4.9997499999999997</v>
      </c>
      <c r="CN30">
        <v>16594.987096774199</v>
      </c>
      <c r="CO30">
        <v>12177.8096774194</v>
      </c>
      <c r="CP30">
        <v>48.562064516128999</v>
      </c>
      <c r="CQ30">
        <v>50.25</v>
      </c>
      <c r="CR30">
        <v>49.625</v>
      </c>
      <c r="CS30">
        <v>49.503999999999998</v>
      </c>
      <c r="CT30">
        <v>49.651000000000003</v>
      </c>
      <c r="CU30">
        <v>1255.4674193548401</v>
      </c>
      <c r="CV30">
        <v>139.50741935483899</v>
      </c>
      <c r="CW30">
        <v>0</v>
      </c>
      <c r="CX30">
        <v>119.700000047684</v>
      </c>
      <c r="CY30">
        <v>0</v>
      </c>
      <c r="CZ30">
        <v>1201.1142307692301</v>
      </c>
      <c r="DA30">
        <v>-25.103931596258199</v>
      </c>
      <c r="DB30">
        <v>-359.83589699233897</v>
      </c>
      <c r="DC30">
        <v>16592.8615384615</v>
      </c>
      <c r="DD30">
        <v>15</v>
      </c>
      <c r="DE30">
        <v>1607718527.5999999</v>
      </c>
      <c r="DF30" t="s">
        <v>291</v>
      </c>
      <c r="DG30">
        <v>1607718527.5999999</v>
      </c>
      <c r="DH30">
        <v>1607718513.0999999</v>
      </c>
      <c r="DI30">
        <v>1</v>
      </c>
      <c r="DJ30">
        <v>1.611</v>
      </c>
      <c r="DK30">
        <v>0.252</v>
      </c>
      <c r="DL30">
        <v>4.1980000000000004</v>
      </c>
      <c r="DM30">
        <v>0.214</v>
      </c>
      <c r="DN30">
        <v>1409</v>
      </c>
      <c r="DO30">
        <v>21</v>
      </c>
      <c r="DP30">
        <v>0.15</v>
      </c>
      <c r="DQ30">
        <v>0.14000000000000001</v>
      </c>
      <c r="DR30">
        <v>11.2272616432576</v>
      </c>
      <c r="DS30">
        <v>-1.3404113190767899</v>
      </c>
      <c r="DT30">
        <v>0.113919919473411</v>
      </c>
      <c r="DU30">
        <v>0</v>
      </c>
      <c r="DV30">
        <v>-14.1702933333333</v>
      </c>
      <c r="DW30">
        <v>1.62828921023358</v>
      </c>
      <c r="DX30">
        <v>0.13712784043447299</v>
      </c>
      <c r="DY30">
        <v>0</v>
      </c>
      <c r="DZ30">
        <v>0.57797920000000003</v>
      </c>
      <c r="EA30">
        <v>8.1025494994435999E-3</v>
      </c>
      <c r="EB30">
        <v>8.4868566619213895E-4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4.1900000000000004</v>
      </c>
      <c r="EJ30">
        <v>0.21429999999999999</v>
      </c>
      <c r="EK30">
        <v>4.1976190476189004</v>
      </c>
      <c r="EL30">
        <v>0</v>
      </c>
      <c r="EM30">
        <v>0</v>
      </c>
      <c r="EN30">
        <v>0</v>
      </c>
      <c r="EO30">
        <v>0.214364999999997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133.9</v>
      </c>
      <c r="EX30">
        <v>134.19999999999999</v>
      </c>
      <c r="EY30">
        <v>2</v>
      </c>
      <c r="EZ30">
        <v>511.92599999999999</v>
      </c>
      <c r="FA30">
        <v>480.04899999999998</v>
      </c>
      <c r="FB30">
        <v>24.214500000000001</v>
      </c>
      <c r="FC30">
        <v>32.656100000000002</v>
      </c>
      <c r="FD30">
        <v>30.000399999999999</v>
      </c>
      <c r="FE30">
        <v>32.609499999999997</v>
      </c>
      <c r="FF30">
        <v>32.582900000000002</v>
      </c>
      <c r="FG30">
        <v>50.9343</v>
      </c>
      <c r="FH30">
        <v>19.190200000000001</v>
      </c>
      <c r="FI30">
        <v>41.930599999999998</v>
      </c>
      <c r="FJ30">
        <v>24.217199999999998</v>
      </c>
      <c r="FK30">
        <v>1213.9000000000001</v>
      </c>
      <c r="FL30">
        <v>21.02</v>
      </c>
      <c r="FM30">
        <v>101.56399999999999</v>
      </c>
      <c r="FN30">
        <v>100.952</v>
      </c>
    </row>
    <row r="31" spans="1:170" x14ac:dyDescent="0.25">
      <c r="A31">
        <v>15</v>
      </c>
      <c r="B31">
        <v>1607726678</v>
      </c>
      <c r="C31">
        <v>1439.4000000953699</v>
      </c>
      <c r="D31" t="s">
        <v>348</v>
      </c>
      <c r="E31" t="s">
        <v>349</v>
      </c>
      <c r="F31" t="s">
        <v>285</v>
      </c>
      <c r="G31" t="s">
        <v>286</v>
      </c>
      <c r="H31">
        <v>1607726670</v>
      </c>
      <c r="I31">
        <f t="shared" si="0"/>
        <v>4.8121816089917311E-4</v>
      </c>
      <c r="J31">
        <f t="shared" si="1"/>
        <v>11.366342696723217</v>
      </c>
      <c r="K31">
        <f t="shared" si="2"/>
        <v>1399.5754838709699</v>
      </c>
      <c r="L31">
        <f t="shared" si="3"/>
        <v>678.76572864714979</v>
      </c>
      <c r="M31">
        <f t="shared" si="4"/>
        <v>69.30577594631869</v>
      </c>
      <c r="N31">
        <f t="shared" si="5"/>
        <v>142.90448207874368</v>
      </c>
      <c r="O31">
        <f t="shared" si="6"/>
        <v>2.645194517544551E-2</v>
      </c>
      <c r="P31">
        <f t="shared" si="7"/>
        <v>2.9644241580795674</v>
      </c>
      <c r="Q31">
        <f t="shared" si="8"/>
        <v>2.6321513212450104E-2</v>
      </c>
      <c r="R31">
        <f t="shared" si="9"/>
        <v>1.6462610805042473E-2</v>
      </c>
      <c r="S31">
        <f t="shared" si="10"/>
        <v>231.29000312197581</v>
      </c>
      <c r="T31">
        <f t="shared" si="11"/>
        <v>29.211424390088045</v>
      </c>
      <c r="U31">
        <f t="shared" si="12"/>
        <v>28.8994161290323</v>
      </c>
      <c r="V31">
        <f t="shared" si="13"/>
        <v>3.9984240216861586</v>
      </c>
      <c r="W31">
        <f t="shared" si="14"/>
        <v>57.707501023849908</v>
      </c>
      <c r="X31">
        <f t="shared" si="15"/>
        <v>2.1882509434594595</v>
      </c>
      <c r="Y31">
        <f t="shared" si="16"/>
        <v>3.7919696826848872</v>
      </c>
      <c r="Z31">
        <f t="shared" si="17"/>
        <v>1.8101730782266992</v>
      </c>
      <c r="AA31">
        <f t="shared" si="18"/>
        <v>-21.221720895653533</v>
      </c>
      <c r="AB31">
        <f t="shared" si="19"/>
        <v>-145.81694424185838</v>
      </c>
      <c r="AC31">
        <f t="shared" si="20"/>
        <v>-10.769521546182482</v>
      </c>
      <c r="AD31">
        <f t="shared" si="21"/>
        <v>53.481816438281413</v>
      </c>
      <c r="AE31">
        <v>3</v>
      </c>
      <c r="AF31">
        <v>1</v>
      </c>
      <c r="AG31">
        <f t="shared" si="22"/>
        <v>1</v>
      </c>
      <c r="AH31">
        <f t="shared" si="23"/>
        <v>0</v>
      </c>
      <c r="AI31">
        <f t="shared" si="24"/>
        <v>53758.808002637583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350</v>
      </c>
      <c r="AQ31">
        <v>1180.1526923076899</v>
      </c>
      <c r="AR31">
        <v>1294.3599999999999</v>
      </c>
      <c r="AS31">
        <f t="shared" si="27"/>
        <v>8.8234577468640829E-2</v>
      </c>
      <c r="AT31">
        <v>0.5</v>
      </c>
      <c r="AU31">
        <f t="shared" si="28"/>
        <v>1180.1791265537954</v>
      </c>
      <c r="AV31">
        <f t="shared" si="29"/>
        <v>11.366342696723217</v>
      </c>
      <c r="AW31">
        <f t="shared" si="30"/>
        <v>52.066303284391864</v>
      </c>
      <c r="AX31">
        <f t="shared" si="31"/>
        <v>0.44277480762693527</v>
      </c>
      <c r="AY31">
        <f t="shared" si="32"/>
        <v>1.0120573994065636E-2</v>
      </c>
      <c r="AZ31">
        <f t="shared" si="33"/>
        <v>1.5202262121820824</v>
      </c>
      <c r="BA31" t="s">
        <v>351</v>
      </c>
      <c r="BB31">
        <v>721.25</v>
      </c>
      <c r="BC31">
        <f t="shared" si="34"/>
        <v>573.1099999999999</v>
      </c>
      <c r="BD31">
        <f t="shared" si="35"/>
        <v>0.19927641760274645</v>
      </c>
      <c r="BE31">
        <f t="shared" si="36"/>
        <v>0.77443984839599667</v>
      </c>
      <c r="BF31">
        <f t="shared" si="37"/>
        <v>0.19728907657717912</v>
      </c>
      <c r="BG31">
        <f t="shared" si="38"/>
        <v>0.77268421523211617</v>
      </c>
      <c r="BH31">
        <f t="shared" si="39"/>
        <v>1399.9929032258101</v>
      </c>
      <c r="BI31">
        <f t="shared" si="40"/>
        <v>1180.1791265537954</v>
      </c>
      <c r="BJ31">
        <f t="shared" si="41"/>
        <v>0.84298936361353827</v>
      </c>
      <c r="BK31">
        <f t="shared" si="42"/>
        <v>0.19597872722707663</v>
      </c>
      <c r="BL31">
        <v>6</v>
      </c>
      <c r="BM31">
        <v>0.5</v>
      </c>
      <c r="BN31" t="s">
        <v>290</v>
      </c>
      <c r="BO31">
        <v>2</v>
      </c>
      <c r="BP31">
        <v>1607726670</v>
      </c>
      <c r="BQ31">
        <v>1399.5754838709699</v>
      </c>
      <c r="BR31">
        <v>1414.0225806451599</v>
      </c>
      <c r="BS31">
        <v>21.431254838709702</v>
      </c>
      <c r="BT31">
        <v>20.866196774193501</v>
      </c>
      <c r="BU31">
        <v>1395.37741935484</v>
      </c>
      <c r="BV31">
        <v>21.216893548387102</v>
      </c>
      <c r="BW31">
        <v>500.02477419354801</v>
      </c>
      <c r="BX31">
        <v>102.00561290322599</v>
      </c>
      <c r="BY31">
        <v>9.99782032258065E-2</v>
      </c>
      <c r="BZ31">
        <v>27.987022580645199</v>
      </c>
      <c r="CA31">
        <v>28.8994161290323</v>
      </c>
      <c r="CB31">
        <v>999.9</v>
      </c>
      <c r="CC31">
        <v>0</v>
      </c>
      <c r="CD31">
        <v>0</v>
      </c>
      <c r="CE31">
        <v>9999.6125806451601</v>
      </c>
      <c r="CF31">
        <v>0</v>
      </c>
      <c r="CG31">
        <v>257.914548387097</v>
      </c>
      <c r="CH31">
        <v>1399.9929032258101</v>
      </c>
      <c r="CI31">
        <v>0.89999567741935504</v>
      </c>
      <c r="CJ31">
        <v>0.100004438709677</v>
      </c>
      <c r="CK31">
        <v>0</v>
      </c>
      <c r="CL31">
        <v>1180.2925806451599</v>
      </c>
      <c r="CM31">
        <v>4.9997499999999997</v>
      </c>
      <c r="CN31">
        <v>16305.751612903199</v>
      </c>
      <c r="CO31">
        <v>12177.9741935484</v>
      </c>
      <c r="CP31">
        <v>48.547967741935501</v>
      </c>
      <c r="CQ31">
        <v>50.25</v>
      </c>
      <c r="CR31">
        <v>49.614774193548399</v>
      </c>
      <c r="CS31">
        <v>49.513935483871002</v>
      </c>
      <c r="CT31">
        <v>49.658967741935498</v>
      </c>
      <c r="CU31">
        <v>1255.49</v>
      </c>
      <c r="CV31">
        <v>139.50290322580599</v>
      </c>
      <c r="CW31">
        <v>0</v>
      </c>
      <c r="CX31">
        <v>113.59999990463299</v>
      </c>
      <c r="CY31">
        <v>0</v>
      </c>
      <c r="CZ31">
        <v>1180.1526923076899</v>
      </c>
      <c r="DA31">
        <v>-24.431111094934799</v>
      </c>
      <c r="DB31">
        <v>-346.15726452153802</v>
      </c>
      <c r="DC31">
        <v>16303.9807692308</v>
      </c>
      <c r="DD31">
        <v>15</v>
      </c>
      <c r="DE31">
        <v>1607718527.5999999</v>
      </c>
      <c r="DF31" t="s">
        <v>291</v>
      </c>
      <c r="DG31">
        <v>1607718527.5999999</v>
      </c>
      <c r="DH31">
        <v>1607718513.0999999</v>
      </c>
      <c r="DI31">
        <v>1</v>
      </c>
      <c r="DJ31">
        <v>1.611</v>
      </c>
      <c r="DK31">
        <v>0.252</v>
      </c>
      <c r="DL31">
        <v>4.1980000000000004</v>
      </c>
      <c r="DM31">
        <v>0.214</v>
      </c>
      <c r="DN31">
        <v>1409</v>
      </c>
      <c r="DO31">
        <v>21</v>
      </c>
      <c r="DP31">
        <v>0.15</v>
      </c>
      <c r="DQ31">
        <v>0.14000000000000001</v>
      </c>
      <c r="DR31">
        <v>11.345128441160799</v>
      </c>
      <c r="DS31">
        <v>-0.122228406637117</v>
      </c>
      <c r="DT31">
        <v>4.7680105310585703E-2</v>
      </c>
      <c r="DU31">
        <v>1</v>
      </c>
      <c r="DV31">
        <v>-14.4292366666667</v>
      </c>
      <c r="DW31">
        <v>-1.6623804226875101E-2</v>
      </c>
      <c r="DX31">
        <v>7.2834064756052905E-2</v>
      </c>
      <c r="DY31">
        <v>1</v>
      </c>
      <c r="DZ31">
        <v>0.56513500000000005</v>
      </c>
      <c r="EA31">
        <v>-1.1361477196885E-2</v>
      </c>
      <c r="EB31">
        <v>1.0403399764820501E-3</v>
      </c>
      <c r="EC31">
        <v>1</v>
      </c>
      <c r="ED31">
        <v>3</v>
      </c>
      <c r="EE31">
        <v>3</v>
      </c>
      <c r="EF31" t="s">
        <v>310</v>
      </c>
      <c r="EG31">
        <v>100</v>
      </c>
      <c r="EH31">
        <v>100</v>
      </c>
      <c r="EI31">
        <v>4.2</v>
      </c>
      <c r="EJ31">
        <v>0.21429999999999999</v>
      </c>
      <c r="EK31">
        <v>4.1976190476189004</v>
      </c>
      <c r="EL31">
        <v>0</v>
      </c>
      <c r="EM31">
        <v>0</v>
      </c>
      <c r="EN31">
        <v>0</v>
      </c>
      <c r="EO31">
        <v>0.214364999999997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135.80000000000001</v>
      </c>
      <c r="EX31">
        <v>136.1</v>
      </c>
      <c r="EY31">
        <v>2</v>
      </c>
      <c r="EZ31">
        <v>511.91500000000002</v>
      </c>
      <c r="FA31">
        <v>480.28300000000002</v>
      </c>
      <c r="FB31">
        <v>24.206299999999999</v>
      </c>
      <c r="FC31">
        <v>32.676499999999997</v>
      </c>
      <c r="FD31">
        <v>30</v>
      </c>
      <c r="FE31">
        <v>32.623899999999999</v>
      </c>
      <c r="FF31">
        <v>32.5944</v>
      </c>
      <c r="FG31">
        <v>57.6875</v>
      </c>
      <c r="FH31">
        <v>20.084199999999999</v>
      </c>
      <c r="FI31">
        <v>41.930599999999998</v>
      </c>
      <c r="FJ31">
        <v>24.211200000000002</v>
      </c>
      <c r="FK31">
        <v>1413.88</v>
      </c>
      <c r="FL31">
        <v>20.831700000000001</v>
      </c>
      <c r="FM31">
        <v>101.55500000000001</v>
      </c>
      <c r="FN31">
        <v>100.949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2020-12-11T14:47:52Z</dcterms:created>
  <dcterms:modified xsi:type="dcterms:W3CDTF">2021-05-04T23:17:53Z</dcterms:modified>
</cp:coreProperties>
</file>