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EC78526C-703E-493A-BC5E-FA9DBD01DAC4}" xr6:coauthVersionLast="46" xr6:coauthVersionMax="46" xr10:uidLastSave="{00000000-0000-0000-0000-000000000000}"/>
  <bookViews>
    <workbookView xWindow="2115" yWindow="211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T31" i="1" s="1"/>
  <c r="BI31" i="1"/>
  <c r="BH31" i="1"/>
  <c r="BG31" i="1"/>
  <c r="BF31" i="1"/>
  <c r="BJ31" i="1" s="1"/>
  <c r="BK31" i="1" s="1"/>
  <c r="BE31" i="1"/>
  <c r="BA31" i="1"/>
  <c r="AU31" i="1"/>
  <c r="AO31" i="1"/>
  <c r="AJ31" i="1"/>
  <c r="AH31" i="1" s="1"/>
  <c r="Z31" i="1"/>
  <c r="Y31" i="1"/>
  <c r="X31" i="1" s="1"/>
  <c r="Q31" i="1"/>
  <c r="BO30" i="1"/>
  <c r="BN30" i="1"/>
  <c r="BL30" i="1"/>
  <c r="BM30" i="1" s="1"/>
  <c r="BJ30" i="1"/>
  <c r="BK30" i="1" s="1"/>
  <c r="BI30" i="1"/>
  <c r="BH30" i="1"/>
  <c r="BG30" i="1"/>
  <c r="BF30" i="1"/>
  <c r="BE30" i="1"/>
  <c r="BA30" i="1"/>
  <c r="AU30" i="1"/>
  <c r="AO30" i="1"/>
  <c r="AJ30" i="1"/>
  <c r="AH30" i="1" s="1"/>
  <c r="Z30" i="1"/>
  <c r="Y30" i="1"/>
  <c r="X30" i="1" s="1"/>
  <c r="Q30" i="1"/>
  <c r="BO29" i="1"/>
  <c r="BN29" i="1"/>
  <c r="BL29" i="1"/>
  <c r="BM29" i="1" s="1"/>
  <c r="T29" i="1" s="1"/>
  <c r="BI29" i="1"/>
  <c r="BH29" i="1"/>
  <c r="BG29" i="1"/>
  <c r="BF29" i="1"/>
  <c r="BJ29" i="1" s="1"/>
  <c r="BK29" i="1" s="1"/>
  <c r="BE29" i="1"/>
  <c r="BA29" i="1"/>
  <c r="AW29" i="1"/>
  <c r="AU29" i="1"/>
  <c r="AY29" i="1" s="1"/>
  <c r="AO29" i="1"/>
  <c r="AJ29" i="1"/>
  <c r="AH29" i="1" s="1"/>
  <c r="Z29" i="1"/>
  <c r="Y29" i="1"/>
  <c r="X29" i="1" s="1"/>
  <c r="Q29" i="1"/>
  <c r="BO28" i="1"/>
  <c r="BN28" i="1"/>
  <c r="BL28" i="1"/>
  <c r="BM28" i="1" s="1"/>
  <c r="BJ28" i="1"/>
  <c r="BK28" i="1" s="1"/>
  <c r="BI28" i="1"/>
  <c r="BH28" i="1"/>
  <c r="BG28" i="1"/>
  <c r="BF28" i="1"/>
  <c r="BE28" i="1"/>
  <c r="BA28" i="1"/>
  <c r="AU28" i="1"/>
  <c r="AO28" i="1"/>
  <c r="AJ28" i="1"/>
  <c r="AH28" i="1" s="1"/>
  <c r="Z28" i="1"/>
  <c r="Y28" i="1"/>
  <c r="X28" i="1" s="1"/>
  <c r="Q28" i="1"/>
  <c r="BO27" i="1"/>
  <c r="BN27" i="1"/>
  <c r="BL27" i="1"/>
  <c r="BM27" i="1" s="1"/>
  <c r="T27" i="1" s="1"/>
  <c r="BI27" i="1"/>
  <c r="BH27" i="1"/>
  <c r="BG27" i="1"/>
  <c r="BF27" i="1"/>
  <c r="BJ27" i="1" s="1"/>
  <c r="BK27" i="1" s="1"/>
  <c r="BE27" i="1"/>
  <c r="BA27" i="1"/>
  <c r="AW27" i="1"/>
  <c r="AU27" i="1"/>
  <c r="AO27" i="1"/>
  <c r="AJ27" i="1"/>
  <c r="AH27" i="1" s="1"/>
  <c r="Z27" i="1"/>
  <c r="Y27" i="1"/>
  <c r="X27" i="1" s="1"/>
  <c r="Q27" i="1"/>
  <c r="BO26" i="1"/>
  <c r="BN26" i="1"/>
  <c r="BL26" i="1"/>
  <c r="BM26" i="1" s="1"/>
  <c r="BJ26" i="1"/>
  <c r="BK26" i="1" s="1"/>
  <c r="BI26" i="1"/>
  <c r="BH26" i="1"/>
  <c r="BG26" i="1"/>
  <c r="BF26" i="1"/>
  <c r="BE26" i="1"/>
  <c r="BA26" i="1"/>
  <c r="AU26" i="1"/>
  <c r="AO26" i="1"/>
  <c r="AJ26" i="1"/>
  <c r="AH26" i="1" s="1"/>
  <c r="AI26" i="1" s="1"/>
  <c r="Z26" i="1"/>
  <c r="Y26" i="1"/>
  <c r="X26" i="1" s="1"/>
  <c r="Q26" i="1"/>
  <c r="BO25" i="1"/>
  <c r="BN25" i="1"/>
  <c r="BL25" i="1"/>
  <c r="BM25" i="1" s="1"/>
  <c r="T25" i="1" s="1"/>
  <c r="BI25" i="1"/>
  <c r="BH25" i="1"/>
  <c r="BG25" i="1"/>
  <c r="BF25" i="1"/>
  <c r="BJ25" i="1" s="1"/>
  <c r="BK25" i="1" s="1"/>
  <c r="BE25" i="1"/>
  <c r="BA25" i="1"/>
  <c r="AU25" i="1"/>
  <c r="AO25" i="1"/>
  <c r="AJ25" i="1"/>
  <c r="AH25" i="1" s="1"/>
  <c r="Z25" i="1"/>
  <c r="Y25" i="1"/>
  <c r="X25" i="1" s="1"/>
  <c r="Q25" i="1"/>
  <c r="BO24" i="1"/>
  <c r="BN24" i="1"/>
  <c r="BL24" i="1"/>
  <c r="BM24" i="1" s="1"/>
  <c r="BJ24" i="1"/>
  <c r="BK24" i="1" s="1"/>
  <c r="BI24" i="1"/>
  <c r="BH24" i="1"/>
  <c r="BG24" i="1"/>
  <c r="BF24" i="1"/>
  <c r="BE24" i="1"/>
  <c r="BA24" i="1"/>
  <c r="AU24" i="1"/>
  <c r="AO24" i="1"/>
  <c r="AJ24" i="1"/>
  <c r="AH24" i="1" s="1"/>
  <c r="AI24" i="1"/>
  <c r="Z24" i="1"/>
  <c r="Y24" i="1"/>
  <c r="X24" i="1" s="1"/>
  <c r="Q24" i="1"/>
  <c r="BO23" i="1"/>
  <c r="BN23" i="1"/>
  <c r="BL23" i="1"/>
  <c r="BM23" i="1" s="1"/>
  <c r="T23" i="1" s="1"/>
  <c r="BI23" i="1"/>
  <c r="BH23" i="1"/>
  <c r="BG23" i="1"/>
  <c r="BF23" i="1"/>
  <c r="BJ23" i="1" s="1"/>
  <c r="BK23" i="1" s="1"/>
  <c r="BE23" i="1"/>
  <c r="BA23" i="1"/>
  <c r="AW23" i="1"/>
  <c r="AU23" i="1"/>
  <c r="AO23" i="1"/>
  <c r="AJ23" i="1"/>
  <c r="AH23" i="1" s="1"/>
  <c r="Z23" i="1"/>
  <c r="Y23" i="1"/>
  <c r="X23" i="1" s="1"/>
  <c r="Q23" i="1"/>
  <c r="BO22" i="1"/>
  <c r="BN22" i="1"/>
  <c r="BL22" i="1"/>
  <c r="BM22" i="1" s="1"/>
  <c r="BJ22" i="1"/>
  <c r="BK22" i="1" s="1"/>
  <c r="BI22" i="1"/>
  <c r="BH22" i="1"/>
  <c r="BG22" i="1"/>
  <c r="BF22" i="1"/>
  <c r="BE22" i="1"/>
  <c r="BA22" i="1"/>
  <c r="AU22" i="1"/>
  <c r="AO22" i="1"/>
  <c r="AJ22" i="1"/>
  <c r="AH22" i="1" s="1"/>
  <c r="AI22" i="1" s="1"/>
  <c r="Z22" i="1"/>
  <c r="Y22" i="1"/>
  <c r="X22" i="1" s="1"/>
  <c r="Q22" i="1"/>
  <c r="BO21" i="1"/>
  <c r="BN21" i="1"/>
  <c r="BL21" i="1"/>
  <c r="BM21" i="1" s="1"/>
  <c r="T21" i="1" s="1"/>
  <c r="BI21" i="1"/>
  <c r="BH21" i="1"/>
  <c r="BG21" i="1"/>
  <c r="BF21" i="1"/>
  <c r="BJ21" i="1" s="1"/>
  <c r="BK21" i="1" s="1"/>
  <c r="BE21" i="1"/>
  <c r="BA21" i="1"/>
  <c r="AU21" i="1"/>
  <c r="AO21" i="1"/>
  <c r="AJ21" i="1"/>
  <c r="AH21" i="1" s="1"/>
  <c r="Z21" i="1"/>
  <c r="Y21" i="1"/>
  <c r="X21" i="1" s="1"/>
  <c r="Q21" i="1"/>
  <c r="BO20" i="1"/>
  <c r="BN20" i="1"/>
  <c r="BL20" i="1"/>
  <c r="BM20" i="1" s="1"/>
  <c r="BJ20" i="1"/>
  <c r="BK20" i="1" s="1"/>
  <c r="BI20" i="1"/>
  <c r="BH20" i="1"/>
  <c r="BG20" i="1"/>
  <c r="BF20" i="1"/>
  <c r="BE20" i="1"/>
  <c r="BA20" i="1"/>
  <c r="AU20" i="1"/>
  <c r="AO20" i="1"/>
  <c r="AJ20" i="1"/>
  <c r="AH20" i="1" s="1"/>
  <c r="AI20" i="1" s="1"/>
  <c r="Z20" i="1"/>
  <c r="Y20" i="1"/>
  <c r="Q20" i="1"/>
  <c r="BO19" i="1"/>
  <c r="BN19" i="1"/>
  <c r="BL19" i="1"/>
  <c r="BM19" i="1" s="1"/>
  <c r="T19" i="1" s="1"/>
  <c r="BI19" i="1"/>
  <c r="BH19" i="1"/>
  <c r="BG19" i="1"/>
  <c r="BF19" i="1"/>
  <c r="BJ19" i="1" s="1"/>
  <c r="BK19" i="1" s="1"/>
  <c r="BE19" i="1"/>
  <c r="BA19" i="1"/>
  <c r="AU19" i="1"/>
  <c r="AO19" i="1"/>
  <c r="AJ19" i="1"/>
  <c r="AH19" i="1" s="1"/>
  <c r="Z19" i="1"/>
  <c r="Y19" i="1"/>
  <c r="X19" i="1" s="1"/>
  <c r="Q19" i="1"/>
  <c r="BO18" i="1"/>
  <c r="BN18" i="1"/>
  <c r="BL18" i="1"/>
  <c r="BM18" i="1" s="1"/>
  <c r="BJ18" i="1"/>
  <c r="BK18" i="1" s="1"/>
  <c r="BI18" i="1"/>
  <c r="BH18" i="1"/>
  <c r="BG18" i="1"/>
  <c r="BF18" i="1"/>
  <c r="BE18" i="1"/>
  <c r="BA18" i="1"/>
  <c r="AU18" i="1"/>
  <c r="AO18" i="1"/>
  <c r="AJ18" i="1"/>
  <c r="AH18" i="1" s="1"/>
  <c r="AI18" i="1"/>
  <c r="Z18" i="1"/>
  <c r="Y18" i="1"/>
  <c r="X18" i="1" s="1"/>
  <c r="Q18" i="1"/>
  <c r="J18" i="1"/>
  <c r="I18" i="1" s="1"/>
  <c r="BO17" i="1"/>
  <c r="BN17" i="1"/>
  <c r="BL17" i="1"/>
  <c r="BM17" i="1" s="1"/>
  <c r="T17" i="1" s="1"/>
  <c r="BI17" i="1"/>
  <c r="BH17" i="1"/>
  <c r="BG17" i="1"/>
  <c r="BF17" i="1"/>
  <c r="BJ17" i="1" s="1"/>
  <c r="BK17" i="1" s="1"/>
  <c r="BE17" i="1"/>
  <c r="BA17" i="1"/>
  <c r="AW17" i="1"/>
  <c r="AU17" i="1"/>
  <c r="AY17" i="1" s="1"/>
  <c r="AO17" i="1"/>
  <c r="AJ17" i="1"/>
  <c r="AH17" i="1" s="1"/>
  <c r="Z17" i="1"/>
  <c r="Y17" i="1"/>
  <c r="X17" i="1" s="1"/>
  <c r="Q17" i="1"/>
  <c r="AW18" i="1" l="1"/>
  <c r="AY18" i="1" s="1"/>
  <c r="T18" i="1"/>
  <c r="AB18" i="1"/>
  <c r="AW20" i="1"/>
  <c r="AY20" i="1" s="1"/>
  <c r="T20" i="1"/>
  <c r="X20" i="1"/>
  <c r="AW24" i="1"/>
  <c r="AY24" i="1" s="1"/>
  <c r="T24" i="1"/>
  <c r="AY27" i="1"/>
  <c r="O28" i="1"/>
  <c r="L28" i="1"/>
  <c r="K28" i="1"/>
  <c r="AX28" i="1" s="1"/>
  <c r="J28" i="1"/>
  <c r="I28" i="1" s="1"/>
  <c r="O30" i="1"/>
  <c r="L30" i="1"/>
  <c r="K30" i="1"/>
  <c r="AX30" i="1" s="1"/>
  <c r="AZ30" i="1" s="1"/>
  <c r="L17" i="1"/>
  <c r="K17" i="1"/>
  <c r="AX17" i="1" s="1"/>
  <c r="AZ17" i="1" s="1"/>
  <c r="J17" i="1"/>
  <c r="I17" i="1" s="1"/>
  <c r="AI17" i="1"/>
  <c r="O17" i="1"/>
  <c r="AW21" i="1"/>
  <c r="AW28" i="1"/>
  <c r="AY28" i="1" s="1"/>
  <c r="T28" i="1"/>
  <c r="J30" i="1"/>
  <c r="I30" i="1" s="1"/>
  <c r="AW30" i="1"/>
  <c r="AY30" i="1" s="1"/>
  <c r="T30" i="1"/>
  <c r="AW19" i="1"/>
  <c r="AY19" i="1" s="1"/>
  <c r="AY21" i="1"/>
  <c r="O20" i="1"/>
  <c r="L20" i="1"/>
  <c r="K20" i="1"/>
  <c r="AX20" i="1" s="1"/>
  <c r="AZ20" i="1" s="1"/>
  <c r="AW22" i="1"/>
  <c r="AY22" i="1" s="1"/>
  <c r="T22" i="1"/>
  <c r="O26" i="1"/>
  <c r="L26" i="1"/>
  <c r="K26" i="1"/>
  <c r="AX26" i="1" s="1"/>
  <c r="J26" i="1"/>
  <c r="I26" i="1" s="1"/>
  <c r="L29" i="1"/>
  <c r="K29" i="1"/>
  <c r="AX29" i="1" s="1"/>
  <c r="AZ29" i="1" s="1"/>
  <c r="J29" i="1"/>
  <c r="I29" i="1" s="1"/>
  <c r="AI29" i="1"/>
  <c r="O29" i="1"/>
  <c r="L31" i="1"/>
  <c r="K31" i="1"/>
  <c r="AX31" i="1" s="1"/>
  <c r="J31" i="1"/>
  <c r="I31" i="1" s="1"/>
  <c r="AI31" i="1"/>
  <c r="O31" i="1"/>
  <c r="L23" i="1"/>
  <c r="K23" i="1"/>
  <c r="AX23" i="1" s="1"/>
  <c r="AZ23" i="1" s="1"/>
  <c r="J23" i="1"/>
  <c r="I23" i="1" s="1"/>
  <c r="AI23" i="1"/>
  <c r="O23" i="1"/>
  <c r="AW25" i="1"/>
  <c r="AY25" i="1" s="1"/>
  <c r="L25" i="1"/>
  <c r="K25" i="1"/>
  <c r="AX25" i="1" s="1"/>
  <c r="AZ25" i="1" s="1"/>
  <c r="J25" i="1"/>
  <c r="I25" i="1" s="1"/>
  <c r="AI25" i="1"/>
  <c r="O25" i="1"/>
  <c r="J20" i="1"/>
  <c r="I20" i="1" s="1"/>
  <c r="U25" i="1"/>
  <c r="V25" i="1" s="1"/>
  <c r="AY26" i="1"/>
  <c r="AW26" i="1"/>
  <c r="T26" i="1"/>
  <c r="L19" i="1"/>
  <c r="K19" i="1"/>
  <c r="AX19" i="1" s="1"/>
  <c r="AZ19" i="1" s="1"/>
  <c r="J19" i="1"/>
  <c r="I19" i="1" s="1"/>
  <c r="AI19" i="1"/>
  <c r="O19" i="1"/>
  <c r="AY23" i="1"/>
  <c r="O24" i="1"/>
  <c r="L24" i="1"/>
  <c r="K24" i="1"/>
  <c r="AX24" i="1" s="1"/>
  <c r="AZ24" i="1" s="1"/>
  <c r="J24" i="1"/>
  <c r="I24" i="1" s="1"/>
  <c r="L27" i="1"/>
  <c r="K27" i="1"/>
  <c r="AX27" i="1" s="1"/>
  <c r="AZ27" i="1" s="1"/>
  <c r="J27" i="1"/>
  <c r="I27" i="1" s="1"/>
  <c r="U27" i="1" s="1"/>
  <c r="V27" i="1" s="1"/>
  <c r="AI27" i="1"/>
  <c r="O27" i="1"/>
  <c r="AW31" i="1"/>
  <c r="AY31" i="1" s="1"/>
  <c r="O22" i="1"/>
  <c r="L22" i="1"/>
  <c r="K22" i="1"/>
  <c r="AX22" i="1" s="1"/>
  <c r="AZ22" i="1" s="1"/>
  <c r="J22" i="1"/>
  <c r="I22" i="1" s="1"/>
  <c r="O18" i="1"/>
  <c r="L18" i="1"/>
  <c r="K18" i="1"/>
  <c r="AX18" i="1" s="1"/>
  <c r="AZ18" i="1" s="1"/>
  <c r="L21" i="1"/>
  <c r="K21" i="1"/>
  <c r="AX21" i="1" s="1"/>
  <c r="AZ21" i="1" s="1"/>
  <c r="J21" i="1"/>
  <c r="I21" i="1" s="1"/>
  <c r="U21" i="1" s="1"/>
  <c r="V21" i="1" s="1"/>
  <c r="AI21" i="1"/>
  <c r="O21" i="1"/>
  <c r="AI28" i="1"/>
  <c r="U29" i="1"/>
  <c r="V29" i="1" s="1"/>
  <c r="AI30" i="1"/>
  <c r="U31" i="1"/>
  <c r="V31" i="1" s="1"/>
  <c r="W27" i="1" l="1"/>
  <c r="AA27" i="1" s="1"/>
  <c r="AD27" i="1"/>
  <c r="AC27" i="1"/>
  <c r="AD21" i="1"/>
  <c r="W21" i="1"/>
  <c r="AA21" i="1" s="1"/>
  <c r="AC21" i="1"/>
  <c r="W31" i="1"/>
  <c r="AA31" i="1" s="1"/>
  <c r="AD31" i="1"/>
  <c r="AC31" i="1"/>
  <c r="AB24" i="1"/>
  <c r="AB17" i="1"/>
  <c r="U17" i="1"/>
  <c r="V17" i="1" s="1"/>
  <c r="AB19" i="1"/>
  <c r="R19" i="1"/>
  <c r="P19" i="1" s="1"/>
  <c r="S19" i="1" s="1"/>
  <c r="M19" i="1" s="1"/>
  <c r="N19" i="1" s="1"/>
  <c r="W25" i="1"/>
  <c r="AA25" i="1" s="1"/>
  <c r="AD25" i="1"/>
  <c r="AC25" i="1"/>
  <c r="U20" i="1"/>
  <c r="V20" i="1" s="1"/>
  <c r="W29" i="1"/>
  <c r="AA29" i="1" s="1"/>
  <c r="AD29" i="1"/>
  <c r="AC29" i="1"/>
  <c r="AB29" i="1"/>
  <c r="R29" i="1"/>
  <c r="P29" i="1" s="1"/>
  <c r="S29" i="1" s="1"/>
  <c r="M29" i="1" s="1"/>
  <c r="N29" i="1" s="1"/>
  <c r="AB20" i="1"/>
  <c r="U22" i="1"/>
  <c r="V22" i="1" s="1"/>
  <c r="U30" i="1"/>
  <c r="V30" i="1" s="1"/>
  <c r="U19" i="1"/>
  <c r="V19" i="1" s="1"/>
  <c r="AB31" i="1"/>
  <c r="R31" i="1"/>
  <c r="P31" i="1" s="1"/>
  <c r="S31" i="1" s="1"/>
  <c r="M31" i="1" s="1"/>
  <c r="N31" i="1" s="1"/>
  <c r="U24" i="1"/>
  <c r="V24" i="1" s="1"/>
  <c r="AB22" i="1"/>
  <c r="R22" i="1"/>
  <c r="P22" i="1" s="1"/>
  <c r="S22" i="1" s="1"/>
  <c r="M22" i="1" s="1"/>
  <c r="N22" i="1" s="1"/>
  <c r="AB27" i="1"/>
  <c r="R27" i="1"/>
  <c r="P27" i="1" s="1"/>
  <c r="S27" i="1" s="1"/>
  <c r="M27" i="1" s="1"/>
  <c r="N27" i="1" s="1"/>
  <c r="AZ31" i="1"/>
  <c r="AB26" i="1"/>
  <c r="U26" i="1"/>
  <c r="V26" i="1" s="1"/>
  <c r="AZ26" i="1"/>
  <c r="AB30" i="1"/>
  <c r="AB28" i="1"/>
  <c r="U18" i="1"/>
  <c r="V18" i="1" s="1"/>
  <c r="AB21" i="1"/>
  <c r="R21" i="1"/>
  <c r="P21" i="1" s="1"/>
  <c r="S21" i="1" s="1"/>
  <c r="M21" i="1" s="1"/>
  <c r="N21" i="1" s="1"/>
  <c r="AB25" i="1"/>
  <c r="R25" i="1"/>
  <c r="P25" i="1" s="1"/>
  <c r="S25" i="1" s="1"/>
  <c r="M25" i="1" s="1"/>
  <c r="N25" i="1" s="1"/>
  <c r="AB23" i="1"/>
  <c r="R23" i="1"/>
  <c r="P23" i="1" s="1"/>
  <c r="S23" i="1" s="1"/>
  <c r="M23" i="1" s="1"/>
  <c r="N23" i="1" s="1"/>
  <c r="U23" i="1"/>
  <c r="V23" i="1" s="1"/>
  <c r="U28" i="1"/>
  <c r="V28" i="1" s="1"/>
  <c r="AZ28" i="1"/>
  <c r="W30" i="1" l="1"/>
  <c r="AA30" i="1" s="1"/>
  <c r="AD30" i="1"/>
  <c r="AE30" i="1" s="1"/>
  <c r="AC30" i="1"/>
  <c r="AE31" i="1"/>
  <c r="AE29" i="1"/>
  <c r="W28" i="1"/>
  <c r="AA28" i="1" s="1"/>
  <c r="AD28" i="1"/>
  <c r="AC28" i="1"/>
  <c r="W26" i="1"/>
  <c r="AA26" i="1" s="1"/>
  <c r="AD26" i="1"/>
  <c r="AE26" i="1" s="1"/>
  <c r="AC26" i="1"/>
  <c r="W22" i="1"/>
  <c r="AA22" i="1" s="1"/>
  <c r="AD22" i="1"/>
  <c r="AE22" i="1" s="1"/>
  <c r="AC22" i="1"/>
  <c r="W17" i="1"/>
  <c r="AA17" i="1" s="1"/>
  <c r="AD17" i="1"/>
  <c r="AE17" i="1" s="1"/>
  <c r="AC17" i="1"/>
  <c r="W18" i="1"/>
  <c r="AA18" i="1" s="1"/>
  <c r="AD18" i="1"/>
  <c r="AE18" i="1" s="1"/>
  <c r="AC18" i="1"/>
  <c r="R18" i="1"/>
  <c r="P18" i="1" s="1"/>
  <c r="S18" i="1" s="1"/>
  <c r="M18" i="1" s="1"/>
  <c r="N18" i="1" s="1"/>
  <c r="W24" i="1"/>
  <c r="AA24" i="1" s="1"/>
  <c r="AD24" i="1"/>
  <c r="AC24" i="1"/>
  <c r="W20" i="1"/>
  <c r="AA20" i="1" s="1"/>
  <c r="AD20" i="1"/>
  <c r="AE20" i="1" s="1"/>
  <c r="AC20" i="1"/>
  <c r="R17" i="1"/>
  <c r="P17" i="1" s="1"/>
  <c r="S17" i="1" s="1"/>
  <c r="M17" i="1" s="1"/>
  <c r="N17" i="1" s="1"/>
  <c r="W23" i="1"/>
  <c r="AA23" i="1" s="1"/>
  <c r="AD23" i="1"/>
  <c r="AC23" i="1"/>
  <c r="R26" i="1"/>
  <c r="P26" i="1" s="1"/>
  <c r="S26" i="1" s="1"/>
  <c r="M26" i="1" s="1"/>
  <c r="N26" i="1" s="1"/>
  <c r="R20" i="1"/>
  <c r="P20" i="1" s="1"/>
  <c r="S20" i="1" s="1"/>
  <c r="M20" i="1" s="1"/>
  <c r="N20" i="1" s="1"/>
  <c r="AE21" i="1"/>
  <c r="R28" i="1"/>
  <c r="P28" i="1" s="1"/>
  <c r="S28" i="1" s="1"/>
  <c r="M28" i="1" s="1"/>
  <c r="N28" i="1" s="1"/>
  <c r="R24" i="1"/>
  <c r="P24" i="1" s="1"/>
  <c r="S24" i="1" s="1"/>
  <c r="M24" i="1" s="1"/>
  <c r="N24" i="1" s="1"/>
  <c r="AE25" i="1"/>
  <c r="AE27" i="1"/>
  <c r="R30" i="1"/>
  <c r="P30" i="1" s="1"/>
  <c r="S30" i="1" s="1"/>
  <c r="M30" i="1" s="1"/>
  <c r="N30" i="1" s="1"/>
  <c r="W19" i="1"/>
  <c r="AA19" i="1" s="1"/>
  <c r="AD19" i="1"/>
  <c r="AE19" i="1" s="1"/>
  <c r="AC19" i="1"/>
  <c r="AE24" i="1" l="1"/>
  <c r="AE28" i="1"/>
  <c r="AE23" i="1"/>
</calcChain>
</file>

<file path=xl/sharedStrings.xml><?xml version="1.0" encoding="utf-8"?>
<sst xmlns="http://schemas.openxmlformats.org/spreadsheetml/2006/main" count="702" uniqueCount="362">
  <si>
    <t>File opened</t>
  </si>
  <si>
    <t>2020-12-14 10:47:18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</si>
  <si>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</si>
  <si>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</si>
  <si>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</si>
  <si>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</si>
  <si>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</si>
  <si>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</si>
  <si>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</si>
  <si>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</si>
  <si>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</si>
  <si>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</si>
  <si>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</si>
  <si>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{"h2obspan2": "0", "co2azero": "0.892502", "co2bspanconc2": "0", "co2aspanconc2": "0", "co2bspan2a": "0.0873229", "h2obspan2a": "0.0678114", "h2oaspan2": "0", "h2oaspanconc1": "12.17", "co2aspan2a": "0.0865215", "h2obspan1": "0.998939", "co2bspan2b": "0.087286", "ssb_ref": "34919.1", "tbzero": "0.0513058", "h2oaspan1": "1.00398", "h2oaspan2a": "0.0668561", "co2bspan2": "0", "co2bzero": "0.898612", "tazero": "0.00104713", "h2obzero": "1.16501", "flowbzero": "0.26", "h2obspan2b": "0.0677395", "co2aspan2b": "0.086568", "oxygen": "21", "h2oaspan2b": "0.0671222", "h2oazero": "1.16161", "h2obspanconc1": "12.17", "flowmeterzero": "0.990581", "co2bspan1": "0.999577", "ssa_ref": "37127.4", "co2aspan1": "1.00054", "h2obspanconc2": "0", "chamberpressurezero": "2.57375", "flowazero": "0.317", "co2bspanconc1": "400", "h2oaspanconc2": "0", "co2aspan2": "0", "co2aspanconc1": "400"}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</si>
  <si>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</si>
  <si>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</si>
  <si>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</si>
  <si>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</si>
  <si>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</si>
  <si>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</si>
  <si>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</si>
  <si>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</si>
  <si>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</si>
  <si>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</si>
  <si>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10:47:18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</si>
  <si>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</si>
  <si>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</si>
  <si>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</si>
  <si>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</si>
  <si>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</si>
  <si>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</si>
  <si>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</si>
  <si>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</si>
  <si>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</si>
  <si>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</si>
  <si>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</si>
  <si>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</si>
  <si>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</si>
  <si>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</si>
  <si>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</si>
  <si>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</si>
  <si>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</si>
  <si>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</si>
  <si>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</si>
  <si>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</si>
  <si>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</si>
  <si>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</si>
  <si>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</si>
  <si>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</si>
  <si>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</si>
  <si>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</si>
  <si>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</si>
  <si>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</si>
  <si>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</si>
  <si>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</si>
  <si>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</si>
  <si>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</si>
  <si>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</si>
  <si>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</si>
  <si>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</si>
  <si>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</si>
  <si>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</si>
  <si>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</si>
  <si>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</si>
  <si>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</si>
  <si>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</si>
  <si>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</si>
  <si>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</si>
  <si>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</si>
  <si>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</si>
  <si>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</si>
  <si>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</si>
  <si>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</si>
  <si>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</si>
  <si>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</si>
  <si>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</si>
  <si>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</si>
  <si>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</si>
  <si>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5.73591 90.7561 390.591 617.401 855.206 1054.28 1243.41 1408.77</t>
  </si>
  <si>
    <t>Fs_true</t>
  </si>
  <si>
    <t>1.08594 104.158 404.453 601.335 802.067 1001.34 1203.67 1400.24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</si>
  <si>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</si>
  <si>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</si>
  <si>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</si>
  <si>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</si>
  <si>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</si>
  <si>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</si>
  <si>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</si>
  <si>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</si>
  <si>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</si>
  <si>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</si>
  <si>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</si>
  <si>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</si>
  <si>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</si>
  <si>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</si>
  <si>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</si>
  <si>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</si>
  <si>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</si>
  <si>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</si>
  <si>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</si>
  <si>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</si>
  <si>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</si>
  <si>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</si>
  <si>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</si>
  <si>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</si>
  <si>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</si>
  <si>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</si>
  <si>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</si>
  <si>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</si>
  <si>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</si>
  <si>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</si>
  <si>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</si>
  <si>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</si>
  <si>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</si>
  <si>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</si>
  <si>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</si>
  <si>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</si>
  <si>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</si>
  <si>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</si>
  <si>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</si>
  <si>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</si>
  <si>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</si>
  <si>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</si>
  <si>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</si>
  <si>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</si>
  <si>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</si>
  <si>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</si>
  <si>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</si>
  <si>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</si>
  <si>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</si>
  <si>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</si>
  <si>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</si>
  <si>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</si>
  <si>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</si>
  <si>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</si>
  <si>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</si>
  <si>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</si>
  <si>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</si>
  <si>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</si>
  <si>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</si>
  <si>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</si>
  <si>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</si>
  <si>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</si>
  <si>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</si>
  <si>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</si>
  <si>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</si>
  <si>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</si>
  <si>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</si>
  <si>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</si>
  <si>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</si>
  <si>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</si>
  <si>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</si>
  <si>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</si>
  <si>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</si>
  <si>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</si>
  <si>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</si>
  <si>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</si>
  <si>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</si>
  <si>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</si>
  <si>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</si>
  <si>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</si>
  <si>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</si>
  <si>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</si>
  <si>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</si>
  <si>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</si>
  <si>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</si>
  <si>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</si>
  <si>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</si>
  <si>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</si>
  <si>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</si>
  <si>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</si>
  <si>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</si>
  <si>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</si>
  <si>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</si>
  <si>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</si>
  <si>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</si>
  <si>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</si>
  <si>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</si>
  <si>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</si>
  <si>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</si>
  <si>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</si>
  <si>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</si>
  <si>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</si>
  <si>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</si>
  <si>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</si>
  <si>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</si>
  <si>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</si>
  <si>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</si>
  <si>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</si>
  <si>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</si>
  <si>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</si>
  <si>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</si>
  <si>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</si>
  <si>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</si>
  <si>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</si>
  <si>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</si>
  <si>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</si>
  <si>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</si>
  <si>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</si>
  <si>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</si>
  <si>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</si>
  <si>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</si>
  <si>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</si>
  <si>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</si>
  <si>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</si>
  <si>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</si>
  <si>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</si>
  <si>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</si>
  <si>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</si>
  <si>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</si>
  <si>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</si>
  <si>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</si>
  <si>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</si>
  <si>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</si>
  <si>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</si>
  <si>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</si>
  <si>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</si>
  <si>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</si>
  <si>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</si>
  <si>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</si>
  <si>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</si>
  <si>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</si>
  <si>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</si>
  <si>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</si>
  <si>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</si>
  <si>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</si>
  <si>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</si>
  <si>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</si>
  <si>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</si>
  <si>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</si>
  <si>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</si>
  <si>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</si>
  <si>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</si>
  <si>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</si>
  <si>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</si>
  <si>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</si>
  <si>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</si>
  <si>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</si>
  <si>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</si>
  <si>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</si>
  <si>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</si>
  <si>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</si>
  <si>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</si>
  <si>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</si>
  <si>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</si>
  <si>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</si>
  <si>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</si>
  <si>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</si>
  <si>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</si>
  <si>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</si>
  <si>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</si>
  <si>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</si>
  <si>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</si>
  <si>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</si>
  <si>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</si>
  <si>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</si>
  <si>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</si>
  <si>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</si>
  <si>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</si>
  <si>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</si>
  <si>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</si>
  <si>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</si>
  <si>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</si>
  <si>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</si>
  <si>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</si>
  <si>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</si>
  <si>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</si>
  <si>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</si>
  <si>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</si>
  <si>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</si>
  <si>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</si>
  <si>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</si>
  <si>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</si>
  <si>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</si>
  <si>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</si>
  <si>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</si>
  <si>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</si>
  <si>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</si>
  <si>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</si>
  <si>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</si>
  <si>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</si>
  <si>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</si>
  <si>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</si>
  <si>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</si>
  <si>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</si>
  <si>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</si>
  <si>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</si>
  <si>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</si>
  <si>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</si>
  <si>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10:51:43</t>
  </si>
  <si>
    <t>10:51:43</t>
  </si>
  <si>
    <t>1149</t>
  </si>
  <si>
    <t>_1</t>
  </si>
  <si>
    <t>RECT-4143-20200907-06_33_50</t>
  </si>
  <si>
    <t>RECT-2176-20201214-10_51_38</t>
  </si>
  <si>
    <t>DARK-2177-20201214-10_51_46</t>
  </si>
  <si>
    <t>0: Broadleaf</t>
  </si>
  <si>
    <t>10:52:06</t>
  </si>
  <si>
    <t>0/3</t>
  </si>
  <si>
    <t>20201214 10:54:07</t>
  </si>
  <si>
    <t>10:54:07</t>
  </si>
  <si>
    <t>RECT-2178-20201214-10_54_02</t>
  </si>
  <si>
    <t>DARK-2179-20201214-10_54_10</t>
  </si>
  <si>
    <t>1/3</t>
  </si>
  <si>
    <t>20201214 10:55:25</t>
  </si>
  <si>
    <t>10:55:25</t>
  </si>
  <si>
    <t>RECT-2180-20201214-10_55_20</t>
  </si>
  <si>
    <t>DARK-2181-20201214-10_55_28</t>
  </si>
  <si>
    <t>3/3</t>
  </si>
  <si>
    <t>20201214 10:57:25</t>
  </si>
  <si>
    <t>10:57:25</t>
  </si>
  <si>
    <t>RECT-2182-20201214-10_57_20</t>
  </si>
  <si>
    <t>DARK-2183-20201214-10_57_28</t>
  </si>
  <si>
    <t>20201214 10:59:26</t>
  </si>
  <si>
    <t>10:59:26</t>
  </si>
  <si>
    <t>RECT-2184-20201214-10_59_21</t>
  </si>
  <si>
    <t>DARK-2185-20201214-10_59_29</t>
  </si>
  <si>
    <t>2/3</t>
  </si>
  <si>
    <t>20201214 11:00:37</t>
  </si>
  <si>
    <t>11:00:37</t>
  </si>
  <si>
    <t>RECT-2186-20201214-11_00_32</t>
  </si>
  <si>
    <t>DARK-2187-20201214-11_00_40</t>
  </si>
  <si>
    <t>20201214 11:02:04</t>
  </si>
  <si>
    <t>11:02:04</t>
  </si>
  <si>
    <t>RECT-2188-20201214-11_01_59</t>
  </si>
  <si>
    <t>DARK-2189-20201214-11_02_07</t>
  </si>
  <si>
    <t>11:02:26</t>
  </si>
  <si>
    <t>20201214 11:04:27</t>
  </si>
  <si>
    <t>11:04:27</t>
  </si>
  <si>
    <t>RECT-2190-20201214-11_04_22</t>
  </si>
  <si>
    <t>DARK-2191-20201214-11_04_30</t>
  </si>
  <si>
    <t>11:04:57</t>
  </si>
  <si>
    <t>20201214 11:06:58</t>
  </si>
  <si>
    <t>11:06:58</t>
  </si>
  <si>
    <t>RECT-2192-20201214-11_06_53</t>
  </si>
  <si>
    <t>DARK-2193-20201214-11_07_01</t>
  </si>
  <si>
    <t>20201214 11:08:58</t>
  </si>
  <si>
    <t>11:08:58</t>
  </si>
  <si>
    <t>RECT-2194-20201214-11_08_54</t>
  </si>
  <si>
    <t>DARK-2195-20201214-11_09_01</t>
  </si>
  <si>
    <t>20201214 11:10:59</t>
  </si>
  <si>
    <t>11:10:59</t>
  </si>
  <si>
    <t>RECT-2196-20201214-11_10_54</t>
  </si>
  <si>
    <t>DARK-2197-20201214-11_11_02</t>
  </si>
  <si>
    <t>20201214 11:12:59</t>
  </si>
  <si>
    <t>11:12:59</t>
  </si>
  <si>
    <t>RECT-2198-20201214-11_12_55</t>
  </si>
  <si>
    <t>DARK-2199-20201214-11_13_03</t>
  </si>
  <si>
    <t>11:13:34</t>
  </si>
  <si>
    <t>20201214 11:15:35</t>
  </si>
  <si>
    <t>11:15:35</t>
  </si>
  <si>
    <t>RECT-2200-20201214-11_15_30</t>
  </si>
  <si>
    <t>DARK-2201-20201214-11_15_38</t>
  </si>
  <si>
    <t>11:15:57</t>
  </si>
  <si>
    <t>20201214 11:17:58</t>
  </si>
  <si>
    <t>11:17:58</t>
  </si>
  <si>
    <t>RECT-2202-20201214-11_17_54</t>
  </si>
  <si>
    <t>DARK-2203-20201214-11_18_01</t>
  </si>
  <si>
    <t>20201214 11:19:59</t>
  </si>
  <si>
    <t>11:19:59</t>
  </si>
  <si>
    <t>RECT-2204-20201214-11_19_54</t>
  </si>
  <si>
    <t>DARK-2205-20201214-11_20_02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</si>
</sst>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1607964703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1607964695.25</v>
      </c>
      <c r="I17">
        <f t="shared" ref="I17:I31" si="0">(J17)/1000</f>
        <v>1.5932232145306462E-3</v>
      </c>
      <c r="J17">
        <f t="shared" ref="J17:J31" si="1">1000*CA17*AH17*(BW17-BX17)/(100*BP17*(1000-AH17*BW17))</f>
        <v>1.5932232145306462</v>
      </c>
      <c r="K17">
        <f t="shared" ref="K17:K31" si="2">CA17*AH17*(BV17-BU17*(1000-AH17*BX17)/(1000-AH17*BW17))/(100*BP17)</f>
        <v>11.508646108570186</v>
      </c>
      <c r="L17">
        <f t="shared" ref="L17:L31" si="3">BU17 - IF(AH17&gt;1, K17*BP17*100/(AJ17*CI17), 0)</f>
        <v>401.756466666667</v>
      </c>
      <c r="M17">
        <f t="shared" ref="M17:M31" si="4">((S17-I17/2)*L17-K17)/(S17+I17/2)</f>
        <v>178.92997507039365</v>
      </c>
      <c r="N17">
        <f t="shared" ref="N17:N31" si="5">M17*(CB17+CC17)/1000</f>
        <v>18.36060032053442</v>
      </c>
      <c r="O17">
        <f t="shared" ref="O17:O31" si="6">(BU17 - IF(AH17&gt;1, K17*BP17*100/(AJ17*CI17), 0))*(CB17+CC17)/1000</f>
        <v>41.225568313832071</v>
      </c>
      <c r="P17">
        <f t="shared" ref="P17:P31" si="7">2/((1/R17-1/Q17)+SIGN(R17)*SQRT((1/R17-1/Q17)*(1/R17-1/Q17) + 4*BQ17/((BQ17+1)*(BQ17+1))*(2*1/R17*1/Q17-1/Q17*1/Q17)))</f>
        <v>8.7156515276678601E-2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2.9729999421802122</v>
      </c>
      <c r="R17">
        <f t="shared" ref="R17:R31" si="9">I17*(1000-(1000*0.61365*EXP(17.502*V17/(240.97+V17))/(CB17+CC17)+BW17)/2)/(1000*0.61365*EXP(17.502*V17/(240.97+V17))/(CB17+CC17)-BW17)</f>
        <v>8.5761541347756376E-2</v>
      </c>
      <c r="S17">
        <f t="shared" ref="S17:S31" si="10">1/((BQ17+1)/(P17/1.6)+1/(Q17/1.37)) + BQ17/((BQ17+1)/(P17/1.6) + BQ17/(Q17/1.37))</f>
        <v>5.3724436365176514E-2</v>
      </c>
      <c r="T17">
        <f t="shared" ref="T17:T31" si="11">(BM17*BO17)</f>
        <v>231.28711062891529</v>
      </c>
      <c r="U17">
        <f t="shared" ref="U17:U31" si="12">(CD17+(T17+2*0.95*0.0000000567*(((CD17+$B$7)+273)^4-(CD17+273)^4)-44100*I17)/(1.84*29.3*Q17+8*0.95*0.0000000567*(CD17+273)^3))</f>
        <v>28.977413882326335</v>
      </c>
      <c r="V17">
        <f t="shared" ref="V17:V31" si="13">($C$7*CE17+$D$7*CF17+$E$7*U17)</f>
        <v>28.90428</v>
      </c>
      <c r="W17">
        <f t="shared" ref="W17:W31" si="14">0.61365*EXP(17.502*V17/(240.97+V17))</f>
        <v>3.9995503565991983</v>
      </c>
      <c r="X17">
        <f t="shared" ref="X17:X31" si="15">(Y17/Z17*100)</f>
        <v>56.529536358122868</v>
      </c>
      <c r="Y17">
        <f t="shared" ref="Y17:Y31" si="16">BW17*(CB17+CC17)/1000</f>
        <v>2.1503902245212139</v>
      </c>
      <c r="Z17">
        <f t="shared" ref="Z17:Z31" si="17">0.61365*EXP(17.502*CD17/(240.97+CD17))</f>
        <v>3.8040117840312324</v>
      </c>
      <c r="AA17">
        <f t="shared" ref="AA17:AA31" si="18">(W17-BW17*(CB17+CC17)/1000)</f>
        <v>1.8491601320779845</v>
      </c>
      <c r="AB17">
        <f t="shared" ref="AB17:AB31" si="19">(-I17*44100)</f>
        <v>-70.261143760801502</v>
      </c>
      <c r="AC17">
        <f t="shared" ref="AC17:AC31" si="20">2*29.3*Q17*0.92*(CD17-V17)</f>
        <v>-138.30005681357423</v>
      </c>
      <c r="AD17">
        <f t="shared" ref="AD17:AD31" si="21">2*0.95*0.0000000567*(((CD17+$B$7)+273)^4-(V17+273)^4)</f>
        <v>-10.187888133383288</v>
      </c>
      <c r="AE17">
        <f t="shared" ref="AE17:AE31" si="22">T17+AD17+AB17+AC17</f>
        <v>12.538021921156258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54010.947605290567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1" si="26">1-AM17/AN17</f>
        <v>0.78066849277855754</v>
      </c>
      <c r="AP17">
        <v>-0.57774747981622299</v>
      </c>
      <c r="AQ17" t="s">
        <v>294</v>
      </c>
      <c r="AR17">
        <v>15367</v>
      </c>
      <c r="AS17">
        <v>945.39412000000004</v>
      </c>
      <c r="AT17">
        <v>1181.9100000000001</v>
      </c>
      <c r="AU17">
        <f t="shared" ref="AU17:AU31" si="27">1-AS17/AT17</f>
        <v>0.20011327427638315</v>
      </c>
      <c r="AV17">
        <v>0.5</v>
      </c>
      <c r="AW17">
        <f t="shared" ref="AW17:AW31" si="28">BM17</f>
        <v>1180.1673415543378</v>
      </c>
      <c r="AX17">
        <f t="shared" ref="AX17:AX31" si="29">K17</f>
        <v>11.508646108570186</v>
      </c>
      <c r="AY17">
        <f t="shared" ref="AY17:AY31" si="30">AU17*AV17*AW17</f>
        <v>118.08357545624658</v>
      </c>
      <c r="AZ17">
        <f t="shared" ref="AZ17:AZ31" si="31">(AX17-AP17)/AW17</f>
        <v>1.02412540686544E-2</v>
      </c>
      <c r="BA17">
        <f t="shared" ref="BA17:BA31" si="32">(AN17-AT17)/AT17</f>
        <v>1.7600071071401375</v>
      </c>
      <c r="BB17" t="s">
        <v>295</v>
      </c>
      <c r="BC17">
        <v>945.39412000000004</v>
      </c>
      <c r="BD17">
        <v>847.85</v>
      </c>
      <c r="BE17">
        <f t="shared" ref="BE17:BE31" si="33">1-BD17/AT17</f>
        <v>0.2826441945664222</v>
      </c>
      <c r="BF17">
        <f t="shared" ref="BF17:BF31" si="34">(AT17-BC17)/(AT17-BD17)</f>
        <v>0.70800419086391664</v>
      </c>
      <c r="BG17">
        <f t="shared" ref="BG17:BG31" si="35">(AN17-AT17)/(AN17-BD17)</f>
        <v>0.86162875948024842</v>
      </c>
      <c r="BH17">
        <f t="shared" ref="BH17:BH31" si="36">(AT17-BC17)/(AT17-AM17)</f>
        <v>0.50707355824811196</v>
      </c>
      <c r="BI17">
        <f t="shared" ref="BI17:BI31" si="37">(AN17-AT17)/(AN17-AM17)</f>
        <v>0.816841076982188</v>
      </c>
      <c r="BJ17">
        <f t="shared" ref="BJ17:BJ31" si="38">(BF17*BD17/BC17)</f>
        <v>0.6349535506143954</v>
      </c>
      <c r="BK17">
        <f t="shared" ref="BK17:BK31" si="39">(1-BJ17)</f>
        <v>0.3650464493856046</v>
      </c>
      <c r="BL17">
        <f t="shared" ref="BL17:BL31" si="40">$B$11*CJ17+$C$11*CK17+$F$11*CL17*(1-CO17)</f>
        <v>1399.97933333333</v>
      </c>
      <c r="BM17">
        <f t="shared" ref="BM17:BM31" si="41">BL17*BN17</f>
        <v>1180.1673415543378</v>
      </c>
      <c r="BN17">
        <f t="shared" ref="BN17:BN31" si="42">($B$11*$D$9+$C$11*$D$9+$F$11*((CY17+CQ17)/MAX(CY17+CQ17+CZ17, 0.1)*$I$9+CZ17/MAX(CY17+CQ17+CZ17, 0.1)*$J$9))/($B$11+$C$11+$F$11)</f>
        <v>0.84298911666387022</v>
      </c>
      <c r="BO17">
        <f t="shared" ref="BO17:BO31" si="43">($B$11*$K$9+$C$11*$K$9+$F$11*((CY17+CQ17)/MAX(CY17+CQ17+CZ17, 0.1)*$P$9+CZ17/MAX(CY17+CQ17+CZ17, 0.1)*$Q$9))/($B$11+$C$11+$F$11)</f>
        <v>0.19597823332774056</v>
      </c>
      <c r="BP17">
        <v>6</v>
      </c>
      <c r="BQ17">
        <v>0.5</v>
      </c>
      <c r="BR17" t="s">
        <v>296</v>
      </c>
      <c r="BS17">
        <v>2</v>
      </c>
      <c r="BT17">
        <v>1607964695.25</v>
      </c>
      <c r="BU17">
        <v>401.756466666667</v>
      </c>
      <c r="BV17">
        <v>416.332333333333</v>
      </c>
      <c r="BW17">
        <v>20.956246666666701</v>
      </c>
      <c r="BX17">
        <v>19.084779999999999</v>
      </c>
      <c r="BY17">
        <v>401.82446666666698</v>
      </c>
      <c r="BZ17">
        <v>20.735246666666701</v>
      </c>
      <c r="CA17">
        <v>500.08966666666697</v>
      </c>
      <c r="CB17">
        <v>102.51333333333299</v>
      </c>
      <c r="CC17">
        <v>9.99952233333333E-2</v>
      </c>
      <c r="CD17">
        <v>28.041416666666699</v>
      </c>
      <c r="CE17">
        <v>28.90428</v>
      </c>
      <c r="CF17">
        <v>999.9</v>
      </c>
      <c r="CG17">
        <v>0</v>
      </c>
      <c r="CH17">
        <v>0</v>
      </c>
      <c r="CI17">
        <v>9998.5169999999998</v>
      </c>
      <c r="CJ17">
        <v>0</v>
      </c>
      <c r="CK17">
        <v>229.05056666666701</v>
      </c>
      <c r="CL17">
        <v>1399.97933333333</v>
      </c>
      <c r="CM17">
        <v>0.90000353333333305</v>
      </c>
      <c r="CN17">
        <v>9.9996186666666695E-2</v>
      </c>
      <c r="CO17">
        <v>0</v>
      </c>
      <c r="CP17">
        <v>945.74136666666698</v>
      </c>
      <c r="CQ17">
        <v>4.9994800000000001</v>
      </c>
      <c r="CR17">
        <v>13422.8766666667</v>
      </c>
      <c r="CS17">
        <v>11417.4233333333</v>
      </c>
      <c r="CT17">
        <v>46.074666666666701</v>
      </c>
      <c r="CU17">
        <v>47.811999999999998</v>
      </c>
      <c r="CV17">
        <v>46.949666666666602</v>
      </c>
      <c r="CW17">
        <v>47.353999999999999</v>
      </c>
      <c r="CX17">
        <v>48.124933333333303</v>
      </c>
      <c r="CY17">
        <v>1255.48933333333</v>
      </c>
      <c r="CZ17">
        <v>139.49</v>
      </c>
      <c r="DA17">
        <v>0</v>
      </c>
      <c r="DB17">
        <v>868.30000019073498</v>
      </c>
      <c r="DC17">
        <v>0</v>
      </c>
      <c r="DD17">
        <v>945.39412000000004</v>
      </c>
      <c r="DE17">
        <v>-37.426538397525</v>
      </c>
      <c r="DF17">
        <v>-527.11538383982997</v>
      </c>
      <c r="DG17">
        <v>13417.852000000001</v>
      </c>
      <c r="DH17">
        <v>15</v>
      </c>
      <c r="DI17">
        <v>1607964726</v>
      </c>
      <c r="DJ17" t="s">
        <v>297</v>
      </c>
      <c r="DK17">
        <v>1607964721</v>
      </c>
      <c r="DL17">
        <v>1607964726</v>
      </c>
      <c r="DM17">
        <v>8</v>
      </c>
      <c r="DN17">
        <v>-0.32700000000000001</v>
      </c>
      <c r="DO17">
        <v>5.0000000000000001E-3</v>
      </c>
      <c r="DP17">
        <v>-6.8000000000000005E-2</v>
      </c>
      <c r="DQ17">
        <v>0.221</v>
      </c>
      <c r="DR17">
        <v>415</v>
      </c>
      <c r="DS17">
        <v>19</v>
      </c>
      <c r="DT17">
        <v>0.14000000000000001</v>
      </c>
      <c r="DU17">
        <v>0.04</v>
      </c>
      <c r="DV17">
        <v>11.179044480690701</v>
      </c>
      <c r="DW17">
        <v>1.2573054330912601</v>
      </c>
      <c r="DX17">
        <v>0.10003231313815</v>
      </c>
      <c r="DY17">
        <v>0</v>
      </c>
      <c r="DZ17">
        <v>-14.2241741935484</v>
      </c>
      <c r="EA17">
        <v>-1.0693790322580301</v>
      </c>
      <c r="EB17">
        <v>8.7951243706447399E-2</v>
      </c>
      <c r="EC17">
        <v>0</v>
      </c>
      <c r="ED17">
        <v>1.9437254838709701</v>
      </c>
      <c r="EE17">
        <v>-1.0573756451612899</v>
      </c>
      <c r="EF17">
        <v>8.0805315572466299E-2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-6.8000000000000005E-2</v>
      </c>
      <c r="EN17">
        <v>0.221</v>
      </c>
      <c r="EO17">
        <v>0.43839510233344797</v>
      </c>
      <c r="EP17">
        <v>-1.6043650578588901E-5</v>
      </c>
      <c r="EQ17">
        <v>-1.15305589960158E-6</v>
      </c>
      <c r="ER17">
        <v>3.6581349982770798E-10</v>
      </c>
      <c r="ES17">
        <v>-0.103133521318258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16.5</v>
      </c>
      <c r="FB17">
        <v>14.1</v>
      </c>
      <c r="FC17">
        <v>2</v>
      </c>
      <c r="FD17">
        <v>508.56799999999998</v>
      </c>
      <c r="FE17">
        <v>482.13099999999997</v>
      </c>
      <c r="FF17">
        <v>23.978200000000001</v>
      </c>
      <c r="FG17">
        <v>35.073500000000003</v>
      </c>
      <c r="FH17">
        <v>30.000699999999998</v>
      </c>
      <c r="FI17">
        <v>35.161299999999997</v>
      </c>
      <c r="FJ17">
        <v>35.211500000000001</v>
      </c>
      <c r="FK17">
        <v>19.599799999999998</v>
      </c>
      <c r="FL17">
        <v>19.2911</v>
      </c>
      <c r="FM17">
        <v>26.1371</v>
      </c>
      <c r="FN17">
        <v>23.946300000000001</v>
      </c>
      <c r="FO17">
        <v>415.61500000000001</v>
      </c>
      <c r="FP17">
        <v>19.442499999999999</v>
      </c>
      <c r="FQ17">
        <v>97.453800000000001</v>
      </c>
      <c r="FR17">
        <v>102.001</v>
      </c>
    </row>
    <row r="18" spans="1:174" x14ac:dyDescent="0.25">
      <c r="A18">
        <v>2</v>
      </c>
      <c r="B18">
        <v>1607964847</v>
      </c>
      <c r="C18">
        <v>144</v>
      </c>
      <c r="D18" t="s">
        <v>299</v>
      </c>
      <c r="E18" t="s">
        <v>300</v>
      </c>
      <c r="F18" t="s">
        <v>291</v>
      </c>
      <c r="G18" t="s">
        <v>292</v>
      </c>
      <c r="H18">
        <v>1607964839</v>
      </c>
      <c r="I18">
        <f t="shared" si="0"/>
        <v>1.6924571289512794E-3</v>
      </c>
      <c r="J18">
        <f t="shared" si="1"/>
        <v>1.6924571289512793</v>
      </c>
      <c r="K18">
        <f t="shared" si="2"/>
        <v>-0.38213367180303576</v>
      </c>
      <c r="L18">
        <f t="shared" si="3"/>
        <v>49.539564516128998</v>
      </c>
      <c r="M18">
        <f t="shared" si="4"/>
        <v>54.507644993589722</v>
      </c>
      <c r="N18">
        <f t="shared" si="5"/>
        <v>5.5934884711655997</v>
      </c>
      <c r="O18">
        <f t="shared" si="6"/>
        <v>5.0836718963022474</v>
      </c>
      <c r="P18">
        <f t="shared" si="7"/>
        <v>9.6167496158968857E-2</v>
      </c>
      <c r="Q18">
        <f t="shared" si="8"/>
        <v>2.9734707501852955</v>
      </c>
      <c r="R18">
        <f t="shared" si="9"/>
        <v>9.4472450267427899E-2</v>
      </c>
      <c r="S18">
        <f t="shared" si="10"/>
        <v>5.9195085988672097E-2</v>
      </c>
      <c r="T18">
        <f t="shared" si="11"/>
        <v>231.28954718652471</v>
      </c>
      <c r="U18">
        <f t="shared" si="12"/>
        <v>28.913672741880021</v>
      </c>
      <c r="V18">
        <f t="shared" si="13"/>
        <v>28.965783870967702</v>
      </c>
      <c r="W18">
        <f t="shared" si="14"/>
        <v>4.0138168006610595</v>
      </c>
      <c r="X18">
        <f t="shared" si="15"/>
        <v>58.789025175143962</v>
      </c>
      <c r="Y18">
        <f t="shared" si="16"/>
        <v>2.2313667286195114</v>
      </c>
      <c r="Z18">
        <f t="shared" si="17"/>
        <v>3.7955498019772143</v>
      </c>
      <c r="AA18">
        <f t="shared" si="18"/>
        <v>1.7824500720415482</v>
      </c>
      <c r="AB18">
        <f t="shared" si="19"/>
        <v>-74.637359386751427</v>
      </c>
      <c r="AC18">
        <f t="shared" si="20"/>
        <v>-154.30618292112311</v>
      </c>
      <c r="AD18">
        <f t="shared" si="21"/>
        <v>-11.366504419069313</v>
      </c>
      <c r="AE18">
        <f t="shared" si="22"/>
        <v>-9.0204995404191379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54031.715792956173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15364.7</v>
      </c>
      <c r="AS18">
        <v>851.39556000000005</v>
      </c>
      <c r="AT18">
        <v>992.49</v>
      </c>
      <c r="AU18">
        <f t="shared" si="27"/>
        <v>0.14216207719977025</v>
      </c>
      <c r="AV18">
        <v>0.5</v>
      </c>
      <c r="AW18">
        <f t="shared" si="28"/>
        <v>1180.1759609161575</v>
      </c>
      <c r="AX18">
        <f t="shared" si="29"/>
        <v>-0.38213367180303576</v>
      </c>
      <c r="AY18">
        <f t="shared" si="30"/>
        <v>83.888133032537908</v>
      </c>
      <c r="AZ18">
        <f t="shared" si="31"/>
        <v>1.6574969707172684E-4</v>
      </c>
      <c r="BA18">
        <f t="shared" si="32"/>
        <v>2.2867635945954117</v>
      </c>
      <c r="BB18" t="s">
        <v>302</v>
      </c>
      <c r="BC18">
        <v>851.39556000000005</v>
      </c>
      <c r="BD18">
        <v>770.75</v>
      </c>
      <c r="BE18">
        <f t="shared" si="33"/>
        <v>0.22341786819010767</v>
      </c>
      <c r="BF18">
        <f t="shared" si="34"/>
        <v>0.63630576350680956</v>
      </c>
      <c r="BG18">
        <f t="shared" si="35"/>
        <v>0.91099533181071968</v>
      </c>
      <c r="BH18">
        <f t="shared" si="36"/>
        <v>0.50934216379676567</v>
      </c>
      <c r="BI18">
        <f t="shared" si="37"/>
        <v>0.8912225154232607</v>
      </c>
      <c r="BJ18">
        <f t="shared" si="38"/>
        <v>0.5760338557824678</v>
      </c>
      <c r="BK18">
        <f t="shared" si="39"/>
        <v>0.4239661442175322</v>
      </c>
      <c r="BL18">
        <f t="shared" si="40"/>
        <v>1399.98903225806</v>
      </c>
      <c r="BM18">
        <f t="shared" si="41"/>
        <v>1180.1759609161575</v>
      </c>
      <c r="BN18">
        <f t="shared" si="42"/>
        <v>0.84298943329051423</v>
      </c>
      <c r="BO18">
        <f t="shared" si="43"/>
        <v>0.19597886658102848</v>
      </c>
      <c r="BP18">
        <v>6</v>
      </c>
      <c r="BQ18">
        <v>0.5</v>
      </c>
      <c r="BR18" t="s">
        <v>296</v>
      </c>
      <c r="BS18">
        <v>2</v>
      </c>
      <c r="BT18">
        <v>1607964839</v>
      </c>
      <c r="BU18">
        <v>49.539564516128998</v>
      </c>
      <c r="BV18">
        <v>49.181677419354799</v>
      </c>
      <c r="BW18">
        <v>21.744309677419398</v>
      </c>
      <c r="BX18">
        <v>19.757861290322602</v>
      </c>
      <c r="BY18">
        <v>49.431829032258101</v>
      </c>
      <c r="BZ18">
        <v>21.426083870967702</v>
      </c>
      <c r="CA18">
        <v>500.085225806452</v>
      </c>
      <c r="CB18">
        <v>102.51845161290299</v>
      </c>
      <c r="CC18">
        <v>9.9969561290322598E-2</v>
      </c>
      <c r="CD18">
        <v>28.003209677419399</v>
      </c>
      <c r="CE18">
        <v>28.965783870967702</v>
      </c>
      <c r="CF18">
        <v>999.9</v>
      </c>
      <c r="CG18">
        <v>0</v>
      </c>
      <c r="CH18">
        <v>0</v>
      </c>
      <c r="CI18">
        <v>10000.6812903226</v>
      </c>
      <c r="CJ18">
        <v>0</v>
      </c>
      <c r="CK18">
        <v>230.96990322580601</v>
      </c>
      <c r="CL18">
        <v>1399.98903225806</v>
      </c>
      <c r="CM18">
        <v>0.89999480645161301</v>
      </c>
      <c r="CN18">
        <v>0.100005203225806</v>
      </c>
      <c r="CO18">
        <v>0</v>
      </c>
      <c r="CP18">
        <v>851.56158064516103</v>
      </c>
      <c r="CQ18">
        <v>4.9994800000000001</v>
      </c>
      <c r="CR18">
        <v>12115.729032258099</v>
      </c>
      <c r="CS18">
        <v>11417.4741935484</v>
      </c>
      <c r="CT18">
        <v>46.156999999999996</v>
      </c>
      <c r="CU18">
        <v>47.832322580645098</v>
      </c>
      <c r="CV18">
        <v>46.989774193548399</v>
      </c>
      <c r="CW18">
        <v>47.423129032257997</v>
      </c>
      <c r="CX18">
        <v>48.193322580645102</v>
      </c>
      <c r="CY18">
        <v>1255.4838709677399</v>
      </c>
      <c r="CZ18">
        <v>139.50580645161301</v>
      </c>
      <c r="DA18">
        <v>0</v>
      </c>
      <c r="DB18">
        <v>143.200000047684</v>
      </c>
      <c r="DC18">
        <v>0</v>
      </c>
      <c r="DD18">
        <v>851.39556000000005</v>
      </c>
      <c r="DE18">
        <v>-15.6076153542267</v>
      </c>
      <c r="DF18">
        <v>-219.269230426034</v>
      </c>
      <c r="DG18">
        <v>12113.16</v>
      </c>
      <c r="DH18">
        <v>15</v>
      </c>
      <c r="DI18">
        <v>1607964726</v>
      </c>
      <c r="DJ18" t="s">
        <v>297</v>
      </c>
      <c r="DK18">
        <v>1607964721</v>
      </c>
      <c r="DL18">
        <v>1607964726</v>
      </c>
      <c r="DM18">
        <v>8</v>
      </c>
      <c r="DN18">
        <v>-0.32700000000000001</v>
      </c>
      <c r="DO18">
        <v>5.0000000000000001E-3</v>
      </c>
      <c r="DP18">
        <v>-6.8000000000000005E-2</v>
      </c>
      <c r="DQ18">
        <v>0.221</v>
      </c>
      <c r="DR18">
        <v>415</v>
      </c>
      <c r="DS18">
        <v>19</v>
      </c>
      <c r="DT18">
        <v>0.14000000000000001</v>
      </c>
      <c r="DU18">
        <v>0.04</v>
      </c>
      <c r="DV18">
        <v>-0.37763558739084802</v>
      </c>
      <c r="DW18">
        <v>-0.34503114046280098</v>
      </c>
      <c r="DX18">
        <v>2.7017129087394801E-2</v>
      </c>
      <c r="DY18">
        <v>1</v>
      </c>
      <c r="DZ18">
        <v>0.35527009677419402</v>
      </c>
      <c r="EA18">
        <v>0.37326082258064602</v>
      </c>
      <c r="EB18">
        <v>2.98400826323716E-2</v>
      </c>
      <c r="EC18">
        <v>0</v>
      </c>
      <c r="ED18">
        <v>1.9833777419354801</v>
      </c>
      <c r="EE18">
        <v>0.37110096774193202</v>
      </c>
      <c r="EF18">
        <v>2.7712658305998301E-2</v>
      </c>
      <c r="EG18">
        <v>0</v>
      </c>
      <c r="EH18">
        <v>1</v>
      </c>
      <c r="EI18">
        <v>3</v>
      </c>
      <c r="EJ18" t="s">
        <v>303</v>
      </c>
      <c r="EK18">
        <v>100</v>
      </c>
      <c r="EL18">
        <v>100</v>
      </c>
      <c r="EM18">
        <v>0.108</v>
      </c>
      <c r="EN18">
        <v>0.31940000000000002</v>
      </c>
      <c r="EO18">
        <v>0.111312913527486</v>
      </c>
      <c r="EP18">
        <v>-1.6043650578588901E-5</v>
      </c>
      <c r="EQ18">
        <v>-1.15305589960158E-6</v>
      </c>
      <c r="ER18">
        <v>3.6581349982770798E-10</v>
      </c>
      <c r="ES18">
        <v>-9.7787185838566298E-2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2.1</v>
      </c>
      <c r="FB18">
        <v>2</v>
      </c>
      <c r="FC18">
        <v>2</v>
      </c>
      <c r="FD18">
        <v>508.7</v>
      </c>
      <c r="FE18">
        <v>481.43</v>
      </c>
      <c r="FF18">
        <v>23.743600000000001</v>
      </c>
      <c r="FG18">
        <v>35.152000000000001</v>
      </c>
      <c r="FH18">
        <v>30.000800000000002</v>
      </c>
      <c r="FI18">
        <v>35.186100000000003</v>
      </c>
      <c r="FJ18">
        <v>35.227600000000002</v>
      </c>
      <c r="FK18">
        <v>5.08141</v>
      </c>
      <c r="FL18">
        <v>14.792</v>
      </c>
      <c r="FM18">
        <v>25.764800000000001</v>
      </c>
      <c r="FN18">
        <v>23.735099999999999</v>
      </c>
      <c r="FO18">
        <v>49.358899999999998</v>
      </c>
      <c r="FP18">
        <v>19.6572</v>
      </c>
      <c r="FQ18">
        <v>97.430199999999999</v>
      </c>
      <c r="FR18">
        <v>101.964</v>
      </c>
    </row>
    <row r="19" spans="1:174" x14ac:dyDescent="0.25">
      <c r="A19">
        <v>3</v>
      </c>
      <c r="B19">
        <v>1607964925</v>
      </c>
      <c r="C19">
        <v>222</v>
      </c>
      <c r="D19" t="s">
        <v>304</v>
      </c>
      <c r="E19" t="s">
        <v>305</v>
      </c>
      <c r="F19" t="s">
        <v>291</v>
      </c>
      <c r="G19" t="s">
        <v>292</v>
      </c>
      <c r="H19">
        <v>1607964917.25</v>
      </c>
      <c r="I19">
        <f t="shared" si="0"/>
        <v>2.268794542200065E-3</v>
      </c>
      <c r="J19">
        <f t="shared" si="1"/>
        <v>2.268794542200065</v>
      </c>
      <c r="K19">
        <f t="shared" si="2"/>
        <v>1.0638481401301716</v>
      </c>
      <c r="L19">
        <f t="shared" si="3"/>
        <v>79.464569999999995</v>
      </c>
      <c r="M19">
        <f t="shared" si="4"/>
        <v>63.986931525107508</v>
      </c>
      <c r="N19">
        <f t="shared" si="5"/>
        <v>6.5662448518905894</v>
      </c>
      <c r="O19">
        <f t="shared" si="6"/>
        <v>8.1545373599523092</v>
      </c>
      <c r="P19">
        <f t="shared" si="7"/>
        <v>0.12941896057190472</v>
      </c>
      <c r="Q19">
        <f t="shared" si="8"/>
        <v>2.9729882421743747</v>
      </c>
      <c r="R19">
        <f t="shared" si="9"/>
        <v>0.12636863343512519</v>
      </c>
      <c r="S19">
        <f t="shared" si="10"/>
        <v>7.9248467651262602E-2</v>
      </c>
      <c r="T19">
        <f t="shared" si="11"/>
        <v>231.29106484863175</v>
      </c>
      <c r="U19">
        <f t="shared" si="12"/>
        <v>28.745843730887138</v>
      </c>
      <c r="V19">
        <f t="shared" si="13"/>
        <v>28.8564266666667</v>
      </c>
      <c r="W19">
        <f t="shared" si="14"/>
        <v>3.9884808986388083</v>
      </c>
      <c r="X19">
        <f t="shared" si="15"/>
        <v>58.074814570089309</v>
      </c>
      <c r="Y19">
        <f t="shared" si="16"/>
        <v>2.2016586690538973</v>
      </c>
      <c r="Z19">
        <f t="shared" si="17"/>
        <v>3.7910730931336176</v>
      </c>
      <c r="AA19">
        <f t="shared" si="18"/>
        <v>1.786822229584911</v>
      </c>
      <c r="AB19">
        <f t="shared" si="19"/>
        <v>-100.05383931102287</v>
      </c>
      <c r="AC19">
        <f t="shared" si="20"/>
        <v>-139.99794354523883</v>
      </c>
      <c r="AD19">
        <f t="shared" si="21"/>
        <v>-10.307550460533598</v>
      </c>
      <c r="AE19">
        <f t="shared" si="22"/>
        <v>-19.068268468163552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54021.205250809871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306</v>
      </c>
      <c r="AR19">
        <v>15364.1</v>
      </c>
      <c r="AS19">
        <v>834.24012000000005</v>
      </c>
      <c r="AT19">
        <v>972.35</v>
      </c>
      <c r="AU19">
        <f t="shared" si="27"/>
        <v>0.14203720882398307</v>
      </c>
      <c r="AV19">
        <v>0.5</v>
      </c>
      <c r="AW19">
        <f t="shared" si="28"/>
        <v>1180.1837915544986</v>
      </c>
      <c r="AX19">
        <f t="shared" si="29"/>
        <v>1.0638481401301716</v>
      </c>
      <c r="AY19">
        <f t="shared" si="30"/>
        <v>83.81500582585322</v>
      </c>
      <c r="AZ19">
        <f t="shared" si="31"/>
        <v>1.3909660780751273E-3</v>
      </c>
      <c r="BA19">
        <f t="shared" si="32"/>
        <v>2.3548413637064844</v>
      </c>
      <c r="BB19" t="s">
        <v>307</v>
      </c>
      <c r="BC19">
        <v>834.24012000000005</v>
      </c>
      <c r="BD19">
        <v>718.64</v>
      </c>
      <c r="BE19">
        <f t="shared" si="33"/>
        <v>0.26092456420013377</v>
      </c>
      <c r="BF19">
        <f t="shared" si="34"/>
        <v>0.54436119979504138</v>
      </c>
      <c r="BG19">
        <f t="shared" si="35"/>
        <v>0.9002492687069481</v>
      </c>
      <c r="BH19">
        <f t="shared" si="36"/>
        <v>0.53765805920313792</v>
      </c>
      <c r="BI19">
        <f t="shared" si="37"/>
        <v>0.89913108986209078</v>
      </c>
      <c r="BJ19">
        <f t="shared" si="38"/>
        <v>0.46892941641395586</v>
      </c>
      <c r="BK19">
        <f t="shared" si="39"/>
        <v>0.53107058358604409</v>
      </c>
      <c r="BL19">
        <f t="shared" si="40"/>
        <v>1399.99833333333</v>
      </c>
      <c r="BM19">
        <f t="shared" si="41"/>
        <v>1180.1837915544986</v>
      </c>
      <c r="BN19">
        <f t="shared" si="42"/>
        <v>0.84298942609777017</v>
      </c>
      <c r="BO19">
        <f t="shared" si="43"/>
        <v>0.19597885219554056</v>
      </c>
      <c r="BP19">
        <v>6</v>
      </c>
      <c r="BQ19">
        <v>0.5</v>
      </c>
      <c r="BR19" t="s">
        <v>296</v>
      </c>
      <c r="BS19">
        <v>2</v>
      </c>
      <c r="BT19">
        <v>1607964917.25</v>
      </c>
      <c r="BU19">
        <v>79.464569999999995</v>
      </c>
      <c r="BV19">
        <v>80.957269999999994</v>
      </c>
      <c r="BW19">
        <v>21.454786666666699</v>
      </c>
      <c r="BX19">
        <v>18.791116666666699</v>
      </c>
      <c r="BY19">
        <v>79.361613333333295</v>
      </c>
      <c r="BZ19">
        <v>21.14866</v>
      </c>
      <c r="CA19">
        <v>500.08853333333298</v>
      </c>
      <c r="CB19">
        <v>102.518533333333</v>
      </c>
      <c r="CC19">
        <v>9.9996660000000001E-2</v>
      </c>
      <c r="CD19">
        <v>27.982966666666702</v>
      </c>
      <c r="CE19">
        <v>28.8564266666667</v>
      </c>
      <c r="CF19">
        <v>999.9</v>
      </c>
      <c r="CG19">
        <v>0</v>
      </c>
      <c r="CH19">
        <v>0</v>
      </c>
      <c r="CI19">
        <v>9997.9436666666606</v>
      </c>
      <c r="CJ19">
        <v>0</v>
      </c>
      <c r="CK19">
        <v>229.256</v>
      </c>
      <c r="CL19">
        <v>1399.99833333333</v>
      </c>
      <c r="CM19">
        <v>0.89999506666666695</v>
      </c>
      <c r="CN19">
        <v>0.100004996666667</v>
      </c>
      <c r="CO19">
        <v>0</v>
      </c>
      <c r="CP19">
        <v>834.31290000000001</v>
      </c>
      <c r="CQ19">
        <v>4.9994800000000001</v>
      </c>
      <c r="CR19">
        <v>11879.37</v>
      </c>
      <c r="CS19">
        <v>11417.553333333301</v>
      </c>
      <c r="CT19">
        <v>46.218566666666703</v>
      </c>
      <c r="CU19">
        <v>47.8791333333333</v>
      </c>
      <c r="CV19">
        <v>47.030999999999999</v>
      </c>
      <c r="CW19">
        <v>47.441200000000002</v>
      </c>
      <c r="CX19">
        <v>48.243699999999997</v>
      </c>
      <c r="CY19">
        <v>1255.492</v>
      </c>
      <c r="CZ19">
        <v>139.506333333333</v>
      </c>
      <c r="DA19">
        <v>0</v>
      </c>
      <c r="DB19">
        <v>77.100000143051105</v>
      </c>
      <c r="DC19">
        <v>0</v>
      </c>
      <c r="DD19">
        <v>834.24012000000005</v>
      </c>
      <c r="DE19">
        <v>-15.4853076942447</v>
      </c>
      <c r="DF19">
        <v>-202.653846205793</v>
      </c>
      <c r="DG19">
        <v>11878.296</v>
      </c>
      <c r="DH19">
        <v>15</v>
      </c>
      <c r="DI19">
        <v>1607964726</v>
      </c>
      <c r="DJ19" t="s">
        <v>297</v>
      </c>
      <c r="DK19">
        <v>1607964721</v>
      </c>
      <c r="DL19">
        <v>1607964726</v>
      </c>
      <c r="DM19">
        <v>8</v>
      </c>
      <c r="DN19">
        <v>-0.32700000000000001</v>
      </c>
      <c r="DO19">
        <v>5.0000000000000001E-3</v>
      </c>
      <c r="DP19">
        <v>-6.8000000000000005E-2</v>
      </c>
      <c r="DQ19">
        <v>0.221</v>
      </c>
      <c r="DR19">
        <v>415</v>
      </c>
      <c r="DS19">
        <v>19</v>
      </c>
      <c r="DT19">
        <v>0.14000000000000001</v>
      </c>
      <c r="DU19">
        <v>0.04</v>
      </c>
      <c r="DV19">
        <v>1.0669236857453901</v>
      </c>
      <c r="DW19">
        <v>-0.133415904041668</v>
      </c>
      <c r="DX19">
        <v>1.4313355576055601E-2</v>
      </c>
      <c r="DY19">
        <v>1</v>
      </c>
      <c r="DZ19">
        <v>-1.4957174193548399</v>
      </c>
      <c r="EA19">
        <v>0.145411451612906</v>
      </c>
      <c r="EB19">
        <v>1.6744577161218899E-2</v>
      </c>
      <c r="EC19">
        <v>1</v>
      </c>
      <c r="ED19">
        <v>2.6626883870967699</v>
      </c>
      <c r="EE19">
        <v>0.10326193548386101</v>
      </c>
      <c r="EF19">
        <v>8.7302403975230407E-3</v>
      </c>
      <c r="EG19">
        <v>1</v>
      </c>
      <c r="EH19">
        <v>3</v>
      </c>
      <c r="EI19">
        <v>3</v>
      </c>
      <c r="EJ19" t="s">
        <v>308</v>
      </c>
      <c r="EK19">
        <v>100</v>
      </c>
      <c r="EL19">
        <v>100</v>
      </c>
      <c r="EM19">
        <v>0.10299999999999999</v>
      </c>
      <c r="EN19">
        <v>0.30630000000000002</v>
      </c>
      <c r="EO19">
        <v>0.111312913527486</v>
      </c>
      <c r="EP19">
        <v>-1.6043650578588901E-5</v>
      </c>
      <c r="EQ19">
        <v>-1.15305589960158E-6</v>
      </c>
      <c r="ER19">
        <v>3.6581349982770798E-10</v>
      </c>
      <c r="ES19">
        <v>-9.7787185838566298E-2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3.4</v>
      </c>
      <c r="FB19">
        <v>3.3</v>
      </c>
      <c r="FC19">
        <v>2</v>
      </c>
      <c r="FD19">
        <v>508.98099999999999</v>
      </c>
      <c r="FE19">
        <v>480.27499999999998</v>
      </c>
      <c r="FF19">
        <v>23.6815</v>
      </c>
      <c r="FG19">
        <v>35.244599999999998</v>
      </c>
      <c r="FH19">
        <v>30.000499999999999</v>
      </c>
      <c r="FI19">
        <v>35.242600000000003</v>
      </c>
      <c r="FJ19">
        <v>35.279800000000002</v>
      </c>
      <c r="FK19">
        <v>6.3887900000000002</v>
      </c>
      <c r="FL19">
        <v>18.883299999999998</v>
      </c>
      <c r="FM19">
        <v>24.993400000000001</v>
      </c>
      <c r="FN19">
        <v>23.692699999999999</v>
      </c>
      <c r="FO19">
        <v>81.188000000000002</v>
      </c>
      <c r="FP19">
        <v>18.810400000000001</v>
      </c>
      <c r="FQ19">
        <v>97.411900000000003</v>
      </c>
      <c r="FR19">
        <v>101.94</v>
      </c>
    </row>
    <row r="20" spans="1:174" x14ac:dyDescent="0.25">
      <c r="A20">
        <v>4</v>
      </c>
      <c r="B20">
        <v>1607965045.5</v>
      </c>
      <c r="C20">
        <v>342.5</v>
      </c>
      <c r="D20" t="s">
        <v>309</v>
      </c>
      <c r="E20" t="s">
        <v>310</v>
      </c>
      <c r="F20" t="s">
        <v>291</v>
      </c>
      <c r="G20" t="s">
        <v>292</v>
      </c>
      <c r="H20">
        <v>1607965037.5</v>
      </c>
      <c r="I20">
        <f t="shared" si="0"/>
        <v>3.5632383685437891E-3</v>
      </c>
      <c r="J20">
        <f t="shared" si="1"/>
        <v>3.5632383685437889</v>
      </c>
      <c r="K20">
        <f t="shared" si="2"/>
        <v>2.465173919010978</v>
      </c>
      <c r="L20">
        <f t="shared" si="3"/>
        <v>99.851461290322604</v>
      </c>
      <c r="M20">
        <f t="shared" si="4"/>
        <v>78.029265564125794</v>
      </c>
      <c r="N20">
        <f t="shared" si="5"/>
        <v>8.0063736957529841</v>
      </c>
      <c r="O20">
        <f t="shared" si="6"/>
        <v>10.245490680677188</v>
      </c>
      <c r="P20">
        <f t="shared" si="7"/>
        <v>0.21084682623216422</v>
      </c>
      <c r="Q20">
        <f t="shared" si="8"/>
        <v>2.972619407172691</v>
      </c>
      <c r="R20">
        <f t="shared" si="9"/>
        <v>0.20287682444975941</v>
      </c>
      <c r="S20">
        <f t="shared" si="10"/>
        <v>0.12748898733170491</v>
      </c>
      <c r="T20">
        <f t="shared" si="11"/>
        <v>231.29318499059781</v>
      </c>
      <c r="U20">
        <f t="shared" si="12"/>
        <v>28.360854297556081</v>
      </c>
      <c r="V20">
        <f t="shared" si="13"/>
        <v>28.5102612903226</v>
      </c>
      <c r="W20">
        <f t="shared" si="14"/>
        <v>3.9091983235115251</v>
      </c>
      <c r="X20">
        <f t="shared" si="15"/>
        <v>57.162374829653508</v>
      </c>
      <c r="Y20">
        <f t="shared" si="16"/>
        <v>2.1603504189958538</v>
      </c>
      <c r="Z20">
        <f t="shared" si="17"/>
        <v>3.77932236971224</v>
      </c>
      <c r="AA20">
        <f t="shared" si="18"/>
        <v>1.7488479045156713</v>
      </c>
      <c r="AB20">
        <f t="shared" si="19"/>
        <v>-157.13881205278111</v>
      </c>
      <c r="AC20">
        <f t="shared" si="20"/>
        <v>-93.035499972391563</v>
      </c>
      <c r="AD20">
        <f t="shared" si="21"/>
        <v>-6.8371073168667067</v>
      </c>
      <c r="AE20">
        <f t="shared" si="22"/>
        <v>-25.718234351441566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54019.706232852375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311</v>
      </c>
      <c r="AR20">
        <v>15365</v>
      </c>
      <c r="AS20">
        <v>815.34742307692295</v>
      </c>
      <c r="AT20">
        <v>951.72</v>
      </c>
      <c r="AU20">
        <f t="shared" si="27"/>
        <v>0.14329064947997006</v>
      </c>
      <c r="AV20">
        <v>0.5</v>
      </c>
      <c r="AW20">
        <f t="shared" si="28"/>
        <v>1180.1966522030389</v>
      </c>
      <c r="AX20">
        <f t="shared" si="29"/>
        <v>2.465173919010978</v>
      </c>
      <c r="AY20">
        <f t="shared" si="30"/>
        <v>84.55557240412989</v>
      </c>
      <c r="AZ20">
        <f t="shared" si="31"/>
        <v>2.5783172602185135E-3</v>
      </c>
      <c r="BA20">
        <f t="shared" si="32"/>
        <v>2.4275627285336019</v>
      </c>
      <c r="BB20" t="s">
        <v>312</v>
      </c>
      <c r="BC20">
        <v>815.34742307692295</v>
      </c>
      <c r="BD20">
        <v>673.43</v>
      </c>
      <c r="BE20">
        <f t="shared" si="33"/>
        <v>0.29240743075694542</v>
      </c>
      <c r="BF20">
        <f t="shared" si="34"/>
        <v>0.49003764750108536</v>
      </c>
      <c r="BG20">
        <f t="shared" si="35"/>
        <v>0.8924960886948794</v>
      </c>
      <c r="BH20">
        <f t="shared" si="36"/>
        <v>0.57725533674572505</v>
      </c>
      <c r="BI20">
        <f t="shared" si="37"/>
        <v>0.90723207748240176</v>
      </c>
      <c r="BJ20">
        <f t="shared" si="38"/>
        <v>0.40474286618984245</v>
      </c>
      <c r="BK20">
        <f t="shared" si="39"/>
        <v>0.59525713381015755</v>
      </c>
      <c r="BL20">
        <f t="shared" si="40"/>
        <v>1400.0138709677401</v>
      </c>
      <c r="BM20">
        <f t="shared" si="41"/>
        <v>1180.1966522030389</v>
      </c>
      <c r="BN20">
        <f t="shared" si="42"/>
        <v>0.84298925651875456</v>
      </c>
      <c r="BO20">
        <f t="shared" si="43"/>
        <v>0.19597851303750907</v>
      </c>
      <c r="BP20">
        <v>6</v>
      </c>
      <c r="BQ20">
        <v>0.5</v>
      </c>
      <c r="BR20" t="s">
        <v>296</v>
      </c>
      <c r="BS20">
        <v>2</v>
      </c>
      <c r="BT20">
        <v>1607965037.5</v>
      </c>
      <c r="BU20">
        <v>99.851461290322604</v>
      </c>
      <c r="BV20">
        <v>103.235967741935</v>
      </c>
      <c r="BW20">
        <v>21.054545161290299</v>
      </c>
      <c r="BX20">
        <v>16.8694967741935</v>
      </c>
      <c r="BY20">
        <v>99.752864516128994</v>
      </c>
      <c r="BZ20">
        <v>20.764964516129002</v>
      </c>
      <c r="CA20">
        <v>500.09687096774201</v>
      </c>
      <c r="CB20">
        <v>102.507322580645</v>
      </c>
      <c r="CC20">
        <v>9.9995812903225803E-2</v>
      </c>
      <c r="CD20">
        <v>27.929732258064501</v>
      </c>
      <c r="CE20">
        <v>28.5102612903226</v>
      </c>
      <c r="CF20">
        <v>999.9</v>
      </c>
      <c r="CG20">
        <v>0</v>
      </c>
      <c r="CH20">
        <v>0</v>
      </c>
      <c r="CI20">
        <v>9996.9506451612906</v>
      </c>
      <c r="CJ20">
        <v>0</v>
      </c>
      <c r="CK20">
        <v>229.21025806451601</v>
      </c>
      <c r="CL20">
        <v>1400.0138709677401</v>
      </c>
      <c r="CM20">
        <v>0.89999980645161304</v>
      </c>
      <c r="CN20">
        <v>0.10000002580645199</v>
      </c>
      <c r="CO20">
        <v>0</v>
      </c>
      <c r="CP20">
        <v>815.40145161290297</v>
      </c>
      <c r="CQ20">
        <v>4.9994800000000001</v>
      </c>
      <c r="CR20">
        <v>11619.6483870968</v>
      </c>
      <c r="CS20">
        <v>11417.6870967742</v>
      </c>
      <c r="CT20">
        <v>46.167064516129003</v>
      </c>
      <c r="CU20">
        <v>47.883000000000003</v>
      </c>
      <c r="CV20">
        <v>47.037999999999997</v>
      </c>
      <c r="CW20">
        <v>47.439096774193501</v>
      </c>
      <c r="CX20">
        <v>48.245870967741901</v>
      </c>
      <c r="CY20">
        <v>1255.51419354839</v>
      </c>
      <c r="CZ20">
        <v>139.5</v>
      </c>
      <c r="DA20">
        <v>0</v>
      </c>
      <c r="DB20">
        <v>119.60000014305101</v>
      </c>
      <c r="DC20">
        <v>0</v>
      </c>
      <c r="DD20">
        <v>815.34742307692295</v>
      </c>
      <c r="DE20">
        <v>-5.8041367424592902</v>
      </c>
      <c r="DF20">
        <v>-116.29059842089301</v>
      </c>
      <c r="DG20">
        <v>11619.3038461538</v>
      </c>
      <c r="DH20">
        <v>15</v>
      </c>
      <c r="DI20">
        <v>1607964726</v>
      </c>
      <c r="DJ20" t="s">
        <v>297</v>
      </c>
      <c r="DK20">
        <v>1607964721</v>
      </c>
      <c r="DL20">
        <v>1607964726</v>
      </c>
      <c r="DM20">
        <v>8</v>
      </c>
      <c r="DN20">
        <v>-0.32700000000000001</v>
      </c>
      <c r="DO20">
        <v>5.0000000000000001E-3</v>
      </c>
      <c r="DP20">
        <v>-6.8000000000000005E-2</v>
      </c>
      <c r="DQ20">
        <v>0.221</v>
      </c>
      <c r="DR20">
        <v>415</v>
      </c>
      <c r="DS20">
        <v>19</v>
      </c>
      <c r="DT20">
        <v>0.14000000000000001</v>
      </c>
      <c r="DU20">
        <v>0.04</v>
      </c>
      <c r="DV20">
        <v>2.4650483418159599</v>
      </c>
      <c r="DW20">
        <v>0.261264343103842</v>
      </c>
      <c r="DX20">
        <v>2.1505288108874501E-2</v>
      </c>
      <c r="DY20">
        <v>1</v>
      </c>
      <c r="DZ20">
        <v>-3.3844725806451601</v>
      </c>
      <c r="EA20">
        <v>-0.36424209677418801</v>
      </c>
      <c r="EB20">
        <v>3.0767088298578601E-2</v>
      </c>
      <c r="EC20">
        <v>0</v>
      </c>
      <c r="ED20">
        <v>4.1850490322580596</v>
      </c>
      <c r="EE20">
        <v>0.75364354838707703</v>
      </c>
      <c r="EF20">
        <v>5.7407990752936899E-2</v>
      </c>
      <c r="EG20">
        <v>0</v>
      </c>
      <c r="EH20">
        <v>1</v>
      </c>
      <c r="EI20">
        <v>3</v>
      </c>
      <c r="EJ20" t="s">
        <v>303</v>
      </c>
      <c r="EK20">
        <v>100</v>
      </c>
      <c r="EL20">
        <v>100</v>
      </c>
      <c r="EM20">
        <v>9.9000000000000005E-2</v>
      </c>
      <c r="EN20">
        <v>0.28610000000000002</v>
      </c>
      <c r="EO20">
        <v>0.111312913527486</v>
      </c>
      <c r="EP20">
        <v>-1.6043650578588901E-5</v>
      </c>
      <c r="EQ20">
        <v>-1.15305589960158E-6</v>
      </c>
      <c r="ER20">
        <v>3.6581349982770798E-10</v>
      </c>
      <c r="ES20">
        <v>-9.7787185838566298E-2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5.4</v>
      </c>
      <c r="FB20">
        <v>5.3</v>
      </c>
      <c r="FC20">
        <v>2</v>
      </c>
      <c r="FD20">
        <v>509.904</v>
      </c>
      <c r="FE20">
        <v>477.69400000000002</v>
      </c>
      <c r="FF20">
        <v>24.0259</v>
      </c>
      <c r="FG20">
        <v>35.356400000000001</v>
      </c>
      <c r="FH20">
        <v>29.999400000000001</v>
      </c>
      <c r="FI20">
        <v>35.329300000000003</v>
      </c>
      <c r="FJ20">
        <v>35.360100000000003</v>
      </c>
      <c r="FK20">
        <v>7.30206</v>
      </c>
      <c r="FL20">
        <v>25.619199999999999</v>
      </c>
      <c r="FM20">
        <v>22.3706</v>
      </c>
      <c r="FN20">
        <v>24.0869</v>
      </c>
      <c r="FO20">
        <v>103.396</v>
      </c>
      <c r="FP20">
        <v>16.4907</v>
      </c>
      <c r="FQ20">
        <v>97.398499999999999</v>
      </c>
      <c r="FR20">
        <v>101.91800000000001</v>
      </c>
    </row>
    <row r="21" spans="1:174" x14ac:dyDescent="0.25">
      <c r="A21">
        <v>5</v>
      </c>
      <c r="B21">
        <v>1607965166</v>
      </c>
      <c r="C21">
        <v>463</v>
      </c>
      <c r="D21" t="s">
        <v>313</v>
      </c>
      <c r="E21" t="s">
        <v>314</v>
      </c>
      <c r="F21" t="s">
        <v>291</v>
      </c>
      <c r="G21" t="s">
        <v>292</v>
      </c>
      <c r="H21">
        <v>1607965158</v>
      </c>
      <c r="I21">
        <f t="shared" si="0"/>
        <v>4.5404205123430628E-3</v>
      </c>
      <c r="J21">
        <f t="shared" si="1"/>
        <v>4.5404205123430632</v>
      </c>
      <c r="K21">
        <f t="shared" si="2"/>
        <v>5.8450981256909396</v>
      </c>
      <c r="L21">
        <f t="shared" si="3"/>
        <v>149.792870967742</v>
      </c>
      <c r="M21">
        <f t="shared" si="4"/>
        <v>109.36542246668456</v>
      </c>
      <c r="N21">
        <f t="shared" si="5"/>
        <v>11.221864639319532</v>
      </c>
      <c r="O21">
        <f t="shared" si="6"/>
        <v>15.370080268716725</v>
      </c>
      <c r="P21">
        <f t="shared" si="7"/>
        <v>0.26539503601590692</v>
      </c>
      <c r="Q21">
        <f t="shared" si="8"/>
        <v>2.9725578205720642</v>
      </c>
      <c r="R21">
        <f t="shared" si="9"/>
        <v>0.25289888728107551</v>
      </c>
      <c r="S21">
        <f t="shared" si="10"/>
        <v>0.159135492838471</v>
      </c>
      <c r="T21">
        <f t="shared" si="11"/>
        <v>231.29088999083689</v>
      </c>
      <c r="U21">
        <f t="shared" si="12"/>
        <v>28.196503233046389</v>
      </c>
      <c r="V21">
        <f t="shared" si="13"/>
        <v>28.168135483871001</v>
      </c>
      <c r="W21">
        <f t="shared" si="14"/>
        <v>3.8321950638836944</v>
      </c>
      <c r="X21">
        <f t="shared" si="15"/>
        <v>53.779521649683396</v>
      </c>
      <c r="Y21">
        <f t="shared" si="16"/>
        <v>2.042744077538146</v>
      </c>
      <c r="Z21">
        <f t="shared" si="17"/>
        <v>3.7983678821921467</v>
      </c>
      <c r="AA21">
        <f t="shared" si="18"/>
        <v>1.7894509863455483</v>
      </c>
      <c r="AB21">
        <f t="shared" si="19"/>
        <v>-200.23254459432906</v>
      </c>
      <c r="AC21">
        <f t="shared" si="20"/>
        <v>-24.390011052149177</v>
      </c>
      <c r="AD21">
        <f t="shared" si="21"/>
        <v>-1.7901554234282588</v>
      </c>
      <c r="AE21">
        <f t="shared" si="22"/>
        <v>4.8781789209304094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54002.463411508965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315</v>
      </c>
      <c r="AR21">
        <v>15365.9</v>
      </c>
      <c r="AS21">
        <v>800.33130769230797</v>
      </c>
      <c r="AT21">
        <v>957.68</v>
      </c>
      <c r="AU21">
        <f t="shared" si="27"/>
        <v>0.16430195086844457</v>
      </c>
      <c r="AV21">
        <v>0.5</v>
      </c>
      <c r="AW21">
        <f t="shared" si="28"/>
        <v>1180.1815467158522</v>
      </c>
      <c r="AX21">
        <f t="shared" si="29"/>
        <v>5.8450981256909396</v>
      </c>
      <c r="AY21">
        <f t="shared" si="30"/>
        <v>96.95306525217643</v>
      </c>
      <c r="AZ21">
        <f t="shared" si="31"/>
        <v>5.4422521885555009E-3</v>
      </c>
      <c r="BA21">
        <f t="shared" si="32"/>
        <v>2.4062317266727926</v>
      </c>
      <c r="BB21" t="s">
        <v>316</v>
      </c>
      <c r="BC21">
        <v>800.33130769230797</v>
      </c>
      <c r="BD21">
        <v>649.55999999999995</v>
      </c>
      <c r="BE21">
        <f t="shared" si="33"/>
        <v>0.32173586166569212</v>
      </c>
      <c r="BF21">
        <f t="shared" si="34"/>
        <v>0.51067341395460197</v>
      </c>
      <c r="BG21">
        <f t="shared" si="35"/>
        <v>0.88206023303170888</v>
      </c>
      <c r="BH21">
        <f t="shared" si="36"/>
        <v>0.64965604197367599</v>
      </c>
      <c r="BI21">
        <f t="shared" si="37"/>
        <v>0.9048917049076538</v>
      </c>
      <c r="BJ21">
        <f t="shared" si="38"/>
        <v>0.41446963223870309</v>
      </c>
      <c r="BK21">
        <f t="shared" si="39"/>
        <v>0.58553036776129685</v>
      </c>
      <c r="BL21">
        <f t="shared" si="40"/>
        <v>1399.99548387097</v>
      </c>
      <c r="BM21">
        <f t="shared" si="41"/>
        <v>1180.1815467158522</v>
      </c>
      <c r="BN21">
        <f t="shared" si="42"/>
        <v>0.84298953840384172</v>
      </c>
      <c r="BO21">
        <f t="shared" si="43"/>
        <v>0.19597907680768364</v>
      </c>
      <c r="BP21">
        <v>6</v>
      </c>
      <c r="BQ21">
        <v>0.5</v>
      </c>
      <c r="BR21" t="s">
        <v>296</v>
      </c>
      <c r="BS21">
        <v>2</v>
      </c>
      <c r="BT21">
        <v>1607965158</v>
      </c>
      <c r="BU21">
        <v>149.792870967742</v>
      </c>
      <c r="BV21">
        <v>157.62125806451601</v>
      </c>
      <c r="BW21">
        <v>19.9080612903226</v>
      </c>
      <c r="BX21">
        <v>14.569306451612899</v>
      </c>
      <c r="BY21">
        <v>149.70858064516099</v>
      </c>
      <c r="BZ21">
        <v>19.664741935483899</v>
      </c>
      <c r="CA21">
        <v>500.11993548387102</v>
      </c>
      <c r="CB21">
        <v>102.508870967742</v>
      </c>
      <c r="CC21">
        <v>0.10001935806451601</v>
      </c>
      <c r="CD21">
        <v>28.015941935483902</v>
      </c>
      <c r="CE21">
        <v>28.168135483871001</v>
      </c>
      <c r="CF21">
        <v>999.9</v>
      </c>
      <c r="CG21">
        <v>0</v>
      </c>
      <c r="CH21">
        <v>0</v>
      </c>
      <c r="CI21">
        <v>9996.4512903225805</v>
      </c>
      <c r="CJ21">
        <v>0</v>
      </c>
      <c r="CK21">
        <v>229.33590322580599</v>
      </c>
      <c r="CL21">
        <v>1399.99548387097</v>
      </c>
      <c r="CM21">
        <v>0.89999170967741904</v>
      </c>
      <c r="CN21">
        <v>0.10000824193548399</v>
      </c>
      <c r="CO21">
        <v>0</v>
      </c>
      <c r="CP21">
        <v>800.36693548387098</v>
      </c>
      <c r="CQ21">
        <v>4.9994800000000001</v>
      </c>
      <c r="CR21">
        <v>11414.706451612899</v>
      </c>
      <c r="CS21">
        <v>11417.5193548387</v>
      </c>
      <c r="CT21">
        <v>46.026000000000003</v>
      </c>
      <c r="CU21">
        <v>47.836387096774203</v>
      </c>
      <c r="CV21">
        <v>46.985677419354801</v>
      </c>
      <c r="CW21">
        <v>47.518000000000001</v>
      </c>
      <c r="CX21">
        <v>48.122741935483901</v>
      </c>
      <c r="CY21">
        <v>1255.4841935483901</v>
      </c>
      <c r="CZ21">
        <v>139.511290322581</v>
      </c>
      <c r="DA21">
        <v>0</v>
      </c>
      <c r="DB21">
        <v>119.60000014305101</v>
      </c>
      <c r="DC21">
        <v>0</v>
      </c>
      <c r="DD21">
        <v>800.33130769230797</v>
      </c>
      <c r="DE21">
        <v>-5.1656752171145399</v>
      </c>
      <c r="DF21">
        <v>-60.779487215497198</v>
      </c>
      <c r="DG21">
        <v>11414.330769230801</v>
      </c>
      <c r="DH21">
        <v>15</v>
      </c>
      <c r="DI21">
        <v>1607964726</v>
      </c>
      <c r="DJ21" t="s">
        <v>297</v>
      </c>
      <c r="DK21">
        <v>1607964721</v>
      </c>
      <c r="DL21">
        <v>1607964726</v>
      </c>
      <c r="DM21">
        <v>8</v>
      </c>
      <c r="DN21">
        <v>-0.32700000000000001</v>
      </c>
      <c r="DO21">
        <v>5.0000000000000001E-3</v>
      </c>
      <c r="DP21">
        <v>-6.8000000000000005E-2</v>
      </c>
      <c r="DQ21">
        <v>0.221</v>
      </c>
      <c r="DR21">
        <v>415</v>
      </c>
      <c r="DS21">
        <v>19</v>
      </c>
      <c r="DT21">
        <v>0.14000000000000001</v>
      </c>
      <c r="DU21">
        <v>0.04</v>
      </c>
      <c r="DV21">
        <v>5.8381100401891404</v>
      </c>
      <c r="DW21">
        <v>0.45027692069717701</v>
      </c>
      <c r="DX21">
        <v>3.6522625568831103E-2</v>
      </c>
      <c r="DY21">
        <v>1</v>
      </c>
      <c r="DZ21">
        <v>-7.8241019354838697</v>
      </c>
      <c r="EA21">
        <v>-0.58997129032255902</v>
      </c>
      <c r="EB21">
        <v>4.6734006021681297E-2</v>
      </c>
      <c r="EC21">
        <v>0</v>
      </c>
      <c r="ED21">
        <v>5.3389925806451597</v>
      </c>
      <c r="EE21">
        <v>0.13089580645159801</v>
      </c>
      <c r="EF21">
        <v>1.52720697981943E-2</v>
      </c>
      <c r="EG21">
        <v>1</v>
      </c>
      <c r="EH21">
        <v>2</v>
      </c>
      <c r="EI21">
        <v>3</v>
      </c>
      <c r="EJ21" t="s">
        <v>317</v>
      </c>
      <c r="EK21">
        <v>100</v>
      </c>
      <c r="EL21">
        <v>100</v>
      </c>
      <c r="EM21">
        <v>8.4000000000000005E-2</v>
      </c>
      <c r="EN21">
        <v>0.2414</v>
      </c>
      <c r="EO21">
        <v>0.111312913527486</v>
      </c>
      <c r="EP21">
        <v>-1.6043650578588901E-5</v>
      </c>
      <c r="EQ21">
        <v>-1.15305589960158E-6</v>
      </c>
      <c r="ER21">
        <v>3.6581349982770798E-10</v>
      </c>
      <c r="ES21">
        <v>-9.7787185838566298E-2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7.4</v>
      </c>
      <c r="FB21">
        <v>7.3</v>
      </c>
      <c r="FC21">
        <v>2</v>
      </c>
      <c r="FD21">
        <v>510.43799999999999</v>
      </c>
      <c r="FE21">
        <v>478.85700000000003</v>
      </c>
      <c r="FF21">
        <v>24.650600000000001</v>
      </c>
      <c r="FG21">
        <v>35.018000000000001</v>
      </c>
      <c r="FH21">
        <v>30.005400000000002</v>
      </c>
      <c r="FI21">
        <v>35.141599999999997</v>
      </c>
      <c r="FJ21">
        <v>35.192100000000003</v>
      </c>
      <c r="FK21">
        <v>9.5269499999999994</v>
      </c>
      <c r="FL21">
        <v>29.028600000000001</v>
      </c>
      <c r="FM21">
        <v>18.203600000000002</v>
      </c>
      <c r="FN21">
        <v>24.4559</v>
      </c>
      <c r="FO21">
        <v>157.756</v>
      </c>
      <c r="FP21">
        <v>14.7148</v>
      </c>
      <c r="FQ21">
        <v>97.488100000000003</v>
      </c>
      <c r="FR21">
        <v>101.999</v>
      </c>
    </row>
    <row r="22" spans="1:174" x14ac:dyDescent="0.25">
      <c r="A22">
        <v>6</v>
      </c>
      <c r="B22">
        <v>1607965237</v>
      </c>
      <c r="C22">
        <v>534</v>
      </c>
      <c r="D22" t="s">
        <v>318</v>
      </c>
      <c r="E22" t="s">
        <v>319</v>
      </c>
      <c r="F22" t="s">
        <v>291</v>
      </c>
      <c r="G22" t="s">
        <v>292</v>
      </c>
      <c r="H22">
        <v>1607965229.25</v>
      </c>
      <c r="I22">
        <f t="shared" si="0"/>
        <v>4.8474828121523811E-3</v>
      </c>
      <c r="J22">
        <f t="shared" si="1"/>
        <v>4.8474828121523812</v>
      </c>
      <c r="K22">
        <f t="shared" si="2"/>
        <v>9.5316763909751732</v>
      </c>
      <c r="L22">
        <f t="shared" si="3"/>
        <v>198.56909999999999</v>
      </c>
      <c r="M22">
        <f t="shared" si="4"/>
        <v>137.46413996053465</v>
      </c>
      <c r="N22">
        <f t="shared" si="5"/>
        <v>14.103787903272121</v>
      </c>
      <c r="O22">
        <f t="shared" si="6"/>
        <v>20.373142198013717</v>
      </c>
      <c r="P22">
        <f t="shared" si="7"/>
        <v>0.28313678477804494</v>
      </c>
      <c r="Q22">
        <f t="shared" si="8"/>
        <v>2.9732852349608327</v>
      </c>
      <c r="R22">
        <f t="shared" si="9"/>
        <v>0.26896526613780108</v>
      </c>
      <c r="S22">
        <f t="shared" si="10"/>
        <v>0.16931741812453985</v>
      </c>
      <c r="T22">
        <f t="shared" si="11"/>
        <v>231.29379323105013</v>
      </c>
      <c r="U22">
        <f t="shared" si="12"/>
        <v>28.104187791171039</v>
      </c>
      <c r="V22">
        <f t="shared" si="13"/>
        <v>28.068046666666699</v>
      </c>
      <c r="W22">
        <f t="shared" si="14"/>
        <v>3.8099194547202688</v>
      </c>
      <c r="X22">
        <f t="shared" si="15"/>
        <v>53.045509037919899</v>
      </c>
      <c r="Y22">
        <f t="shared" si="16"/>
        <v>2.0132685978188993</v>
      </c>
      <c r="Z22">
        <f t="shared" si="17"/>
        <v>3.7953610670032449</v>
      </c>
      <c r="AA22">
        <f t="shared" si="18"/>
        <v>1.7966508569013695</v>
      </c>
      <c r="AB22">
        <f t="shared" si="19"/>
        <v>-213.77399201592002</v>
      </c>
      <c r="AC22">
        <f t="shared" si="20"/>
        <v>-10.529828053143726</v>
      </c>
      <c r="AD22">
        <f t="shared" si="21"/>
        <v>-0.77223195195528382</v>
      </c>
      <c r="AE22">
        <f t="shared" si="22"/>
        <v>6.2177412100310985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54026.028185227035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320</v>
      </c>
      <c r="AR22">
        <v>15364.5</v>
      </c>
      <c r="AS22">
        <v>793.67888461538496</v>
      </c>
      <c r="AT22">
        <v>975.68</v>
      </c>
      <c r="AU22">
        <f t="shared" si="27"/>
        <v>0.18653771255392648</v>
      </c>
      <c r="AV22">
        <v>0.5</v>
      </c>
      <c r="AW22">
        <f t="shared" si="28"/>
        <v>1180.1973245791125</v>
      </c>
      <c r="AX22">
        <f t="shared" si="29"/>
        <v>9.5316763909751732</v>
      </c>
      <c r="AY22">
        <f t="shared" si="30"/>
        <v>110.07565464462579</v>
      </c>
      <c r="AZ22">
        <f t="shared" si="31"/>
        <v>8.5658759431577816E-3</v>
      </c>
      <c r="BA22">
        <f t="shared" si="32"/>
        <v>2.3433912758281408</v>
      </c>
      <c r="BB22" t="s">
        <v>321</v>
      </c>
      <c r="BC22">
        <v>793.67888461538496</v>
      </c>
      <c r="BD22">
        <v>645.34</v>
      </c>
      <c r="BE22">
        <f t="shared" si="33"/>
        <v>0.33857412266316822</v>
      </c>
      <c r="BF22">
        <f t="shared" si="34"/>
        <v>0.55095088510206158</v>
      </c>
      <c r="BG22">
        <f t="shared" si="35"/>
        <v>0.87375895197841602</v>
      </c>
      <c r="BH22">
        <f t="shared" si="36"/>
        <v>0.69945796774117086</v>
      </c>
      <c r="BI22">
        <f t="shared" si="37"/>
        <v>0.89782346558794457</v>
      </c>
      <c r="BJ22">
        <f t="shared" si="38"/>
        <v>0.44797795567418114</v>
      </c>
      <c r="BK22">
        <f t="shared" si="39"/>
        <v>0.55202204432581881</v>
      </c>
      <c r="BL22">
        <f t="shared" si="40"/>
        <v>1400.0143333333299</v>
      </c>
      <c r="BM22">
        <f t="shared" si="41"/>
        <v>1180.1973245791125</v>
      </c>
      <c r="BN22">
        <f t="shared" si="42"/>
        <v>0.84298945837872286</v>
      </c>
      <c r="BO22">
        <f t="shared" si="43"/>
        <v>0.1959789167574458</v>
      </c>
      <c r="BP22">
        <v>6</v>
      </c>
      <c r="BQ22">
        <v>0.5</v>
      </c>
      <c r="BR22" t="s">
        <v>296</v>
      </c>
      <c r="BS22">
        <v>2</v>
      </c>
      <c r="BT22">
        <v>1607965229.25</v>
      </c>
      <c r="BU22">
        <v>198.56909999999999</v>
      </c>
      <c r="BV22">
        <v>211.15893333333301</v>
      </c>
      <c r="BW22">
        <v>19.6225466666667</v>
      </c>
      <c r="BX22">
        <v>13.9211833333333</v>
      </c>
      <c r="BY22">
        <v>198.503533333333</v>
      </c>
      <c r="BZ22">
        <v>19.3904766666667</v>
      </c>
      <c r="CA22">
        <v>500.12909999999999</v>
      </c>
      <c r="CB22">
        <v>102.49979999999999</v>
      </c>
      <c r="CC22">
        <v>9.9960980000000005E-2</v>
      </c>
      <c r="CD22">
        <v>28.002356666666699</v>
      </c>
      <c r="CE22">
        <v>28.068046666666699</v>
      </c>
      <c r="CF22">
        <v>999.9</v>
      </c>
      <c r="CG22">
        <v>0</v>
      </c>
      <c r="CH22">
        <v>0</v>
      </c>
      <c r="CI22">
        <v>10001.4513333333</v>
      </c>
      <c r="CJ22">
        <v>0</v>
      </c>
      <c r="CK22">
        <v>229.316033333333</v>
      </c>
      <c r="CL22">
        <v>1400.0143333333299</v>
      </c>
      <c r="CM22">
        <v>0.89999503333333297</v>
      </c>
      <c r="CN22">
        <v>0.10000513666666699</v>
      </c>
      <c r="CO22">
        <v>0</v>
      </c>
      <c r="CP22">
        <v>793.69586666666703</v>
      </c>
      <c r="CQ22">
        <v>4.9994800000000001</v>
      </c>
      <c r="CR22">
        <v>11314.1466666667</v>
      </c>
      <c r="CS22">
        <v>11417.686666666699</v>
      </c>
      <c r="CT22">
        <v>46.399799999999999</v>
      </c>
      <c r="CU22">
        <v>48.1270666666667</v>
      </c>
      <c r="CV22">
        <v>47.318366666666599</v>
      </c>
      <c r="CW22">
        <v>47.8935666666667</v>
      </c>
      <c r="CX22">
        <v>48.428800000000003</v>
      </c>
      <c r="CY22">
        <v>1255.5070000000001</v>
      </c>
      <c r="CZ22">
        <v>139.50966666666699</v>
      </c>
      <c r="DA22">
        <v>0</v>
      </c>
      <c r="DB22">
        <v>70.5</v>
      </c>
      <c r="DC22">
        <v>0</v>
      </c>
      <c r="DD22">
        <v>793.67888461538496</v>
      </c>
      <c r="DE22">
        <v>-4.4046837571370698</v>
      </c>
      <c r="DF22">
        <v>-3.4051282802591598</v>
      </c>
      <c r="DG22">
        <v>11314.1384615385</v>
      </c>
      <c r="DH22">
        <v>15</v>
      </c>
      <c r="DI22">
        <v>1607964726</v>
      </c>
      <c r="DJ22" t="s">
        <v>297</v>
      </c>
      <c r="DK22">
        <v>1607964721</v>
      </c>
      <c r="DL22">
        <v>1607964726</v>
      </c>
      <c r="DM22">
        <v>8</v>
      </c>
      <c r="DN22">
        <v>-0.32700000000000001</v>
      </c>
      <c r="DO22">
        <v>5.0000000000000001E-3</v>
      </c>
      <c r="DP22">
        <v>-6.8000000000000005E-2</v>
      </c>
      <c r="DQ22">
        <v>0.221</v>
      </c>
      <c r="DR22">
        <v>415</v>
      </c>
      <c r="DS22">
        <v>19</v>
      </c>
      <c r="DT22">
        <v>0.14000000000000001</v>
      </c>
      <c r="DU22">
        <v>0.04</v>
      </c>
      <c r="DV22">
        <v>9.5335818069331406</v>
      </c>
      <c r="DW22">
        <v>-8.0400293621085805E-2</v>
      </c>
      <c r="DX22">
        <v>2.21455170231728E-2</v>
      </c>
      <c r="DY22">
        <v>1</v>
      </c>
      <c r="DZ22">
        <v>-12.589977419354801</v>
      </c>
      <c r="EA22">
        <v>6.4437096774183106E-2</v>
      </c>
      <c r="EB22">
        <v>2.50921104382133E-2</v>
      </c>
      <c r="EC22">
        <v>1</v>
      </c>
      <c r="ED22">
        <v>5.69961677419355</v>
      </c>
      <c r="EE22">
        <v>0.16748903225805001</v>
      </c>
      <c r="EF22">
        <v>1.9117212880120599E-2</v>
      </c>
      <c r="EG22">
        <v>1</v>
      </c>
      <c r="EH22">
        <v>3</v>
      </c>
      <c r="EI22">
        <v>3</v>
      </c>
      <c r="EJ22" t="s">
        <v>308</v>
      </c>
      <c r="EK22">
        <v>100</v>
      </c>
      <c r="EL22">
        <v>100</v>
      </c>
      <c r="EM22">
        <v>6.6000000000000003E-2</v>
      </c>
      <c r="EN22">
        <v>0.23130000000000001</v>
      </c>
      <c r="EO22">
        <v>0.111312913527486</v>
      </c>
      <c r="EP22">
        <v>-1.6043650578588901E-5</v>
      </c>
      <c r="EQ22">
        <v>-1.15305589960158E-6</v>
      </c>
      <c r="ER22">
        <v>3.6581349982770798E-10</v>
      </c>
      <c r="ES22">
        <v>-9.7787185838566298E-2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8.6</v>
      </c>
      <c r="FB22">
        <v>8.5</v>
      </c>
      <c r="FC22">
        <v>2</v>
      </c>
      <c r="FD22">
        <v>510.79899999999998</v>
      </c>
      <c r="FE22">
        <v>479.78100000000001</v>
      </c>
      <c r="FF22">
        <v>24.2989</v>
      </c>
      <c r="FG22">
        <v>34.801299999999998</v>
      </c>
      <c r="FH22">
        <v>29.999099999999999</v>
      </c>
      <c r="FI22">
        <v>34.990699999999997</v>
      </c>
      <c r="FJ22">
        <v>35.052</v>
      </c>
      <c r="FK22">
        <v>11.7056</v>
      </c>
      <c r="FL22">
        <v>29.3065</v>
      </c>
      <c r="FM22">
        <v>15.548</v>
      </c>
      <c r="FN22">
        <v>24.2926</v>
      </c>
      <c r="FO22">
        <v>211.75</v>
      </c>
      <c r="FP22">
        <v>14.030200000000001</v>
      </c>
      <c r="FQ22">
        <v>97.531999999999996</v>
      </c>
      <c r="FR22">
        <v>102.03700000000001</v>
      </c>
    </row>
    <row r="23" spans="1:174" x14ac:dyDescent="0.25">
      <c r="A23">
        <v>7</v>
      </c>
      <c r="B23">
        <v>1607965324</v>
      </c>
      <c r="C23">
        <v>621</v>
      </c>
      <c r="D23" t="s">
        <v>322</v>
      </c>
      <c r="E23" t="s">
        <v>323</v>
      </c>
      <c r="F23" t="s">
        <v>291</v>
      </c>
      <c r="G23" t="s">
        <v>292</v>
      </c>
      <c r="H23">
        <v>1607965316.25</v>
      </c>
      <c r="I23">
        <f t="shared" si="0"/>
        <v>5.1246949453022115E-3</v>
      </c>
      <c r="J23">
        <f t="shared" si="1"/>
        <v>5.1246949453022115</v>
      </c>
      <c r="K23">
        <f t="shared" si="2"/>
        <v>13.042592099506244</v>
      </c>
      <c r="L23">
        <f t="shared" si="3"/>
        <v>249.410866666667</v>
      </c>
      <c r="M23">
        <f t="shared" si="4"/>
        <v>170.6635588305237</v>
      </c>
      <c r="N23">
        <f t="shared" si="5"/>
        <v>17.508890544359442</v>
      </c>
      <c r="O23">
        <f t="shared" si="6"/>
        <v>25.587814967441453</v>
      </c>
      <c r="P23">
        <f t="shared" si="7"/>
        <v>0.30062353860353763</v>
      </c>
      <c r="Q23">
        <f t="shared" si="8"/>
        <v>2.9720431513221968</v>
      </c>
      <c r="R23">
        <f t="shared" si="9"/>
        <v>0.28469406788911822</v>
      </c>
      <c r="S23">
        <f t="shared" si="10"/>
        <v>0.17929462136512603</v>
      </c>
      <c r="T23">
        <f t="shared" si="11"/>
        <v>231.28984645685904</v>
      </c>
      <c r="U23">
        <f t="shared" si="12"/>
        <v>28.03251393634115</v>
      </c>
      <c r="V23">
        <f t="shared" si="13"/>
        <v>28.027553333333302</v>
      </c>
      <c r="W23">
        <f t="shared" si="14"/>
        <v>3.8009394693462748</v>
      </c>
      <c r="X23">
        <f t="shared" si="15"/>
        <v>52.868012727867949</v>
      </c>
      <c r="Y23">
        <f t="shared" si="16"/>
        <v>2.0064610101301503</v>
      </c>
      <c r="Z23">
        <f t="shared" si="17"/>
        <v>3.7952268424731201</v>
      </c>
      <c r="AA23">
        <f t="shared" si="18"/>
        <v>1.7944784592161245</v>
      </c>
      <c r="AB23">
        <f t="shared" si="19"/>
        <v>-225.99904708782753</v>
      </c>
      <c r="AC23">
        <f t="shared" si="20"/>
        <v>-4.1344368876139459</v>
      </c>
      <c r="AD23">
        <f t="shared" si="21"/>
        <v>-0.30327413305914908</v>
      </c>
      <c r="AE23">
        <f t="shared" si="22"/>
        <v>0.85308834835841019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53989.584521654149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324</v>
      </c>
      <c r="AR23">
        <v>15363</v>
      </c>
      <c r="AS23">
        <v>796.59280769230804</v>
      </c>
      <c r="AT23">
        <v>1012.75</v>
      </c>
      <c r="AU23">
        <f t="shared" si="27"/>
        <v>0.21343588477678788</v>
      </c>
      <c r="AV23">
        <v>0.5</v>
      </c>
      <c r="AW23">
        <f t="shared" si="28"/>
        <v>1180.1760955754678</v>
      </c>
      <c r="AX23">
        <f t="shared" si="29"/>
        <v>13.042592099506244</v>
      </c>
      <c r="AY23">
        <f t="shared" si="30"/>
        <v>125.94596457578247</v>
      </c>
      <c r="AZ23">
        <f t="shared" si="31"/>
        <v>1.1540938365372524E-2</v>
      </c>
      <c r="BA23">
        <f t="shared" si="32"/>
        <v>2.22101209577882</v>
      </c>
      <c r="BB23" t="s">
        <v>325</v>
      </c>
      <c r="BC23">
        <v>796.59280769230804</v>
      </c>
      <c r="BD23">
        <v>653.23</v>
      </c>
      <c r="BE23">
        <f t="shared" si="33"/>
        <v>0.35499382868427543</v>
      </c>
      <c r="BF23">
        <f t="shared" si="34"/>
        <v>0.60123829636095893</v>
      </c>
      <c r="BG23">
        <f t="shared" si="35"/>
        <v>0.86219215363091017</v>
      </c>
      <c r="BH23">
        <f t="shared" si="36"/>
        <v>0.72713343080047987</v>
      </c>
      <c r="BI23">
        <f t="shared" si="37"/>
        <v>0.88326681938896578</v>
      </c>
      <c r="BJ23">
        <f t="shared" si="38"/>
        <v>0.49303344009549688</v>
      </c>
      <c r="BK23">
        <f t="shared" si="39"/>
        <v>0.50696655990450312</v>
      </c>
      <c r="BL23">
        <f t="shared" si="40"/>
        <v>1399.989</v>
      </c>
      <c r="BM23">
        <f t="shared" si="41"/>
        <v>1180.1760955754678</v>
      </c>
      <c r="BN23">
        <f t="shared" si="42"/>
        <v>0.84298954890036115</v>
      </c>
      <c r="BO23">
        <f t="shared" si="43"/>
        <v>0.19597909780072217</v>
      </c>
      <c r="BP23">
        <v>6</v>
      </c>
      <c r="BQ23">
        <v>0.5</v>
      </c>
      <c r="BR23" t="s">
        <v>296</v>
      </c>
      <c r="BS23">
        <v>2</v>
      </c>
      <c r="BT23">
        <v>1607965316.25</v>
      </c>
      <c r="BU23">
        <v>249.410866666667</v>
      </c>
      <c r="BV23">
        <v>266.59109999999998</v>
      </c>
      <c r="BW23">
        <v>19.557480000000002</v>
      </c>
      <c r="BX23">
        <v>13.5297533333333</v>
      </c>
      <c r="BY23">
        <v>249.17886666666701</v>
      </c>
      <c r="BZ23">
        <v>19.327936666666702</v>
      </c>
      <c r="CA23">
        <v>500.13569999999999</v>
      </c>
      <c r="CB23">
        <v>102.49299999999999</v>
      </c>
      <c r="CC23">
        <v>0.10002374999999999</v>
      </c>
      <c r="CD23">
        <v>28.001750000000001</v>
      </c>
      <c r="CE23">
        <v>28.027553333333302</v>
      </c>
      <c r="CF23">
        <v>999.9</v>
      </c>
      <c r="CG23">
        <v>0</v>
      </c>
      <c r="CH23">
        <v>0</v>
      </c>
      <c r="CI23">
        <v>9995.0879999999997</v>
      </c>
      <c r="CJ23">
        <v>0</v>
      </c>
      <c r="CK23">
        <v>228.82310000000001</v>
      </c>
      <c r="CL23">
        <v>1399.989</v>
      </c>
      <c r="CM23">
        <v>0.89999196666666703</v>
      </c>
      <c r="CN23">
        <v>0.10000816999999999</v>
      </c>
      <c r="CO23">
        <v>0</v>
      </c>
      <c r="CP23">
        <v>796.53639999999996</v>
      </c>
      <c r="CQ23">
        <v>4.9994800000000001</v>
      </c>
      <c r="CR23">
        <v>11362.95</v>
      </c>
      <c r="CS23">
        <v>11417.4633333333</v>
      </c>
      <c r="CT23">
        <v>46.820466666666697</v>
      </c>
      <c r="CU23">
        <v>48.487400000000001</v>
      </c>
      <c r="CV23">
        <v>47.712200000000003</v>
      </c>
      <c r="CW23">
        <v>48.283066666666699</v>
      </c>
      <c r="CX23">
        <v>48.778933333333299</v>
      </c>
      <c r="CY23">
        <v>1255.47966666667</v>
      </c>
      <c r="CZ23">
        <v>139.511333333333</v>
      </c>
      <c r="DA23">
        <v>0</v>
      </c>
      <c r="DB23">
        <v>86.400000095367403</v>
      </c>
      <c r="DC23">
        <v>0</v>
      </c>
      <c r="DD23">
        <v>796.59280769230804</v>
      </c>
      <c r="DE23">
        <v>5.7127179469634202</v>
      </c>
      <c r="DF23">
        <v>105.411965659798</v>
      </c>
      <c r="DG23">
        <v>11363.557692307701</v>
      </c>
      <c r="DH23">
        <v>15</v>
      </c>
      <c r="DI23">
        <v>1607965346</v>
      </c>
      <c r="DJ23" t="s">
        <v>326</v>
      </c>
      <c r="DK23">
        <v>1607965346</v>
      </c>
      <c r="DL23">
        <v>1607964726</v>
      </c>
      <c r="DM23">
        <v>9</v>
      </c>
      <c r="DN23">
        <v>0.20100000000000001</v>
      </c>
      <c r="DO23">
        <v>5.0000000000000001E-3</v>
      </c>
      <c r="DP23">
        <v>0.23200000000000001</v>
      </c>
      <c r="DQ23">
        <v>0.221</v>
      </c>
      <c r="DR23">
        <v>270</v>
      </c>
      <c r="DS23">
        <v>19</v>
      </c>
      <c r="DT23">
        <v>0.34</v>
      </c>
      <c r="DU23">
        <v>0.04</v>
      </c>
      <c r="DV23">
        <v>13.206082888368799</v>
      </c>
      <c r="DW23">
        <v>1.16516564626336E-3</v>
      </c>
      <c r="DX23">
        <v>1.57806722151035E-2</v>
      </c>
      <c r="DY23">
        <v>1</v>
      </c>
      <c r="DZ23">
        <v>-17.3723806451613</v>
      </c>
      <c r="EA23">
        <v>-2.8180645161288601E-2</v>
      </c>
      <c r="EB23">
        <v>1.99762507276054E-2</v>
      </c>
      <c r="EC23">
        <v>1</v>
      </c>
      <c r="ED23">
        <v>6.0232293548387101</v>
      </c>
      <c r="EE23">
        <v>0.19949370967741101</v>
      </c>
      <c r="EF23">
        <v>2.3467535562777302E-2</v>
      </c>
      <c r="EG23">
        <v>1</v>
      </c>
      <c r="EH23">
        <v>3</v>
      </c>
      <c r="EI23">
        <v>3</v>
      </c>
      <c r="EJ23" t="s">
        <v>308</v>
      </c>
      <c r="EK23">
        <v>100</v>
      </c>
      <c r="EL23">
        <v>100</v>
      </c>
      <c r="EM23">
        <v>0.23200000000000001</v>
      </c>
      <c r="EN23">
        <v>0.2298</v>
      </c>
      <c r="EO23">
        <v>0.111312913527486</v>
      </c>
      <c r="EP23">
        <v>-1.6043650578588901E-5</v>
      </c>
      <c r="EQ23">
        <v>-1.15305589960158E-6</v>
      </c>
      <c r="ER23">
        <v>3.6581349982770798E-10</v>
      </c>
      <c r="ES23">
        <v>-9.7787185838566298E-2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10.1</v>
      </c>
      <c r="FB23">
        <v>10</v>
      </c>
      <c r="FC23">
        <v>2</v>
      </c>
      <c r="FD23">
        <v>510.84800000000001</v>
      </c>
      <c r="FE23">
        <v>480.029</v>
      </c>
      <c r="FF23">
        <v>24.167999999999999</v>
      </c>
      <c r="FG23">
        <v>34.645899999999997</v>
      </c>
      <c r="FH23">
        <v>29.999700000000001</v>
      </c>
      <c r="FI23">
        <v>34.848100000000002</v>
      </c>
      <c r="FJ23">
        <v>34.9146</v>
      </c>
      <c r="FK23">
        <v>13.8942</v>
      </c>
      <c r="FL23">
        <v>28.310700000000001</v>
      </c>
      <c r="FM23">
        <v>12.9063</v>
      </c>
      <c r="FN23">
        <v>24.165700000000001</v>
      </c>
      <c r="FO23">
        <v>266.98200000000003</v>
      </c>
      <c r="FP23">
        <v>13.5678</v>
      </c>
      <c r="FQ23">
        <v>97.561700000000002</v>
      </c>
      <c r="FR23">
        <v>102.06399999999999</v>
      </c>
    </row>
    <row r="24" spans="1:174" x14ac:dyDescent="0.25">
      <c r="A24">
        <v>8</v>
      </c>
      <c r="B24">
        <v>1607965467</v>
      </c>
      <c r="C24">
        <v>764</v>
      </c>
      <c r="D24" t="s">
        <v>327</v>
      </c>
      <c r="E24" t="s">
        <v>328</v>
      </c>
      <c r="F24" t="s">
        <v>291</v>
      </c>
      <c r="G24" t="s">
        <v>292</v>
      </c>
      <c r="H24">
        <v>1607965459</v>
      </c>
      <c r="I24">
        <f t="shared" si="0"/>
        <v>5.1178242147909541E-3</v>
      </c>
      <c r="J24">
        <f t="shared" si="1"/>
        <v>5.1178242147909545</v>
      </c>
      <c r="K24">
        <f t="shared" si="2"/>
        <v>22.351262034737818</v>
      </c>
      <c r="L24">
        <f t="shared" si="3"/>
        <v>399.54335483871</v>
      </c>
      <c r="M24">
        <f t="shared" si="4"/>
        <v>264.28506468246735</v>
      </c>
      <c r="N24">
        <f t="shared" si="5"/>
        <v>27.111707412096983</v>
      </c>
      <c r="O24">
        <f t="shared" si="6"/>
        <v>40.987191417152239</v>
      </c>
      <c r="P24">
        <f t="shared" si="7"/>
        <v>0.29800996606148927</v>
      </c>
      <c r="Q24">
        <f t="shared" si="8"/>
        <v>2.9724833690685939</v>
      </c>
      <c r="R24">
        <f t="shared" si="9"/>
        <v>0.28235070828004227</v>
      </c>
      <c r="S24">
        <f t="shared" si="10"/>
        <v>0.17780751617444407</v>
      </c>
      <c r="T24">
        <f t="shared" si="11"/>
        <v>231.28819355993488</v>
      </c>
      <c r="U24">
        <f t="shared" si="12"/>
        <v>28.036734187091952</v>
      </c>
      <c r="V24">
        <f t="shared" si="13"/>
        <v>28.063754838709698</v>
      </c>
      <c r="W24">
        <f t="shared" si="14"/>
        <v>3.8089668033870816</v>
      </c>
      <c r="X24">
        <f t="shared" si="15"/>
        <v>52.748106911888229</v>
      </c>
      <c r="Y24">
        <f t="shared" si="16"/>
        <v>2.0021988880844033</v>
      </c>
      <c r="Z24">
        <f t="shared" si="17"/>
        <v>3.7957739249845064</v>
      </c>
      <c r="AA24">
        <f t="shared" si="18"/>
        <v>1.8067679153026783</v>
      </c>
      <c r="AB24">
        <f t="shared" si="19"/>
        <v>-225.69604787228107</v>
      </c>
      <c r="AC24">
        <f t="shared" si="20"/>
        <v>-9.5401945781323434</v>
      </c>
      <c r="AD24">
        <f t="shared" si="21"/>
        <v>-0.69983492224460231</v>
      </c>
      <c r="AE24">
        <f t="shared" si="22"/>
        <v>-4.647883812723137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54001.87263195953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329</v>
      </c>
      <c r="AR24">
        <v>15361.7</v>
      </c>
      <c r="AS24">
        <v>866.12256000000002</v>
      </c>
      <c r="AT24">
        <v>1200.68</v>
      </c>
      <c r="AU24">
        <f t="shared" si="27"/>
        <v>0.2786399706832795</v>
      </c>
      <c r="AV24">
        <v>0.5</v>
      </c>
      <c r="AW24">
        <f t="shared" si="28"/>
        <v>1180.1713438228792</v>
      </c>
      <c r="AX24">
        <f t="shared" si="29"/>
        <v>22.351262034737818</v>
      </c>
      <c r="AY24">
        <f t="shared" si="30"/>
        <v>164.42145432202682</v>
      </c>
      <c r="AZ24">
        <f t="shared" si="31"/>
        <v>1.9428542842161438E-2</v>
      </c>
      <c r="BA24">
        <f t="shared" si="32"/>
        <v>1.7168604457474095</v>
      </c>
      <c r="BB24" t="s">
        <v>330</v>
      </c>
      <c r="BC24">
        <v>866.12256000000002</v>
      </c>
      <c r="BD24">
        <v>655.36</v>
      </c>
      <c r="BE24">
        <f t="shared" si="33"/>
        <v>0.45417596695206053</v>
      </c>
      <c r="BF24">
        <f t="shared" si="34"/>
        <v>0.613506638304115</v>
      </c>
      <c r="BG24">
        <f t="shared" si="35"/>
        <v>0.79080223422538665</v>
      </c>
      <c r="BH24">
        <f t="shared" si="36"/>
        <v>0.68952044187683492</v>
      </c>
      <c r="BI24">
        <f t="shared" si="37"/>
        <v>0.80947047409158002</v>
      </c>
      <c r="BJ24">
        <f t="shared" si="38"/>
        <v>0.46421572309464471</v>
      </c>
      <c r="BK24">
        <f t="shared" si="39"/>
        <v>0.53578427690535535</v>
      </c>
      <c r="BL24">
        <f t="shared" si="40"/>
        <v>1399.9838709677399</v>
      </c>
      <c r="BM24">
        <f t="shared" si="41"/>
        <v>1180.1713438228792</v>
      </c>
      <c r="BN24">
        <f t="shared" si="42"/>
        <v>0.84298924315969781</v>
      </c>
      <c r="BO24">
        <f t="shared" si="43"/>
        <v>0.19597848631939563</v>
      </c>
      <c r="BP24">
        <v>6</v>
      </c>
      <c r="BQ24">
        <v>0.5</v>
      </c>
      <c r="BR24" t="s">
        <v>296</v>
      </c>
      <c r="BS24">
        <v>2</v>
      </c>
      <c r="BT24">
        <v>1607965459</v>
      </c>
      <c r="BU24">
        <v>399.54335483871</v>
      </c>
      <c r="BV24">
        <v>428.81054838709701</v>
      </c>
      <c r="BW24">
        <v>19.517445161290301</v>
      </c>
      <c r="BX24">
        <v>13.4975806451613</v>
      </c>
      <c r="BY24">
        <v>399.39790322580598</v>
      </c>
      <c r="BZ24">
        <v>19.422445161290302</v>
      </c>
      <c r="CA24">
        <v>500.13790322580599</v>
      </c>
      <c r="CB24">
        <v>102.48509677419401</v>
      </c>
      <c r="CC24">
        <v>9.9994232258064503E-2</v>
      </c>
      <c r="CD24">
        <v>28.004222580645202</v>
      </c>
      <c r="CE24">
        <v>28.063754838709698</v>
      </c>
      <c r="CF24">
        <v>999.9</v>
      </c>
      <c r="CG24">
        <v>0</v>
      </c>
      <c r="CH24">
        <v>0</v>
      </c>
      <c r="CI24">
        <v>9998.3490322580692</v>
      </c>
      <c r="CJ24">
        <v>0</v>
      </c>
      <c r="CK24">
        <v>222.39358064516099</v>
      </c>
      <c r="CL24">
        <v>1399.9838709677399</v>
      </c>
      <c r="CM24">
        <v>0.90000238709677405</v>
      </c>
      <c r="CN24">
        <v>9.9997654838709593E-2</v>
      </c>
      <c r="CO24">
        <v>0</v>
      </c>
      <c r="CP24">
        <v>865.80054838709702</v>
      </c>
      <c r="CQ24">
        <v>4.9994800000000001</v>
      </c>
      <c r="CR24">
        <v>12288.125806451601</v>
      </c>
      <c r="CS24">
        <v>11417.4516129032</v>
      </c>
      <c r="CT24">
        <v>47.4533225806451</v>
      </c>
      <c r="CU24">
        <v>49.070129032258102</v>
      </c>
      <c r="CV24">
        <v>48.3648387096774</v>
      </c>
      <c r="CW24">
        <v>48.906999999999996</v>
      </c>
      <c r="CX24">
        <v>49.382935483871002</v>
      </c>
      <c r="CY24">
        <v>1255.4883870967701</v>
      </c>
      <c r="CZ24">
        <v>139.496451612903</v>
      </c>
      <c r="DA24">
        <v>0</v>
      </c>
      <c r="DB24">
        <v>142.30000019073501</v>
      </c>
      <c r="DC24">
        <v>0</v>
      </c>
      <c r="DD24">
        <v>866.12256000000002</v>
      </c>
      <c r="DE24">
        <v>20.687307661470498</v>
      </c>
      <c r="DF24">
        <v>313.84615330869002</v>
      </c>
      <c r="DG24">
        <v>12292.14</v>
      </c>
      <c r="DH24">
        <v>15</v>
      </c>
      <c r="DI24">
        <v>1607965497</v>
      </c>
      <c r="DJ24" t="s">
        <v>331</v>
      </c>
      <c r="DK24">
        <v>1607965346</v>
      </c>
      <c r="DL24">
        <v>1607965497</v>
      </c>
      <c r="DM24">
        <v>10</v>
      </c>
      <c r="DN24">
        <v>0.20100000000000001</v>
      </c>
      <c r="DO24">
        <v>7.3999999999999996E-2</v>
      </c>
      <c r="DP24">
        <v>0.23200000000000001</v>
      </c>
      <c r="DQ24">
        <v>9.5000000000000001E-2</v>
      </c>
      <c r="DR24">
        <v>270</v>
      </c>
      <c r="DS24">
        <v>13</v>
      </c>
      <c r="DT24">
        <v>0.34</v>
      </c>
      <c r="DU24">
        <v>0.02</v>
      </c>
      <c r="DV24">
        <v>22.305631181206699</v>
      </c>
      <c r="DW24">
        <v>-0.124439184402772</v>
      </c>
      <c r="DX24">
        <v>1.6489474133205E-2</v>
      </c>
      <c r="DY24">
        <v>1</v>
      </c>
      <c r="DZ24">
        <v>-29.269093548387101</v>
      </c>
      <c r="EA24">
        <v>0.19921935483869099</v>
      </c>
      <c r="EB24">
        <v>2.4543075174514099E-2</v>
      </c>
      <c r="EC24">
        <v>1</v>
      </c>
      <c r="ED24">
        <v>6.1595254838709703</v>
      </c>
      <c r="EE24">
        <v>-0.14875112903226401</v>
      </c>
      <c r="EF24">
        <v>2.0036640926177799E-2</v>
      </c>
      <c r="EG24">
        <v>1</v>
      </c>
      <c r="EH24">
        <v>3</v>
      </c>
      <c r="EI24">
        <v>3</v>
      </c>
      <c r="EJ24" t="s">
        <v>308</v>
      </c>
      <c r="EK24">
        <v>100</v>
      </c>
      <c r="EL24">
        <v>100</v>
      </c>
      <c r="EM24">
        <v>0.14599999999999999</v>
      </c>
      <c r="EN24">
        <v>9.5000000000000001E-2</v>
      </c>
      <c r="EO24">
        <v>0.31263404891858598</v>
      </c>
      <c r="EP24">
        <v>-1.6043650578588901E-5</v>
      </c>
      <c r="EQ24">
        <v>-1.15305589960158E-6</v>
      </c>
      <c r="ER24">
        <v>3.6581349982770798E-10</v>
      </c>
      <c r="ES24">
        <v>-9.7787185838566298E-2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2</v>
      </c>
      <c r="FB24">
        <v>12.3</v>
      </c>
      <c r="FC24">
        <v>2</v>
      </c>
      <c r="FD24">
        <v>510.85899999999998</v>
      </c>
      <c r="FE24">
        <v>479.88900000000001</v>
      </c>
      <c r="FF24">
        <v>23.894500000000001</v>
      </c>
      <c r="FG24">
        <v>34.621200000000002</v>
      </c>
      <c r="FH24">
        <v>30.000399999999999</v>
      </c>
      <c r="FI24">
        <v>34.752600000000001</v>
      </c>
      <c r="FJ24">
        <v>34.811900000000001</v>
      </c>
      <c r="FK24">
        <v>20.096699999999998</v>
      </c>
      <c r="FL24">
        <v>27.983599999999999</v>
      </c>
      <c r="FM24">
        <v>13.464700000000001</v>
      </c>
      <c r="FN24">
        <v>23.8887</v>
      </c>
      <c r="FO24">
        <v>429.01900000000001</v>
      </c>
      <c r="FP24">
        <v>13.607200000000001</v>
      </c>
      <c r="FQ24">
        <v>97.558499999999995</v>
      </c>
      <c r="FR24">
        <v>102.053</v>
      </c>
    </row>
    <row r="25" spans="1:174" x14ac:dyDescent="0.25">
      <c r="A25">
        <v>9</v>
      </c>
      <c r="B25">
        <v>1607965618</v>
      </c>
      <c r="C25">
        <v>915</v>
      </c>
      <c r="D25" t="s">
        <v>332</v>
      </c>
      <c r="E25" t="s">
        <v>333</v>
      </c>
      <c r="F25" t="s">
        <v>291</v>
      </c>
      <c r="G25" t="s">
        <v>292</v>
      </c>
      <c r="H25">
        <v>1607965610</v>
      </c>
      <c r="I25">
        <f t="shared" si="0"/>
        <v>4.9800383549268197E-3</v>
      </c>
      <c r="J25">
        <f t="shared" si="1"/>
        <v>4.9800383549268199</v>
      </c>
      <c r="K25">
        <f t="shared" si="2"/>
        <v>26.794578529980061</v>
      </c>
      <c r="L25">
        <f t="shared" si="3"/>
        <v>499.84664516128998</v>
      </c>
      <c r="M25">
        <f t="shared" si="4"/>
        <v>331.92691888089411</v>
      </c>
      <c r="N25">
        <f t="shared" si="5"/>
        <v>34.050182820155676</v>
      </c>
      <c r="O25">
        <f t="shared" si="6"/>
        <v>51.275954680526155</v>
      </c>
      <c r="P25">
        <f t="shared" si="7"/>
        <v>0.28766111351029477</v>
      </c>
      <c r="Q25">
        <f t="shared" si="8"/>
        <v>2.9721320623899543</v>
      </c>
      <c r="R25">
        <f t="shared" si="9"/>
        <v>0.27304026983817126</v>
      </c>
      <c r="S25">
        <f t="shared" si="10"/>
        <v>0.17190184438218781</v>
      </c>
      <c r="T25">
        <f t="shared" si="11"/>
        <v>231.29092466437066</v>
      </c>
      <c r="U25">
        <f t="shared" si="12"/>
        <v>28.062662102261239</v>
      </c>
      <c r="V25">
        <f t="shared" si="13"/>
        <v>28.147545161290299</v>
      </c>
      <c r="W25">
        <f t="shared" si="14"/>
        <v>3.8276032545875993</v>
      </c>
      <c r="X25">
        <f t="shared" si="15"/>
        <v>52.977413404704578</v>
      </c>
      <c r="Y25">
        <f t="shared" si="16"/>
        <v>2.0097985462980654</v>
      </c>
      <c r="Z25">
        <f t="shared" si="17"/>
        <v>3.793689455815501</v>
      </c>
      <c r="AA25">
        <f t="shared" si="18"/>
        <v>1.8178047082895339</v>
      </c>
      <c r="AB25">
        <f t="shared" si="19"/>
        <v>-219.61969145227275</v>
      </c>
      <c r="AC25">
        <f t="shared" si="20"/>
        <v>-24.474904593644613</v>
      </c>
      <c r="AD25">
        <f t="shared" si="21"/>
        <v>-1.7962701898442763</v>
      </c>
      <c r="AE25">
        <f t="shared" si="22"/>
        <v>-14.599941571390975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53993.229660408237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334</v>
      </c>
      <c r="AR25">
        <v>15360.3</v>
      </c>
      <c r="AS25">
        <v>930.62076000000002</v>
      </c>
      <c r="AT25">
        <v>1342.06</v>
      </c>
      <c r="AU25">
        <f t="shared" si="27"/>
        <v>0.3065729103020729</v>
      </c>
      <c r="AV25">
        <v>0.5</v>
      </c>
      <c r="AW25">
        <f t="shared" si="28"/>
        <v>1180.1815651400307</v>
      </c>
      <c r="AX25">
        <f t="shared" si="29"/>
        <v>26.794578529980061</v>
      </c>
      <c r="AY25">
        <f t="shared" si="30"/>
        <v>180.90584855491733</v>
      </c>
      <c r="AZ25">
        <f t="shared" si="31"/>
        <v>2.3193317721878253E-2</v>
      </c>
      <c r="BA25">
        <f t="shared" si="32"/>
        <v>1.4306513866742172</v>
      </c>
      <c r="BB25" t="s">
        <v>335</v>
      </c>
      <c r="BC25">
        <v>930.62076000000002</v>
      </c>
      <c r="BD25">
        <v>664.15</v>
      </c>
      <c r="BE25">
        <f t="shared" si="33"/>
        <v>0.5051264474017555</v>
      </c>
      <c r="BF25">
        <f t="shared" si="34"/>
        <v>0.60692310188668108</v>
      </c>
      <c r="BG25">
        <f t="shared" si="35"/>
        <v>0.73905763434734584</v>
      </c>
      <c r="BH25">
        <f t="shared" si="36"/>
        <v>0.65663956648881949</v>
      </c>
      <c r="BI25">
        <f t="shared" si="37"/>
        <v>0.75395338103488685</v>
      </c>
      <c r="BJ25">
        <f t="shared" si="38"/>
        <v>0.43313882028382777</v>
      </c>
      <c r="BK25">
        <f t="shared" si="39"/>
        <v>0.56686117971617223</v>
      </c>
      <c r="BL25">
        <f t="shared" si="40"/>
        <v>1399.99548387097</v>
      </c>
      <c r="BM25">
        <f t="shared" si="41"/>
        <v>1180.1815651400307</v>
      </c>
      <c r="BN25">
        <f t="shared" si="42"/>
        <v>0.84298955156401179</v>
      </c>
      <c r="BO25">
        <f t="shared" si="43"/>
        <v>0.19597910312802386</v>
      </c>
      <c r="BP25">
        <v>6</v>
      </c>
      <c r="BQ25">
        <v>0.5</v>
      </c>
      <c r="BR25" t="s">
        <v>296</v>
      </c>
      <c r="BS25">
        <v>2</v>
      </c>
      <c r="BT25">
        <v>1607965610</v>
      </c>
      <c r="BU25">
        <v>499.84664516128998</v>
      </c>
      <c r="BV25">
        <v>534.977225806452</v>
      </c>
      <c r="BW25">
        <v>19.5918548387097</v>
      </c>
      <c r="BX25">
        <v>13.734561290322601</v>
      </c>
      <c r="BY25">
        <v>499.784258064516</v>
      </c>
      <c r="BZ25">
        <v>19.290183870967699</v>
      </c>
      <c r="CA25">
        <v>500.142612903226</v>
      </c>
      <c r="CB25">
        <v>102.48335483871</v>
      </c>
      <c r="CC25">
        <v>0.100017835483871</v>
      </c>
      <c r="CD25">
        <v>27.994800000000001</v>
      </c>
      <c r="CE25">
        <v>28.147545161290299</v>
      </c>
      <c r="CF25">
        <v>999.9</v>
      </c>
      <c r="CG25">
        <v>0</v>
      </c>
      <c r="CH25">
        <v>0</v>
      </c>
      <c r="CI25">
        <v>9996.5316129032308</v>
      </c>
      <c r="CJ25">
        <v>0</v>
      </c>
      <c r="CK25">
        <v>218.43161290322601</v>
      </c>
      <c r="CL25">
        <v>1399.99548387097</v>
      </c>
      <c r="CM25">
        <v>0.89999335483871001</v>
      </c>
      <c r="CN25">
        <v>0.100006541935484</v>
      </c>
      <c r="CO25">
        <v>0</v>
      </c>
      <c r="CP25">
        <v>930.56196774193597</v>
      </c>
      <c r="CQ25">
        <v>4.9994800000000001</v>
      </c>
      <c r="CR25">
        <v>13171.038709677399</v>
      </c>
      <c r="CS25">
        <v>11417.5193548387</v>
      </c>
      <c r="CT25">
        <v>48.054000000000002</v>
      </c>
      <c r="CU25">
        <v>49.697161290322597</v>
      </c>
      <c r="CV25">
        <v>48.995870967741901</v>
      </c>
      <c r="CW25">
        <v>49.515935483870997</v>
      </c>
      <c r="CX25">
        <v>49.963419354838699</v>
      </c>
      <c r="CY25">
        <v>1255.48677419355</v>
      </c>
      <c r="CZ25">
        <v>139.512258064516</v>
      </c>
      <c r="DA25">
        <v>0</v>
      </c>
      <c r="DB25">
        <v>150.60000014305101</v>
      </c>
      <c r="DC25">
        <v>0</v>
      </c>
      <c r="DD25">
        <v>930.62076000000002</v>
      </c>
      <c r="DE25">
        <v>2.7320769074018099</v>
      </c>
      <c r="DF25">
        <v>50.607692363938199</v>
      </c>
      <c r="DG25">
        <v>13172.136</v>
      </c>
      <c r="DH25">
        <v>15</v>
      </c>
      <c r="DI25">
        <v>1607965497</v>
      </c>
      <c r="DJ25" t="s">
        <v>331</v>
      </c>
      <c r="DK25">
        <v>1607965346</v>
      </c>
      <c r="DL25">
        <v>1607965497</v>
      </c>
      <c r="DM25">
        <v>10</v>
      </c>
      <c r="DN25">
        <v>0.20100000000000001</v>
      </c>
      <c r="DO25">
        <v>7.3999999999999996E-2</v>
      </c>
      <c r="DP25">
        <v>0.23200000000000001</v>
      </c>
      <c r="DQ25">
        <v>9.5000000000000001E-2</v>
      </c>
      <c r="DR25">
        <v>270</v>
      </c>
      <c r="DS25">
        <v>13</v>
      </c>
      <c r="DT25">
        <v>0.34</v>
      </c>
      <c r="DU25">
        <v>0.02</v>
      </c>
      <c r="DV25">
        <v>26.7987324942101</v>
      </c>
      <c r="DW25">
        <v>0.38187268341900199</v>
      </c>
      <c r="DX25">
        <v>4.9284650263306203E-2</v>
      </c>
      <c r="DY25">
        <v>1</v>
      </c>
      <c r="DZ25">
        <v>-35.135387096774203</v>
      </c>
      <c r="EA25">
        <v>-0.13453064516136701</v>
      </c>
      <c r="EB25">
        <v>5.1530834752417501E-2</v>
      </c>
      <c r="EC25">
        <v>1</v>
      </c>
      <c r="ED25">
        <v>5.8600567741935503</v>
      </c>
      <c r="EE25">
        <v>-0.47112387096775099</v>
      </c>
      <c r="EF25">
        <v>3.6556671372708897E-2</v>
      </c>
      <c r="EG25">
        <v>0</v>
      </c>
      <c r="EH25">
        <v>2</v>
      </c>
      <c r="EI25">
        <v>3</v>
      </c>
      <c r="EJ25" t="s">
        <v>317</v>
      </c>
      <c r="EK25">
        <v>100</v>
      </c>
      <c r="EL25">
        <v>100</v>
      </c>
      <c r="EM25">
        <v>6.2E-2</v>
      </c>
      <c r="EN25">
        <v>0.30370000000000003</v>
      </c>
      <c r="EO25">
        <v>0.31263404891858598</v>
      </c>
      <c r="EP25">
        <v>-1.6043650578588901E-5</v>
      </c>
      <c r="EQ25">
        <v>-1.15305589960158E-6</v>
      </c>
      <c r="ER25">
        <v>3.6581349982770798E-10</v>
      </c>
      <c r="ES25">
        <v>-2.41039469284836E-2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4.5</v>
      </c>
      <c r="FB25">
        <v>2</v>
      </c>
      <c r="FC25">
        <v>2</v>
      </c>
      <c r="FD25">
        <v>510.38200000000001</v>
      </c>
      <c r="FE25">
        <v>479.20499999999998</v>
      </c>
      <c r="FF25">
        <v>23.732800000000001</v>
      </c>
      <c r="FG25">
        <v>34.780700000000003</v>
      </c>
      <c r="FH25">
        <v>29.999500000000001</v>
      </c>
      <c r="FI25">
        <v>34.8127</v>
      </c>
      <c r="FJ25">
        <v>34.856400000000001</v>
      </c>
      <c r="FK25">
        <v>23.977499999999999</v>
      </c>
      <c r="FL25">
        <v>22.569800000000001</v>
      </c>
      <c r="FM25">
        <v>11.2342</v>
      </c>
      <c r="FN25">
        <v>23.758500000000002</v>
      </c>
      <c r="FO25">
        <v>534.87400000000002</v>
      </c>
      <c r="FP25">
        <v>13.9217</v>
      </c>
      <c r="FQ25">
        <v>97.526399999999995</v>
      </c>
      <c r="FR25">
        <v>102.012</v>
      </c>
    </row>
    <row r="26" spans="1:174" x14ac:dyDescent="0.25">
      <c r="A26">
        <v>10</v>
      </c>
      <c r="B26">
        <v>1607965738.5</v>
      </c>
      <c r="C26">
        <v>1035.5</v>
      </c>
      <c r="D26" t="s">
        <v>336</v>
      </c>
      <c r="E26" t="s">
        <v>337</v>
      </c>
      <c r="F26" t="s">
        <v>291</v>
      </c>
      <c r="G26" t="s">
        <v>292</v>
      </c>
      <c r="H26">
        <v>1607965730.5</v>
      </c>
      <c r="I26">
        <f t="shared" si="0"/>
        <v>4.7562298132724527E-3</v>
      </c>
      <c r="J26">
        <f t="shared" si="1"/>
        <v>4.7562298132724523</v>
      </c>
      <c r="K26">
        <f t="shared" si="2"/>
        <v>29.432071969159704</v>
      </c>
      <c r="L26">
        <f t="shared" si="3"/>
        <v>599.92570967741904</v>
      </c>
      <c r="M26">
        <f t="shared" si="4"/>
        <v>408.63839780725522</v>
      </c>
      <c r="N26">
        <f t="shared" si="5"/>
        <v>41.918048155176557</v>
      </c>
      <c r="O26">
        <f t="shared" si="6"/>
        <v>61.540263770435217</v>
      </c>
      <c r="P26">
        <f t="shared" si="7"/>
        <v>0.27804829672643827</v>
      </c>
      <c r="Q26">
        <f t="shared" si="8"/>
        <v>2.9726911261455635</v>
      </c>
      <c r="R26">
        <f t="shared" si="9"/>
        <v>0.26436576828903702</v>
      </c>
      <c r="S26">
        <f t="shared" si="10"/>
        <v>0.16640180154276119</v>
      </c>
      <c r="T26">
        <f t="shared" si="11"/>
        <v>231.29823643719214</v>
      </c>
      <c r="U26">
        <f t="shared" si="12"/>
        <v>28.071123848118212</v>
      </c>
      <c r="V26">
        <f t="shared" si="13"/>
        <v>28.045512903225799</v>
      </c>
      <c r="W26">
        <f t="shared" si="14"/>
        <v>3.804919983706617</v>
      </c>
      <c r="X26">
        <f t="shared" si="15"/>
        <v>53.179657770814281</v>
      </c>
      <c r="Y26">
        <f t="shared" si="16"/>
        <v>2.0117207302121467</v>
      </c>
      <c r="Z26">
        <f t="shared" si="17"/>
        <v>3.7828764127854284</v>
      </c>
      <c r="AA26">
        <f t="shared" si="18"/>
        <v>1.7931992534944703</v>
      </c>
      <c r="AB26">
        <f t="shared" si="19"/>
        <v>-209.74973476531517</v>
      </c>
      <c r="AC26">
        <f t="shared" si="20"/>
        <v>-15.972606504769956</v>
      </c>
      <c r="AD26">
        <f t="shared" si="21"/>
        <v>-1.1711648134176842</v>
      </c>
      <c r="AE26">
        <f t="shared" si="22"/>
        <v>4.4047303536893452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54018.323680879992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338</v>
      </c>
      <c r="AR26">
        <v>15360.2</v>
      </c>
      <c r="AS26">
        <v>949.10623076923105</v>
      </c>
      <c r="AT26">
        <v>1389.66</v>
      </c>
      <c r="AU26">
        <f t="shared" si="27"/>
        <v>0.31702270284153611</v>
      </c>
      <c r="AV26">
        <v>0.5</v>
      </c>
      <c r="AW26">
        <f t="shared" si="28"/>
        <v>1180.2210180163695</v>
      </c>
      <c r="AX26">
        <f t="shared" si="29"/>
        <v>29.432071969159704</v>
      </c>
      <c r="AY26">
        <f t="shared" si="30"/>
        <v>187.07842854096938</v>
      </c>
      <c r="AZ26">
        <f t="shared" si="31"/>
        <v>2.5427287762943142E-2</v>
      </c>
      <c r="BA26">
        <f t="shared" si="32"/>
        <v>1.3473943266698327</v>
      </c>
      <c r="BB26" t="s">
        <v>339</v>
      </c>
      <c r="BC26">
        <v>949.10623076923105</v>
      </c>
      <c r="BD26">
        <v>659.61</v>
      </c>
      <c r="BE26">
        <f t="shared" si="33"/>
        <v>0.52534432882863435</v>
      </c>
      <c r="BF26">
        <f t="shared" si="34"/>
        <v>0.60345698134479697</v>
      </c>
      <c r="BG26">
        <f t="shared" si="35"/>
        <v>0.71947803432892599</v>
      </c>
      <c r="BH26">
        <f t="shared" si="36"/>
        <v>0.65346310862833379</v>
      </c>
      <c r="BI26">
        <f t="shared" si="37"/>
        <v>0.7352618148338782</v>
      </c>
      <c r="BJ26">
        <f t="shared" si="38"/>
        <v>0.41939062937373534</v>
      </c>
      <c r="BK26">
        <f t="shared" si="39"/>
        <v>0.58060937062626472</v>
      </c>
      <c r="BL26">
        <f t="shared" si="40"/>
        <v>1400.0425806451599</v>
      </c>
      <c r="BM26">
        <f t="shared" si="41"/>
        <v>1180.2210180163695</v>
      </c>
      <c r="BN26">
        <f t="shared" si="42"/>
        <v>0.84298937356070025</v>
      </c>
      <c r="BO26">
        <f t="shared" si="43"/>
        <v>0.19597874712140068</v>
      </c>
      <c r="BP26">
        <v>6</v>
      </c>
      <c r="BQ26">
        <v>0.5</v>
      </c>
      <c r="BR26" t="s">
        <v>296</v>
      </c>
      <c r="BS26">
        <v>2</v>
      </c>
      <c r="BT26">
        <v>1607965730.5</v>
      </c>
      <c r="BU26">
        <v>599.92570967741904</v>
      </c>
      <c r="BV26">
        <v>638.65693548387105</v>
      </c>
      <c r="BW26">
        <v>19.6112741935484</v>
      </c>
      <c r="BX26">
        <v>14.017364516129</v>
      </c>
      <c r="BY26">
        <v>599.95877419354804</v>
      </c>
      <c r="BZ26">
        <v>19.308825806451601</v>
      </c>
      <c r="CA26">
        <v>500.14616129032299</v>
      </c>
      <c r="CB26">
        <v>102.479806451613</v>
      </c>
      <c r="CC26">
        <v>0.100000977419355</v>
      </c>
      <c r="CD26">
        <v>27.945848387096799</v>
      </c>
      <c r="CE26">
        <v>28.045512903225799</v>
      </c>
      <c r="CF26">
        <v>999.9</v>
      </c>
      <c r="CG26">
        <v>0</v>
      </c>
      <c r="CH26">
        <v>0</v>
      </c>
      <c r="CI26">
        <v>10000.0406451613</v>
      </c>
      <c r="CJ26">
        <v>0</v>
      </c>
      <c r="CK26">
        <v>219.90783870967701</v>
      </c>
      <c r="CL26">
        <v>1400.0425806451599</v>
      </c>
      <c r="CM26">
        <v>0.89999722580645203</v>
      </c>
      <c r="CN26">
        <v>0.100002806451613</v>
      </c>
      <c r="CO26">
        <v>0</v>
      </c>
      <c r="CP26">
        <v>949.26748387096802</v>
      </c>
      <c r="CQ26">
        <v>4.9994800000000001</v>
      </c>
      <c r="CR26">
        <v>13441.103225806501</v>
      </c>
      <c r="CS26">
        <v>11417.919354838699</v>
      </c>
      <c r="CT26">
        <v>48.187064516128999</v>
      </c>
      <c r="CU26">
        <v>49.8546774193548</v>
      </c>
      <c r="CV26">
        <v>49.215451612903202</v>
      </c>
      <c r="CW26">
        <v>49.574258064516101</v>
      </c>
      <c r="CX26">
        <v>50.114774193548399</v>
      </c>
      <c r="CY26">
        <v>1255.53516129032</v>
      </c>
      <c r="CZ26">
        <v>139.50838709677399</v>
      </c>
      <c r="DA26">
        <v>0</v>
      </c>
      <c r="DB26">
        <v>120.10000014305101</v>
      </c>
      <c r="DC26">
        <v>0</v>
      </c>
      <c r="DD26">
        <v>949.10623076923105</v>
      </c>
      <c r="DE26">
        <v>-12.178803409829801</v>
      </c>
      <c r="DF26">
        <v>-140.577777780253</v>
      </c>
      <c r="DG26">
        <v>13439.1115384615</v>
      </c>
      <c r="DH26">
        <v>15</v>
      </c>
      <c r="DI26">
        <v>1607965497</v>
      </c>
      <c r="DJ26" t="s">
        <v>331</v>
      </c>
      <c r="DK26">
        <v>1607965346</v>
      </c>
      <c r="DL26">
        <v>1607965497</v>
      </c>
      <c r="DM26">
        <v>10</v>
      </c>
      <c r="DN26">
        <v>0.20100000000000001</v>
      </c>
      <c r="DO26">
        <v>7.3999999999999996E-2</v>
      </c>
      <c r="DP26">
        <v>0.23200000000000001</v>
      </c>
      <c r="DQ26">
        <v>9.5000000000000001E-2</v>
      </c>
      <c r="DR26">
        <v>270</v>
      </c>
      <c r="DS26">
        <v>13</v>
      </c>
      <c r="DT26">
        <v>0.34</v>
      </c>
      <c r="DU26">
        <v>0.02</v>
      </c>
      <c r="DV26">
        <v>29.4369004408988</v>
      </c>
      <c r="DW26">
        <v>-1.1336429601685201</v>
      </c>
      <c r="DX26">
        <v>0.107402128853494</v>
      </c>
      <c r="DY26">
        <v>0</v>
      </c>
      <c r="DZ26">
        <v>-38.731183870967698</v>
      </c>
      <c r="EA26">
        <v>1.3239096774194701</v>
      </c>
      <c r="EB26">
        <v>0.1292927662991</v>
      </c>
      <c r="EC26">
        <v>0</v>
      </c>
      <c r="ED26">
        <v>5.5939022580645199</v>
      </c>
      <c r="EE26">
        <v>4.0669838709685199E-2</v>
      </c>
      <c r="EF26">
        <v>4.2003906958661998E-3</v>
      </c>
      <c r="EG26">
        <v>1</v>
      </c>
      <c r="EH26">
        <v>1</v>
      </c>
      <c r="EI26">
        <v>3</v>
      </c>
      <c r="EJ26" t="s">
        <v>303</v>
      </c>
      <c r="EK26">
        <v>100</v>
      </c>
      <c r="EL26">
        <v>100</v>
      </c>
      <c r="EM26">
        <v>-3.3000000000000002E-2</v>
      </c>
      <c r="EN26">
        <v>0.30180000000000001</v>
      </c>
      <c r="EO26">
        <v>0.31263404891858598</v>
      </c>
      <c r="EP26">
        <v>-1.6043650578588901E-5</v>
      </c>
      <c r="EQ26">
        <v>-1.15305589960158E-6</v>
      </c>
      <c r="ER26">
        <v>3.6581349982770798E-10</v>
      </c>
      <c r="ES26">
        <v>-2.41039469284836E-2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6.5</v>
      </c>
      <c r="FB26">
        <v>4</v>
      </c>
      <c r="FC26">
        <v>2</v>
      </c>
      <c r="FD26">
        <v>510.22399999999999</v>
      </c>
      <c r="FE26">
        <v>480.56400000000002</v>
      </c>
      <c r="FF26">
        <v>24.4514</v>
      </c>
      <c r="FG26">
        <v>34.628999999999998</v>
      </c>
      <c r="FH26">
        <v>29.9986</v>
      </c>
      <c r="FI26">
        <v>34.718899999999998</v>
      </c>
      <c r="FJ26">
        <v>34.766300000000001</v>
      </c>
      <c r="FK26">
        <v>27.6723</v>
      </c>
      <c r="FL26">
        <v>18.250399999999999</v>
      </c>
      <c r="FM26">
        <v>9.7345100000000002</v>
      </c>
      <c r="FN26">
        <v>24.468800000000002</v>
      </c>
      <c r="FO26">
        <v>638.62800000000004</v>
      </c>
      <c r="FP26">
        <v>14.0718</v>
      </c>
      <c r="FQ26">
        <v>97.575599999999994</v>
      </c>
      <c r="FR26">
        <v>102.05500000000001</v>
      </c>
    </row>
    <row r="27" spans="1:174" x14ac:dyDescent="0.25">
      <c r="A27">
        <v>11</v>
      </c>
      <c r="B27">
        <v>1607965859</v>
      </c>
      <c r="C27">
        <v>1156</v>
      </c>
      <c r="D27" t="s">
        <v>340</v>
      </c>
      <c r="E27" t="s">
        <v>341</v>
      </c>
      <c r="F27" t="s">
        <v>291</v>
      </c>
      <c r="G27" t="s">
        <v>292</v>
      </c>
      <c r="H27">
        <v>1607965851</v>
      </c>
      <c r="I27">
        <f t="shared" si="0"/>
        <v>4.2216334938956317E-3</v>
      </c>
      <c r="J27">
        <f t="shared" si="1"/>
        <v>4.2216334938956317</v>
      </c>
      <c r="K27">
        <f t="shared" si="2"/>
        <v>31.458496502625731</v>
      </c>
      <c r="L27">
        <f t="shared" si="3"/>
        <v>699.90758064516103</v>
      </c>
      <c r="M27">
        <f t="shared" si="4"/>
        <v>465.18914705441478</v>
      </c>
      <c r="N27">
        <f t="shared" si="5"/>
        <v>47.713486275187506</v>
      </c>
      <c r="O27">
        <f t="shared" si="6"/>
        <v>71.788069335818477</v>
      </c>
      <c r="P27">
        <f t="shared" si="7"/>
        <v>0.24006611717445028</v>
      </c>
      <c r="Q27">
        <f t="shared" si="8"/>
        <v>2.9713839863497586</v>
      </c>
      <c r="R27">
        <f t="shared" si="9"/>
        <v>0.22978787886706814</v>
      </c>
      <c r="S27">
        <f t="shared" si="10"/>
        <v>0.14450421157124368</v>
      </c>
      <c r="T27">
        <f t="shared" si="11"/>
        <v>231.2932446021903</v>
      </c>
      <c r="U27">
        <f t="shared" si="12"/>
        <v>28.288881053281568</v>
      </c>
      <c r="V27">
        <f t="shared" si="13"/>
        <v>28.2245225806452</v>
      </c>
      <c r="W27">
        <f t="shared" si="14"/>
        <v>3.844794453190453</v>
      </c>
      <c r="X27">
        <f t="shared" si="15"/>
        <v>52.996802559171229</v>
      </c>
      <c r="Y27">
        <f t="shared" si="16"/>
        <v>2.0142504481154631</v>
      </c>
      <c r="Z27">
        <f t="shared" si="17"/>
        <v>3.8007018364297376</v>
      </c>
      <c r="AA27">
        <f t="shared" si="18"/>
        <v>1.8305440050749899</v>
      </c>
      <c r="AB27">
        <f t="shared" si="19"/>
        <v>-186.17403708079735</v>
      </c>
      <c r="AC27">
        <f t="shared" si="20"/>
        <v>-31.724981969075337</v>
      </c>
      <c r="AD27">
        <f t="shared" si="21"/>
        <v>-2.3302175540662504</v>
      </c>
      <c r="AE27">
        <f t="shared" si="22"/>
        <v>11.064007998251363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53965.296811551736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342</v>
      </c>
      <c r="AR27">
        <v>15359.3</v>
      </c>
      <c r="AS27">
        <v>945.48869230769196</v>
      </c>
      <c r="AT27">
        <v>1400.73</v>
      </c>
      <c r="AU27">
        <f t="shared" si="27"/>
        <v>0.32500289684115291</v>
      </c>
      <c r="AV27">
        <v>0.5</v>
      </c>
      <c r="AW27">
        <f t="shared" si="28"/>
        <v>1180.1964402641158</v>
      </c>
      <c r="AX27">
        <f t="shared" si="29"/>
        <v>31.458496502625731</v>
      </c>
      <c r="AY27">
        <f t="shared" si="30"/>
        <v>191.78363096372715</v>
      </c>
      <c r="AZ27">
        <f t="shared" si="31"/>
        <v>2.7144840375279027E-2</v>
      </c>
      <c r="BA27">
        <f t="shared" si="32"/>
        <v>1.3288428176736415</v>
      </c>
      <c r="BB27" t="s">
        <v>343</v>
      </c>
      <c r="BC27">
        <v>945.48869230769196</v>
      </c>
      <c r="BD27">
        <v>655.16999999999996</v>
      </c>
      <c r="BE27">
        <f t="shared" si="33"/>
        <v>0.53226531879805528</v>
      </c>
      <c r="BF27">
        <f t="shared" si="34"/>
        <v>0.61060318108845435</v>
      </c>
      <c r="BG27">
        <f t="shared" si="35"/>
        <v>0.71400623726941093</v>
      </c>
      <c r="BH27">
        <f t="shared" si="36"/>
        <v>0.6643404065202192</v>
      </c>
      <c r="BI27">
        <f t="shared" si="37"/>
        <v>0.73091484765225712</v>
      </c>
      <c r="BJ27">
        <f t="shared" si="38"/>
        <v>0.42311334805845996</v>
      </c>
      <c r="BK27">
        <f t="shared" si="39"/>
        <v>0.5768866519415401</v>
      </c>
      <c r="BL27">
        <f t="shared" si="40"/>
        <v>1400.0135483870999</v>
      </c>
      <c r="BM27">
        <f t="shared" si="41"/>
        <v>1180.1964402641158</v>
      </c>
      <c r="BN27">
        <f t="shared" si="42"/>
        <v>0.84298929937054767</v>
      </c>
      <c r="BO27">
        <f t="shared" si="43"/>
        <v>0.19597859874109538</v>
      </c>
      <c r="BP27">
        <v>6</v>
      </c>
      <c r="BQ27">
        <v>0.5</v>
      </c>
      <c r="BR27" t="s">
        <v>296</v>
      </c>
      <c r="BS27">
        <v>2</v>
      </c>
      <c r="BT27">
        <v>1607965851</v>
      </c>
      <c r="BU27">
        <v>699.90758064516103</v>
      </c>
      <c r="BV27">
        <v>741.19122580645103</v>
      </c>
      <c r="BW27">
        <v>19.6382096774194</v>
      </c>
      <c r="BX27">
        <v>14.673209677419401</v>
      </c>
      <c r="BY27">
        <v>700.04583870967701</v>
      </c>
      <c r="BZ27">
        <v>19.334722580645199</v>
      </c>
      <c r="CA27">
        <v>500.14841935483901</v>
      </c>
      <c r="CB27">
        <v>102.467903225806</v>
      </c>
      <c r="CC27">
        <v>0.100023341935484</v>
      </c>
      <c r="CD27">
        <v>28.0264806451613</v>
      </c>
      <c r="CE27">
        <v>28.2245225806452</v>
      </c>
      <c r="CF27">
        <v>999.9</v>
      </c>
      <c r="CG27">
        <v>0</v>
      </c>
      <c r="CH27">
        <v>0</v>
      </c>
      <c r="CI27">
        <v>9993.80741935484</v>
      </c>
      <c r="CJ27">
        <v>0</v>
      </c>
      <c r="CK27">
        <v>220.38241935483899</v>
      </c>
      <c r="CL27">
        <v>1400.0135483870999</v>
      </c>
      <c r="CM27">
        <v>0.89999974193548404</v>
      </c>
      <c r="CN27">
        <v>0.100000096774194</v>
      </c>
      <c r="CO27">
        <v>0</v>
      </c>
      <c r="CP27">
        <v>945.67564516129005</v>
      </c>
      <c r="CQ27">
        <v>4.9994800000000001</v>
      </c>
      <c r="CR27">
        <v>13409.864516129001</v>
      </c>
      <c r="CS27">
        <v>11417.6935483871</v>
      </c>
      <c r="CT27">
        <v>48.342483870967698</v>
      </c>
      <c r="CU27">
        <v>49.935032258064503</v>
      </c>
      <c r="CV27">
        <v>49.362806451612897</v>
      </c>
      <c r="CW27">
        <v>49.632935483871002</v>
      </c>
      <c r="CX27">
        <v>50.211387096774203</v>
      </c>
      <c r="CY27">
        <v>1255.5116129032299</v>
      </c>
      <c r="CZ27">
        <v>139.50193548387099</v>
      </c>
      <c r="DA27">
        <v>0</v>
      </c>
      <c r="DB27">
        <v>120</v>
      </c>
      <c r="DC27">
        <v>0</v>
      </c>
      <c r="DD27">
        <v>945.48869230769196</v>
      </c>
      <c r="DE27">
        <v>-16.396786328149801</v>
      </c>
      <c r="DF27">
        <v>-217.336752133478</v>
      </c>
      <c r="DG27">
        <v>13407.45</v>
      </c>
      <c r="DH27">
        <v>15</v>
      </c>
      <c r="DI27">
        <v>1607965497</v>
      </c>
      <c r="DJ27" t="s">
        <v>331</v>
      </c>
      <c r="DK27">
        <v>1607965346</v>
      </c>
      <c r="DL27">
        <v>1607965497</v>
      </c>
      <c r="DM27">
        <v>10</v>
      </c>
      <c r="DN27">
        <v>0.20100000000000001</v>
      </c>
      <c r="DO27">
        <v>7.3999999999999996E-2</v>
      </c>
      <c r="DP27">
        <v>0.23200000000000001</v>
      </c>
      <c r="DQ27">
        <v>9.5000000000000001E-2</v>
      </c>
      <c r="DR27">
        <v>270</v>
      </c>
      <c r="DS27">
        <v>13</v>
      </c>
      <c r="DT27">
        <v>0.34</v>
      </c>
      <c r="DU27">
        <v>0.02</v>
      </c>
      <c r="DV27">
        <v>31.4559006459043</v>
      </c>
      <c r="DW27">
        <v>0.22090457308304501</v>
      </c>
      <c r="DX27">
        <v>3.4705220746106699E-2</v>
      </c>
      <c r="DY27">
        <v>1</v>
      </c>
      <c r="DZ27">
        <v>-41.284416129032202</v>
      </c>
      <c r="EA27">
        <v>2.91338709678443E-2</v>
      </c>
      <c r="EB27">
        <v>3.5488654223061397E-2</v>
      </c>
      <c r="EC27">
        <v>1</v>
      </c>
      <c r="ED27">
        <v>4.9683622580645199</v>
      </c>
      <c r="EE27">
        <v>-0.32711177419355097</v>
      </c>
      <c r="EF27">
        <v>2.5283287825918599E-2</v>
      </c>
      <c r="EG27">
        <v>0</v>
      </c>
      <c r="EH27">
        <v>2</v>
      </c>
      <c r="EI27">
        <v>3</v>
      </c>
      <c r="EJ27" t="s">
        <v>317</v>
      </c>
      <c r="EK27">
        <v>100</v>
      </c>
      <c r="EL27">
        <v>100</v>
      </c>
      <c r="EM27">
        <v>-0.13800000000000001</v>
      </c>
      <c r="EN27">
        <v>0.30499999999999999</v>
      </c>
      <c r="EO27">
        <v>0.31263404891858598</v>
      </c>
      <c r="EP27">
        <v>-1.6043650578588901E-5</v>
      </c>
      <c r="EQ27">
        <v>-1.15305589960158E-6</v>
      </c>
      <c r="ER27">
        <v>3.6581349982770798E-10</v>
      </c>
      <c r="ES27">
        <v>-2.41039469284836E-2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8.6</v>
      </c>
      <c r="FB27">
        <v>6</v>
      </c>
      <c r="FC27">
        <v>2</v>
      </c>
      <c r="FD27">
        <v>509.75700000000001</v>
      </c>
      <c r="FE27">
        <v>483.63799999999998</v>
      </c>
      <c r="FF27">
        <v>23.988299999999999</v>
      </c>
      <c r="FG27">
        <v>34.351599999999998</v>
      </c>
      <c r="FH27">
        <v>29.999700000000001</v>
      </c>
      <c r="FI27">
        <v>34.523600000000002</v>
      </c>
      <c r="FJ27">
        <v>34.586500000000001</v>
      </c>
      <c r="FK27">
        <v>31.255600000000001</v>
      </c>
      <c r="FL27">
        <v>6.8006799999999998</v>
      </c>
      <c r="FM27">
        <v>8.9774999999999991</v>
      </c>
      <c r="FN27">
        <v>23.978100000000001</v>
      </c>
      <c r="FO27">
        <v>741.25099999999998</v>
      </c>
      <c r="FP27">
        <v>14.9453</v>
      </c>
      <c r="FQ27">
        <v>97.632999999999996</v>
      </c>
      <c r="FR27">
        <v>102.104</v>
      </c>
    </row>
    <row r="28" spans="1:174" x14ac:dyDescent="0.25">
      <c r="A28">
        <v>12</v>
      </c>
      <c r="B28">
        <v>1607965979.5999999</v>
      </c>
      <c r="C28">
        <v>1276.5999999046301</v>
      </c>
      <c r="D28" t="s">
        <v>344</v>
      </c>
      <c r="E28" t="s">
        <v>345</v>
      </c>
      <c r="F28" t="s">
        <v>291</v>
      </c>
      <c r="G28" t="s">
        <v>292</v>
      </c>
      <c r="H28">
        <v>1607965971.5999999</v>
      </c>
      <c r="I28">
        <f t="shared" si="0"/>
        <v>3.513765796634784E-3</v>
      </c>
      <c r="J28">
        <f t="shared" si="1"/>
        <v>3.5137657966347842</v>
      </c>
      <c r="K28">
        <f t="shared" si="2"/>
        <v>32.474010772483659</v>
      </c>
      <c r="L28">
        <f t="shared" si="3"/>
        <v>800.50245161290297</v>
      </c>
      <c r="M28">
        <f t="shared" si="4"/>
        <v>506.22141538896688</v>
      </c>
      <c r="N28">
        <f t="shared" si="5"/>
        <v>51.918758668675984</v>
      </c>
      <c r="O28">
        <f t="shared" si="6"/>
        <v>82.10062303871392</v>
      </c>
      <c r="P28">
        <f t="shared" si="7"/>
        <v>0.19492491222191893</v>
      </c>
      <c r="Q28">
        <f t="shared" si="8"/>
        <v>2.9726502639724819</v>
      </c>
      <c r="R28">
        <f t="shared" si="9"/>
        <v>0.18809224410274977</v>
      </c>
      <c r="S28">
        <f t="shared" si="10"/>
        <v>0.1181515874532398</v>
      </c>
      <c r="T28">
        <f t="shared" si="11"/>
        <v>231.29057629142696</v>
      </c>
      <c r="U28">
        <f t="shared" si="12"/>
        <v>28.459138425885328</v>
      </c>
      <c r="V28">
        <f t="shared" si="13"/>
        <v>28.4705774193548</v>
      </c>
      <c r="W28">
        <f t="shared" si="14"/>
        <v>3.9001979196578307</v>
      </c>
      <c r="X28">
        <f t="shared" si="15"/>
        <v>53.701757672105984</v>
      </c>
      <c r="Y28">
        <f t="shared" si="16"/>
        <v>2.0397231963333184</v>
      </c>
      <c r="Z28">
        <f t="shared" si="17"/>
        <v>3.7982428969783997</v>
      </c>
      <c r="AA28">
        <f t="shared" si="18"/>
        <v>1.8604747233245122</v>
      </c>
      <c r="AB28">
        <f t="shared" si="19"/>
        <v>-154.95707163159398</v>
      </c>
      <c r="AC28">
        <f t="shared" si="20"/>
        <v>-72.951044373440908</v>
      </c>
      <c r="AD28">
        <f t="shared" si="21"/>
        <v>-5.3622856687871669</v>
      </c>
      <c r="AE28">
        <f t="shared" si="22"/>
        <v>-1.9798253823950915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54004.251916752219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346</v>
      </c>
      <c r="AR28">
        <v>15358.2</v>
      </c>
      <c r="AS28">
        <v>944.39149999999995</v>
      </c>
      <c r="AT28">
        <v>1412.67</v>
      </c>
      <c r="AU28">
        <f t="shared" si="27"/>
        <v>0.33148470626544069</v>
      </c>
      <c r="AV28">
        <v>0.5</v>
      </c>
      <c r="AW28">
        <f t="shared" si="28"/>
        <v>1180.1774821998317</v>
      </c>
      <c r="AX28">
        <f t="shared" si="29"/>
        <v>32.474010772483659</v>
      </c>
      <c r="AY28">
        <f t="shared" si="30"/>
        <v>195.6053930140493</v>
      </c>
      <c r="AZ28">
        <f t="shared" si="31"/>
        <v>2.8005752313365564E-2</v>
      </c>
      <c r="BA28">
        <f t="shared" si="32"/>
        <v>1.3091592516298922</v>
      </c>
      <c r="BB28" t="s">
        <v>347</v>
      </c>
      <c r="BC28">
        <v>944.39149999999995</v>
      </c>
      <c r="BD28">
        <v>661.89</v>
      </c>
      <c r="BE28">
        <f t="shared" si="33"/>
        <v>0.53146170018475658</v>
      </c>
      <c r="BF28">
        <f t="shared" si="34"/>
        <v>0.62372266176509772</v>
      </c>
      <c r="BG28">
        <f t="shared" si="35"/>
        <v>0.71125956180125294</v>
      </c>
      <c r="BH28">
        <f t="shared" si="36"/>
        <v>0.67166257884638514</v>
      </c>
      <c r="BI28">
        <f t="shared" si="37"/>
        <v>0.72622624890351661</v>
      </c>
      <c r="BJ28">
        <f t="shared" si="38"/>
        <v>0.43714475680446147</v>
      </c>
      <c r="BK28">
        <f t="shared" si="39"/>
        <v>0.56285524319553848</v>
      </c>
      <c r="BL28">
        <f t="shared" si="40"/>
        <v>1399.9903225806499</v>
      </c>
      <c r="BM28">
        <f t="shared" si="41"/>
        <v>1180.1774821998317</v>
      </c>
      <c r="BN28">
        <f t="shared" si="42"/>
        <v>0.8429897429750588</v>
      </c>
      <c r="BO28">
        <f t="shared" si="43"/>
        <v>0.19597948595011749</v>
      </c>
      <c r="BP28">
        <v>6</v>
      </c>
      <c r="BQ28">
        <v>0.5</v>
      </c>
      <c r="BR28" t="s">
        <v>296</v>
      </c>
      <c r="BS28">
        <v>2</v>
      </c>
      <c r="BT28">
        <v>1607965971.5999999</v>
      </c>
      <c r="BU28">
        <v>800.50245161290297</v>
      </c>
      <c r="BV28">
        <v>842.83522580645194</v>
      </c>
      <c r="BW28">
        <v>19.887832258064499</v>
      </c>
      <c r="BX28">
        <v>15.756280645161301</v>
      </c>
      <c r="BY28">
        <v>800.26345161290305</v>
      </c>
      <c r="BZ28">
        <v>19.574538709677402</v>
      </c>
      <c r="CA28">
        <v>500.13432258064501</v>
      </c>
      <c r="CB28">
        <v>102.461387096774</v>
      </c>
      <c r="CC28">
        <v>9.9976548387096797E-2</v>
      </c>
      <c r="CD28">
        <v>28.015377419354799</v>
      </c>
      <c r="CE28">
        <v>28.4705774193548</v>
      </c>
      <c r="CF28">
        <v>999.9</v>
      </c>
      <c r="CG28">
        <v>0</v>
      </c>
      <c r="CH28">
        <v>0</v>
      </c>
      <c r="CI28">
        <v>10001.6070967742</v>
      </c>
      <c r="CJ28">
        <v>0</v>
      </c>
      <c r="CK28">
        <v>219.58183870967699</v>
      </c>
      <c r="CL28">
        <v>1399.9903225806499</v>
      </c>
      <c r="CM28">
        <v>0.89998619354838705</v>
      </c>
      <c r="CN28">
        <v>0.10001376129032299</v>
      </c>
      <c r="CO28">
        <v>0</v>
      </c>
      <c r="CP28">
        <v>944.48800000000006</v>
      </c>
      <c r="CQ28">
        <v>4.9994800000000001</v>
      </c>
      <c r="CR28">
        <v>13419.2580645161</v>
      </c>
      <c r="CS28">
        <v>11417.461290322601</v>
      </c>
      <c r="CT28">
        <v>48.5843548387097</v>
      </c>
      <c r="CU28">
        <v>50.125</v>
      </c>
      <c r="CV28">
        <v>49.562129032257999</v>
      </c>
      <c r="CW28">
        <v>49.8343548387097</v>
      </c>
      <c r="CX28">
        <v>50.417064516129003</v>
      </c>
      <c r="CY28">
        <v>1255.47</v>
      </c>
      <c r="CZ28">
        <v>139.520322580645</v>
      </c>
      <c r="DA28">
        <v>0</v>
      </c>
      <c r="DB28">
        <v>120</v>
      </c>
      <c r="DC28">
        <v>0</v>
      </c>
      <c r="DD28">
        <v>944.39149999999995</v>
      </c>
      <c r="DE28">
        <v>-9.2763418791320795</v>
      </c>
      <c r="DF28">
        <v>-181.603418937947</v>
      </c>
      <c r="DG28">
        <v>13417.2730769231</v>
      </c>
      <c r="DH28">
        <v>15</v>
      </c>
      <c r="DI28">
        <v>1607966014.0999999</v>
      </c>
      <c r="DJ28" t="s">
        <v>348</v>
      </c>
      <c r="DK28">
        <v>1607966014.0999999</v>
      </c>
      <c r="DL28">
        <v>1607965497</v>
      </c>
      <c r="DM28">
        <v>11</v>
      </c>
      <c r="DN28">
        <v>0.55300000000000005</v>
      </c>
      <c r="DO28">
        <v>7.3999999999999996E-2</v>
      </c>
      <c r="DP28">
        <v>0.23899999999999999</v>
      </c>
      <c r="DQ28">
        <v>9.5000000000000001E-2</v>
      </c>
      <c r="DR28">
        <v>854</v>
      </c>
      <c r="DS28">
        <v>13</v>
      </c>
      <c r="DT28">
        <v>7.0000000000000007E-2</v>
      </c>
      <c r="DU28">
        <v>0.02</v>
      </c>
      <c r="DV28">
        <v>32.893681608870097</v>
      </c>
      <c r="DW28">
        <v>-0.50392886621635302</v>
      </c>
      <c r="DX28">
        <v>7.3689258984669895E-2</v>
      </c>
      <c r="DY28">
        <v>0</v>
      </c>
      <c r="DZ28">
        <v>-42.815243333333299</v>
      </c>
      <c r="EA28">
        <v>0.93799955506108301</v>
      </c>
      <c r="EB28">
        <v>9.6738005917472503E-2</v>
      </c>
      <c r="EC28">
        <v>0</v>
      </c>
      <c r="ED28">
        <v>4.1286986666666703</v>
      </c>
      <c r="EE28">
        <v>-0.63320115684091804</v>
      </c>
      <c r="EF28">
        <v>4.5696863403180001E-2</v>
      </c>
      <c r="EG28">
        <v>0</v>
      </c>
      <c r="EH28">
        <v>0</v>
      </c>
      <c r="EI28">
        <v>3</v>
      </c>
      <c r="EJ28" t="s">
        <v>298</v>
      </c>
      <c r="EK28">
        <v>100</v>
      </c>
      <c r="EL28">
        <v>100</v>
      </c>
      <c r="EM28">
        <v>0.23899999999999999</v>
      </c>
      <c r="EN28">
        <v>0.31709999999999999</v>
      </c>
      <c r="EO28">
        <v>0.31263404891858598</v>
      </c>
      <c r="EP28">
        <v>-1.6043650578588901E-5</v>
      </c>
      <c r="EQ28">
        <v>-1.15305589960158E-6</v>
      </c>
      <c r="ER28">
        <v>3.6581349982770798E-10</v>
      </c>
      <c r="ES28">
        <v>-2.41039469284836E-2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10.6</v>
      </c>
      <c r="FB28">
        <v>8</v>
      </c>
      <c r="FC28">
        <v>2</v>
      </c>
      <c r="FD28">
        <v>509.404</v>
      </c>
      <c r="FE28">
        <v>484.85899999999998</v>
      </c>
      <c r="FF28">
        <v>23.822700000000001</v>
      </c>
      <c r="FG28">
        <v>34.253500000000003</v>
      </c>
      <c r="FH28">
        <v>30.0001</v>
      </c>
      <c r="FI28">
        <v>34.408999999999999</v>
      </c>
      <c r="FJ28">
        <v>34.471899999999998</v>
      </c>
      <c r="FK28">
        <v>34.735500000000002</v>
      </c>
      <c r="FL28">
        <v>0</v>
      </c>
      <c r="FM28">
        <v>16.364799999999999</v>
      </c>
      <c r="FN28">
        <v>23.8139</v>
      </c>
      <c r="FO28">
        <v>842.803</v>
      </c>
      <c r="FP28">
        <v>17.667100000000001</v>
      </c>
      <c r="FQ28">
        <v>97.646299999999997</v>
      </c>
      <c r="FR28">
        <v>102.11</v>
      </c>
    </row>
    <row r="29" spans="1:174" x14ac:dyDescent="0.25">
      <c r="A29">
        <v>13</v>
      </c>
      <c r="B29">
        <v>1607966135.0999999</v>
      </c>
      <c r="C29">
        <v>1432.0999999046301</v>
      </c>
      <c r="D29" t="s">
        <v>349</v>
      </c>
      <c r="E29" t="s">
        <v>350</v>
      </c>
      <c r="F29" t="s">
        <v>291</v>
      </c>
      <c r="G29" t="s">
        <v>292</v>
      </c>
      <c r="H29">
        <v>1607966127.0999999</v>
      </c>
      <c r="I29">
        <f t="shared" si="0"/>
        <v>2.5884252158252575E-3</v>
      </c>
      <c r="J29">
        <f t="shared" si="1"/>
        <v>2.5884252158252576</v>
      </c>
      <c r="K29">
        <f t="shared" si="2"/>
        <v>31.718293004795051</v>
      </c>
      <c r="L29">
        <f t="shared" si="3"/>
        <v>900.00083870967796</v>
      </c>
      <c r="M29">
        <f t="shared" si="4"/>
        <v>522.84306475626272</v>
      </c>
      <c r="N29">
        <f t="shared" si="5"/>
        <v>53.624481964439767</v>
      </c>
      <c r="O29">
        <f t="shared" si="6"/>
        <v>92.307007583368147</v>
      </c>
      <c r="P29">
        <f t="shared" si="7"/>
        <v>0.14568247499203357</v>
      </c>
      <c r="Q29">
        <f t="shared" si="8"/>
        <v>2.9722350096529966</v>
      </c>
      <c r="R29">
        <f t="shared" si="9"/>
        <v>0.14182867810532804</v>
      </c>
      <c r="S29">
        <f t="shared" si="10"/>
        <v>8.8980680875206969E-2</v>
      </c>
      <c r="T29">
        <f t="shared" si="11"/>
        <v>231.28839719949949</v>
      </c>
      <c r="U29">
        <f t="shared" si="12"/>
        <v>28.680338214589394</v>
      </c>
      <c r="V29">
        <f t="shared" si="13"/>
        <v>28.776151612903199</v>
      </c>
      <c r="W29">
        <f t="shared" si="14"/>
        <v>3.9699716250892911</v>
      </c>
      <c r="X29">
        <f t="shared" si="15"/>
        <v>56.764726404182127</v>
      </c>
      <c r="Y29">
        <f t="shared" si="16"/>
        <v>2.1540375973252761</v>
      </c>
      <c r="Z29">
        <f t="shared" si="17"/>
        <v>3.7946762607254945</v>
      </c>
      <c r="AA29">
        <f t="shared" si="18"/>
        <v>1.815934027764015</v>
      </c>
      <c r="AB29">
        <f t="shared" si="19"/>
        <v>-114.14955201789385</v>
      </c>
      <c r="AC29">
        <f t="shared" si="20"/>
        <v>-124.48823237931366</v>
      </c>
      <c r="AD29">
        <f t="shared" si="21"/>
        <v>-9.1650256529520302</v>
      </c>
      <c r="AE29">
        <f t="shared" si="22"/>
        <v>-16.514412850660065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53995.014776400785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351</v>
      </c>
      <c r="AR29">
        <v>15356.1</v>
      </c>
      <c r="AS29">
        <v>944.20334615384604</v>
      </c>
      <c r="AT29">
        <v>1422.94</v>
      </c>
      <c r="AU29">
        <f t="shared" si="27"/>
        <v>0.33644191170826176</v>
      </c>
      <c r="AV29">
        <v>0.5</v>
      </c>
      <c r="AW29">
        <f t="shared" si="28"/>
        <v>1180.1685286580807</v>
      </c>
      <c r="AX29">
        <f t="shared" si="29"/>
        <v>31.718293004795051</v>
      </c>
      <c r="AY29">
        <f t="shared" si="30"/>
        <v>198.5290779598256</v>
      </c>
      <c r="AZ29">
        <f t="shared" si="31"/>
        <v>2.7365617452393621E-2</v>
      </c>
      <c r="BA29">
        <f t="shared" si="32"/>
        <v>1.2924930074353098</v>
      </c>
      <c r="BB29" t="s">
        <v>352</v>
      </c>
      <c r="BC29">
        <v>944.20334615384604</v>
      </c>
      <c r="BD29">
        <v>674.23</v>
      </c>
      <c r="BE29">
        <f t="shared" si="33"/>
        <v>0.52617116673928632</v>
      </c>
      <c r="BF29">
        <f t="shared" si="34"/>
        <v>0.63941533283401319</v>
      </c>
      <c r="BG29">
        <f t="shared" si="35"/>
        <v>0.71068261297988677</v>
      </c>
      <c r="BH29">
        <f t="shared" si="36"/>
        <v>0.67669489682527606</v>
      </c>
      <c r="BI29">
        <f t="shared" si="37"/>
        <v>0.72219342569166034</v>
      </c>
      <c r="BJ29">
        <f t="shared" si="38"/>
        <v>0.45658914640875703</v>
      </c>
      <c r="BK29">
        <f t="shared" si="39"/>
        <v>0.54341085359124297</v>
      </c>
      <c r="BL29">
        <f t="shared" si="40"/>
        <v>1399.98</v>
      </c>
      <c r="BM29">
        <f t="shared" si="41"/>
        <v>1180.1685286580807</v>
      </c>
      <c r="BN29">
        <f t="shared" si="42"/>
        <v>0.84298956317810303</v>
      </c>
      <c r="BO29">
        <f t="shared" si="43"/>
        <v>0.19597912635620579</v>
      </c>
      <c r="BP29">
        <v>6</v>
      </c>
      <c r="BQ29">
        <v>0.5</v>
      </c>
      <c r="BR29" t="s">
        <v>296</v>
      </c>
      <c r="BS29">
        <v>2</v>
      </c>
      <c r="BT29">
        <v>1607966127.0999999</v>
      </c>
      <c r="BU29">
        <v>900.00083870967796</v>
      </c>
      <c r="BV29">
        <v>940.84925806451599</v>
      </c>
      <c r="BW29">
        <v>21.002041935483899</v>
      </c>
      <c r="BX29">
        <v>17.961838709677401</v>
      </c>
      <c r="BY29">
        <v>899.816709677419</v>
      </c>
      <c r="BZ29">
        <v>20.805041935483899</v>
      </c>
      <c r="CA29">
        <v>500.11058064516101</v>
      </c>
      <c r="CB29">
        <v>102.463290322581</v>
      </c>
      <c r="CC29">
        <v>9.9955858064516095E-2</v>
      </c>
      <c r="CD29">
        <v>27.9992612903226</v>
      </c>
      <c r="CE29">
        <v>28.776151612903199</v>
      </c>
      <c r="CF29">
        <v>999.9</v>
      </c>
      <c r="CG29">
        <v>0</v>
      </c>
      <c r="CH29">
        <v>0</v>
      </c>
      <c r="CI29">
        <v>9999.0716129032298</v>
      </c>
      <c r="CJ29">
        <v>0</v>
      </c>
      <c r="CK29">
        <v>219.388096774194</v>
      </c>
      <c r="CL29">
        <v>1399.98</v>
      </c>
      <c r="CM29">
        <v>0.899992161290322</v>
      </c>
      <c r="CN29">
        <v>0.10000799354838701</v>
      </c>
      <c r="CO29">
        <v>0</v>
      </c>
      <c r="CP29">
        <v>944.19529032258095</v>
      </c>
      <c r="CQ29">
        <v>4.9994800000000001</v>
      </c>
      <c r="CR29">
        <v>13421.322580645199</v>
      </c>
      <c r="CS29">
        <v>11417.4</v>
      </c>
      <c r="CT29">
        <v>48.924999999999997</v>
      </c>
      <c r="CU29">
        <v>50.491870967741903</v>
      </c>
      <c r="CV29">
        <v>49.883000000000003</v>
      </c>
      <c r="CW29">
        <v>50.215451612903202</v>
      </c>
      <c r="CX29">
        <v>50.743903225806498</v>
      </c>
      <c r="CY29">
        <v>1255.4696774193601</v>
      </c>
      <c r="CZ29">
        <v>139.51096774193601</v>
      </c>
      <c r="DA29">
        <v>0</v>
      </c>
      <c r="DB29">
        <v>154.89999985694899</v>
      </c>
      <c r="DC29">
        <v>0</v>
      </c>
      <c r="DD29">
        <v>944.20334615384604</v>
      </c>
      <c r="DE29">
        <v>-0.86047864771410498</v>
      </c>
      <c r="DF29">
        <v>-13.5179487275133</v>
      </c>
      <c r="DG29">
        <v>13421.4230769231</v>
      </c>
      <c r="DH29">
        <v>15</v>
      </c>
      <c r="DI29">
        <v>1607966157.5999999</v>
      </c>
      <c r="DJ29" t="s">
        <v>353</v>
      </c>
      <c r="DK29">
        <v>1607966014.0999999</v>
      </c>
      <c r="DL29">
        <v>1607966157.5999999</v>
      </c>
      <c r="DM29">
        <v>12</v>
      </c>
      <c r="DN29">
        <v>0.55300000000000005</v>
      </c>
      <c r="DO29">
        <v>-5.0999999999999997E-2</v>
      </c>
      <c r="DP29">
        <v>0.23899999999999999</v>
      </c>
      <c r="DQ29">
        <v>0.19700000000000001</v>
      </c>
      <c r="DR29">
        <v>854</v>
      </c>
      <c r="DS29">
        <v>18</v>
      </c>
      <c r="DT29">
        <v>7.0000000000000007E-2</v>
      </c>
      <c r="DU29">
        <v>0.03</v>
      </c>
      <c r="DV29">
        <v>31.586977165921699</v>
      </c>
      <c r="DW29">
        <v>0.51832965454486901</v>
      </c>
      <c r="DX29">
        <v>5.9381726121303602E-2</v>
      </c>
      <c r="DY29">
        <v>0</v>
      </c>
      <c r="DZ29">
        <v>-40.852269999999997</v>
      </c>
      <c r="EA29">
        <v>0.85968854282545104</v>
      </c>
      <c r="EB29">
        <v>8.1051914022227597E-2</v>
      </c>
      <c r="EC29">
        <v>0</v>
      </c>
      <c r="ED29">
        <v>3.2141653333333302</v>
      </c>
      <c r="EE29">
        <v>-1.6234854727475001</v>
      </c>
      <c r="EF29">
        <v>0.117487364873372</v>
      </c>
      <c r="EG29">
        <v>0</v>
      </c>
      <c r="EH29">
        <v>0</v>
      </c>
      <c r="EI29">
        <v>3</v>
      </c>
      <c r="EJ29" t="s">
        <v>298</v>
      </c>
      <c r="EK29">
        <v>100</v>
      </c>
      <c r="EL29">
        <v>100</v>
      </c>
      <c r="EM29">
        <v>0.184</v>
      </c>
      <c r="EN29">
        <v>0.19700000000000001</v>
      </c>
      <c r="EO29">
        <v>0.86566429087958496</v>
      </c>
      <c r="EP29">
        <v>-1.6043650578588901E-5</v>
      </c>
      <c r="EQ29">
        <v>-1.15305589960158E-6</v>
      </c>
      <c r="ER29">
        <v>3.6581349982770798E-10</v>
      </c>
      <c r="ES29">
        <v>-2.41039469284836E-2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2</v>
      </c>
      <c r="FB29">
        <v>10.6</v>
      </c>
      <c r="FC29">
        <v>2</v>
      </c>
      <c r="FD29">
        <v>508.78300000000002</v>
      </c>
      <c r="FE29">
        <v>486.21899999999999</v>
      </c>
      <c r="FF29">
        <v>23.5685</v>
      </c>
      <c r="FG29">
        <v>34.344999999999999</v>
      </c>
      <c r="FH29">
        <v>30.001000000000001</v>
      </c>
      <c r="FI29">
        <v>34.410699999999999</v>
      </c>
      <c r="FJ29">
        <v>34.460799999999999</v>
      </c>
      <c r="FK29">
        <v>38.054000000000002</v>
      </c>
      <c r="FL29">
        <v>25.8794</v>
      </c>
      <c r="FM29">
        <v>36.931399999999996</v>
      </c>
      <c r="FN29">
        <v>23.552399999999999</v>
      </c>
      <c r="FO29">
        <v>940.72299999999996</v>
      </c>
      <c r="FP29">
        <v>18.2102</v>
      </c>
      <c r="FQ29">
        <v>97.627700000000004</v>
      </c>
      <c r="FR29">
        <v>102.083</v>
      </c>
    </row>
    <row r="30" spans="1:174" x14ac:dyDescent="0.25">
      <c r="A30">
        <v>14</v>
      </c>
      <c r="B30">
        <v>1607966278.5999999</v>
      </c>
      <c r="C30">
        <v>1575.5999999046301</v>
      </c>
      <c r="D30" t="s">
        <v>354</v>
      </c>
      <c r="E30" t="s">
        <v>355</v>
      </c>
      <c r="F30" t="s">
        <v>291</v>
      </c>
      <c r="G30" t="s">
        <v>292</v>
      </c>
      <c r="H30">
        <v>1607966270.5999999</v>
      </c>
      <c r="I30">
        <f t="shared" si="0"/>
        <v>2.0663469704422406E-3</v>
      </c>
      <c r="J30">
        <f t="shared" si="1"/>
        <v>2.0663469704422406</v>
      </c>
      <c r="K30">
        <f t="shared" si="2"/>
        <v>35.668778309951612</v>
      </c>
      <c r="L30">
        <f t="shared" si="3"/>
        <v>1199.7661290322601</v>
      </c>
      <c r="M30">
        <f t="shared" si="4"/>
        <v>676.90257868914898</v>
      </c>
      <c r="N30">
        <f t="shared" si="5"/>
        <v>69.420602348543412</v>
      </c>
      <c r="O30">
        <f t="shared" si="6"/>
        <v>123.04353680568256</v>
      </c>
      <c r="P30">
        <f t="shared" si="7"/>
        <v>0.11723849893261044</v>
      </c>
      <c r="Q30">
        <f t="shared" si="8"/>
        <v>2.9721389164776228</v>
      </c>
      <c r="R30">
        <f t="shared" si="9"/>
        <v>0.11472862720115425</v>
      </c>
      <c r="S30">
        <f t="shared" si="10"/>
        <v>7.1926418727476446E-2</v>
      </c>
      <c r="T30">
        <f t="shared" si="11"/>
        <v>231.28978798233004</v>
      </c>
      <c r="U30">
        <f t="shared" si="12"/>
        <v>28.755224184472826</v>
      </c>
      <c r="V30">
        <f t="shared" si="13"/>
        <v>28.706174193548399</v>
      </c>
      <c r="W30">
        <f t="shared" si="14"/>
        <v>3.9538978655775128</v>
      </c>
      <c r="X30">
        <f t="shared" si="15"/>
        <v>57.167316142825555</v>
      </c>
      <c r="Y30">
        <f t="shared" si="16"/>
        <v>2.1618586732742742</v>
      </c>
      <c r="Z30">
        <f t="shared" si="17"/>
        <v>3.7816340159701296</v>
      </c>
      <c r="AA30">
        <f t="shared" si="18"/>
        <v>1.7920391923032386</v>
      </c>
      <c r="AB30">
        <f t="shared" si="19"/>
        <v>-91.125901396502812</v>
      </c>
      <c r="AC30">
        <f t="shared" si="20"/>
        <v>-122.73248871273087</v>
      </c>
      <c r="AD30">
        <f t="shared" si="21"/>
        <v>-9.0302554858823392</v>
      </c>
      <c r="AE30">
        <f t="shared" si="22"/>
        <v>8.4011423872139943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54002.640787011595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356</v>
      </c>
      <c r="AR30">
        <v>15356.6</v>
      </c>
      <c r="AS30">
        <v>978.19226923076906</v>
      </c>
      <c r="AT30">
        <v>1490.76</v>
      </c>
      <c r="AU30">
        <f t="shared" si="27"/>
        <v>0.34382981215569974</v>
      </c>
      <c r="AV30">
        <v>0.5</v>
      </c>
      <c r="AW30">
        <f t="shared" si="28"/>
        <v>1180.1753580229959</v>
      </c>
      <c r="AX30">
        <f t="shared" si="29"/>
        <v>35.668778309951612</v>
      </c>
      <c r="AY30">
        <f t="shared" si="30"/>
        <v>202.88973582991619</v>
      </c>
      <c r="AZ30">
        <f t="shared" si="31"/>
        <v>3.071283054959496E-2</v>
      </c>
      <c r="BA30">
        <f t="shared" si="32"/>
        <v>1.1881993077356516</v>
      </c>
      <c r="BB30" t="s">
        <v>357</v>
      </c>
      <c r="BC30">
        <v>978.19226923076906</v>
      </c>
      <c r="BD30">
        <v>668.75</v>
      </c>
      <c r="BE30">
        <f t="shared" si="33"/>
        <v>0.55140331106281359</v>
      </c>
      <c r="BF30">
        <f t="shared" si="34"/>
        <v>0.62355413044759911</v>
      </c>
      <c r="BG30">
        <f t="shared" si="35"/>
        <v>0.68302915556446731</v>
      </c>
      <c r="BH30">
        <f t="shared" si="36"/>
        <v>0.66113623014124878</v>
      </c>
      <c r="BI30">
        <f t="shared" si="37"/>
        <v>0.6955618706548452</v>
      </c>
      <c r="BJ30">
        <f t="shared" si="38"/>
        <v>0.42629842603924262</v>
      </c>
      <c r="BK30">
        <f t="shared" si="39"/>
        <v>0.57370157396075738</v>
      </c>
      <c r="BL30">
        <f t="shared" si="40"/>
        <v>1399.98806451613</v>
      </c>
      <c r="BM30">
        <f t="shared" si="41"/>
        <v>1180.1753580229959</v>
      </c>
      <c r="BN30">
        <f t="shared" si="42"/>
        <v>0.84298958536542468</v>
      </c>
      <c r="BO30">
        <f t="shared" si="43"/>
        <v>0.19597917073084942</v>
      </c>
      <c r="BP30">
        <v>6</v>
      </c>
      <c r="BQ30">
        <v>0.5</v>
      </c>
      <c r="BR30" t="s">
        <v>296</v>
      </c>
      <c r="BS30">
        <v>2</v>
      </c>
      <c r="BT30">
        <v>1607966270.5999999</v>
      </c>
      <c r="BU30">
        <v>1199.7661290322601</v>
      </c>
      <c r="BV30">
        <v>1245.5358064516099</v>
      </c>
      <c r="BW30">
        <v>21.079732258064499</v>
      </c>
      <c r="BX30">
        <v>18.652799999999999</v>
      </c>
      <c r="BY30">
        <v>1199.94903225806</v>
      </c>
      <c r="BZ30">
        <v>20.7676129032258</v>
      </c>
      <c r="CA30">
        <v>500.08538709677401</v>
      </c>
      <c r="CB30">
        <v>102.45625806451601</v>
      </c>
      <c r="CC30">
        <v>0.10001005161290299</v>
      </c>
      <c r="CD30">
        <v>27.940216129032301</v>
      </c>
      <c r="CE30">
        <v>28.706174193548399</v>
      </c>
      <c r="CF30">
        <v>999.9</v>
      </c>
      <c r="CG30">
        <v>0</v>
      </c>
      <c r="CH30">
        <v>0</v>
      </c>
      <c r="CI30">
        <v>9999.2141935483905</v>
      </c>
      <c r="CJ30">
        <v>0</v>
      </c>
      <c r="CK30">
        <v>219.088870967742</v>
      </c>
      <c r="CL30">
        <v>1399.98806451613</v>
      </c>
      <c r="CM30">
        <v>0.89998996774193496</v>
      </c>
      <c r="CN30">
        <v>0.100010070967742</v>
      </c>
      <c r="CO30">
        <v>0</v>
      </c>
      <c r="CP30">
        <v>978.419451612903</v>
      </c>
      <c r="CQ30">
        <v>4.9994800000000001</v>
      </c>
      <c r="CR30">
        <v>13906.845161290301</v>
      </c>
      <c r="CS30">
        <v>11417.441935483899</v>
      </c>
      <c r="CT30">
        <v>49.066193548387098</v>
      </c>
      <c r="CU30">
        <v>50.691064516129003</v>
      </c>
      <c r="CV30">
        <v>50.1148387096774</v>
      </c>
      <c r="CW30">
        <v>50.372774193548402</v>
      </c>
      <c r="CX30">
        <v>50.923000000000002</v>
      </c>
      <c r="CY30">
        <v>1255.47677419355</v>
      </c>
      <c r="CZ30">
        <v>139.51290322580601</v>
      </c>
      <c r="DA30">
        <v>0</v>
      </c>
      <c r="DB30">
        <v>142.799999952316</v>
      </c>
      <c r="DC30">
        <v>0</v>
      </c>
      <c r="DD30">
        <v>978.19226923076906</v>
      </c>
      <c r="DE30">
        <v>-29.021572610976399</v>
      </c>
      <c r="DF30">
        <v>-409.90769170037498</v>
      </c>
      <c r="DG30">
        <v>13903.853846153799</v>
      </c>
      <c r="DH30">
        <v>15</v>
      </c>
      <c r="DI30">
        <v>1607966157.5999999</v>
      </c>
      <c r="DJ30" t="s">
        <v>353</v>
      </c>
      <c r="DK30">
        <v>1607966014.0999999</v>
      </c>
      <c r="DL30">
        <v>1607966157.5999999</v>
      </c>
      <c r="DM30">
        <v>12</v>
      </c>
      <c r="DN30">
        <v>0.55300000000000005</v>
      </c>
      <c r="DO30">
        <v>-5.0999999999999997E-2</v>
      </c>
      <c r="DP30">
        <v>0.23899999999999999</v>
      </c>
      <c r="DQ30">
        <v>0.19700000000000001</v>
      </c>
      <c r="DR30">
        <v>854</v>
      </c>
      <c r="DS30">
        <v>18</v>
      </c>
      <c r="DT30">
        <v>7.0000000000000007E-2</v>
      </c>
      <c r="DU30">
        <v>0.03</v>
      </c>
      <c r="DV30">
        <v>35.683183821046804</v>
      </c>
      <c r="DW30">
        <v>-0.92010428980074699</v>
      </c>
      <c r="DX30">
        <v>8.6921071277196005E-2</v>
      </c>
      <c r="DY30">
        <v>0</v>
      </c>
      <c r="DZ30">
        <v>-45.757813333333303</v>
      </c>
      <c r="EA30">
        <v>1.4428885428254401</v>
      </c>
      <c r="EB30">
        <v>0.114664012759985</v>
      </c>
      <c r="EC30">
        <v>0</v>
      </c>
      <c r="ED30">
        <v>2.4258746666666702</v>
      </c>
      <c r="EE30">
        <v>-0.38902371523914903</v>
      </c>
      <c r="EF30">
        <v>2.91354353246276E-2</v>
      </c>
      <c r="EG30">
        <v>0</v>
      </c>
      <c r="EH30">
        <v>0</v>
      </c>
      <c r="EI30">
        <v>3</v>
      </c>
      <c r="EJ30" t="s">
        <v>298</v>
      </c>
      <c r="EK30">
        <v>100</v>
      </c>
      <c r="EL30">
        <v>100</v>
      </c>
      <c r="EM30">
        <v>-0.18</v>
      </c>
      <c r="EN30">
        <v>0.31209999999999999</v>
      </c>
      <c r="EO30">
        <v>0.86566429087958496</v>
      </c>
      <c r="EP30">
        <v>-1.6043650578588901E-5</v>
      </c>
      <c r="EQ30">
        <v>-1.15305589960158E-6</v>
      </c>
      <c r="ER30">
        <v>3.6581349982770798E-10</v>
      </c>
      <c r="ES30">
        <v>-7.5367840527947705E-2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4.4000000000000004</v>
      </c>
      <c r="FB30">
        <v>2</v>
      </c>
      <c r="FC30">
        <v>2</v>
      </c>
      <c r="FD30">
        <v>508.03300000000002</v>
      </c>
      <c r="FE30">
        <v>486.67</v>
      </c>
      <c r="FF30">
        <v>23.973099999999999</v>
      </c>
      <c r="FG30">
        <v>34.395899999999997</v>
      </c>
      <c r="FH30">
        <v>29.998899999999999</v>
      </c>
      <c r="FI30">
        <v>34.433100000000003</v>
      </c>
      <c r="FJ30">
        <v>34.477200000000003</v>
      </c>
      <c r="FK30">
        <v>47.841799999999999</v>
      </c>
      <c r="FL30">
        <v>21.192</v>
      </c>
      <c r="FM30">
        <v>36.470100000000002</v>
      </c>
      <c r="FN30">
        <v>23.999099999999999</v>
      </c>
      <c r="FO30">
        <v>1245.4100000000001</v>
      </c>
      <c r="FP30">
        <v>18.689599999999999</v>
      </c>
      <c r="FQ30">
        <v>97.628600000000006</v>
      </c>
      <c r="FR30">
        <v>102.077</v>
      </c>
    </row>
    <row r="31" spans="1:174" x14ac:dyDescent="0.25">
      <c r="A31">
        <v>15</v>
      </c>
      <c r="B31">
        <v>1607966399.0999999</v>
      </c>
      <c r="C31">
        <v>1696.0999999046301</v>
      </c>
      <c r="D31" t="s">
        <v>358</v>
      </c>
      <c r="E31" t="s">
        <v>359</v>
      </c>
      <c r="F31" t="s">
        <v>291</v>
      </c>
      <c r="G31" t="s">
        <v>292</v>
      </c>
      <c r="H31">
        <v>1607966391.0999999</v>
      </c>
      <c r="I31">
        <f t="shared" si="0"/>
        <v>1.4833239960040049E-3</v>
      </c>
      <c r="J31">
        <f t="shared" si="1"/>
        <v>1.483323996004005</v>
      </c>
      <c r="K31">
        <f t="shared" si="2"/>
        <v>34.844884104437774</v>
      </c>
      <c r="L31">
        <f t="shared" si="3"/>
        <v>1400.1941935483901</v>
      </c>
      <c r="M31">
        <f t="shared" si="4"/>
        <v>678.47417683245646</v>
      </c>
      <c r="N31">
        <f t="shared" si="5"/>
        <v>69.572334175828772</v>
      </c>
      <c r="O31">
        <f t="shared" si="6"/>
        <v>143.57919825246265</v>
      </c>
      <c r="P31">
        <f t="shared" si="7"/>
        <v>8.1720071570307945E-2</v>
      </c>
      <c r="Q31">
        <f t="shared" si="8"/>
        <v>2.9727188664412347</v>
      </c>
      <c r="R31">
        <f t="shared" si="9"/>
        <v>8.0492259248149359E-2</v>
      </c>
      <c r="S31">
        <f t="shared" si="10"/>
        <v>5.0416439337194696E-2</v>
      </c>
      <c r="T31">
        <f t="shared" si="11"/>
        <v>231.2883047925132</v>
      </c>
      <c r="U31">
        <f t="shared" si="12"/>
        <v>28.973929960203254</v>
      </c>
      <c r="V31">
        <f t="shared" si="13"/>
        <v>28.740332258064502</v>
      </c>
      <c r="W31">
        <f t="shared" si="14"/>
        <v>3.9617368419541514</v>
      </c>
      <c r="X31">
        <f t="shared" si="15"/>
        <v>56.049448755428443</v>
      </c>
      <c r="Y31">
        <f t="shared" si="16"/>
        <v>2.1281833767239937</v>
      </c>
      <c r="Z31">
        <f t="shared" si="17"/>
        <v>3.7969746785741174</v>
      </c>
      <c r="AA31">
        <f t="shared" si="18"/>
        <v>1.8335534652301577</v>
      </c>
      <c r="AB31">
        <f t="shared" si="19"/>
        <v>-65.414588223776619</v>
      </c>
      <c r="AC31">
        <f t="shared" si="20"/>
        <v>-117.10321098590066</v>
      </c>
      <c r="AD31">
        <f t="shared" si="21"/>
        <v>-8.6188324595452226</v>
      </c>
      <c r="AE31">
        <f t="shared" si="22"/>
        <v>40.15167312329072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54006.87952914209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360</v>
      </c>
      <c r="AR31">
        <v>15356.4</v>
      </c>
      <c r="AS31">
        <v>948.16773076923096</v>
      </c>
      <c r="AT31">
        <v>1440.61</v>
      </c>
      <c r="AU31">
        <f t="shared" si="27"/>
        <v>0.34182899551632229</v>
      </c>
      <c r="AV31">
        <v>0.5</v>
      </c>
      <c r="AW31">
        <f t="shared" si="28"/>
        <v>1180.1687231708361</v>
      </c>
      <c r="AX31">
        <f t="shared" si="29"/>
        <v>34.844884104437774</v>
      </c>
      <c r="AY31">
        <f t="shared" si="30"/>
        <v>201.70794459063376</v>
      </c>
      <c r="AZ31">
        <f t="shared" si="31"/>
        <v>3.0014887607834335E-2</v>
      </c>
      <c r="BA31">
        <f t="shared" si="32"/>
        <v>1.2643741192966869</v>
      </c>
      <c r="BB31" t="s">
        <v>361</v>
      </c>
      <c r="BC31">
        <v>948.16773076923096</v>
      </c>
      <c r="BD31">
        <v>664.57</v>
      </c>
      <c r="BE31">
        <f t="shared" si="33"/>
        <v>0.53868847224439642</v>
      </c>
      <c r="BF31">
        <f t="shared" si="34"/>
        <v>0.63455784396521964</v>
      </c>
      <c r="BG31">
        <f t="shared" si="35"/>
        <v>0.70123695385195828</v>
      </c>
      <c r="BH31">
        <f t="shared" si="36"/>
        <v>0.67910606329023915</v>
      </c>
      <c r="BI31">
        <f t="shared" si="37"/>
        <v>0.7152547707594793</v>
      </c>
      <c r="BJ31">
        <f t="shared" si="38"/>
        <v>0.44476108253741359</v>
      </c>
      <c r="BK31">
        <f t="shared" si="39"/>
        <v>0.55523891746258647</v>
      </c>
      <c r="BL31">
        <f t="shared" si="40"/>
        <v>1399.98032258065</v>
      </c>
      <c r="BM31">
        <f t="shared" si="41"/>
        <v>1180.1687231708361</v>
      </c>
      <c r="BN31">
        <f t="shared" si="42"/>
        <v>0.84298950787777871</v>
      </c>
      <c r="BO31">
        <f t="shared" si="43"/>
        <v>0.19597901575555729</v>
      </c>
      <c r="BP31">
        <v>6</v>
      </c>
      <c r="BQ31">
        <v>0.5</v>
      </c>
      <c r="BR31" t="s">
        <v>296</v>
      </c>
      <c r="BS31">
        <v>2</v>
      </c>
      <c r="BT31">
        <v>1607966391.0999999</v>
      </c>
      <c r="BU31">
        <v>1400.1941935483901</v>
      </c>
      <c r="BV31">
        <v>1444.4938709677399</v>
      </c>
      <c r="BW31">
        <v>20.754190322580602</v>
      </c>
      <c r="BX31">
        <v>19.011399999999998</v>
      </c>
      <c r="BY31">
        <v>1400.60709677419</v>
      </c>
      <c r="BZ31">
        <v>20.455390322580602</v>
      </c>
      <c r="CA31">
        <v>500.07351612903199</v>
      </c>
      <c r="CB31">
        <v>102.44235483871</v>
      </c>
      <c r="CC31">
        <v>9.9991725806451603E-2</v>
      </c>
      <c r="CD31">
        <v>28.009648387096799</v>
      </c>
      <c r="CE31">
        <v>28.740332258064502</v>
      </c>
      <c r="CF31">
        <v>999.9</v>
      </c>
      <c r="CG31">
        <v>0</v>
      </c>
      <c r="CH31">
        <v>0</v>
      </c>
      <c r="CI31">
        <v>10003.8535483871</v>
      </c>
      <c r="CJ31">
        <v>0</v>
      </c>
      <c r="CK31">
        <v>219.46893548387101</v>
      </c>
      <c r="CL31">
        <v>1399.98032258065</v>
      </c>
      <c r="CM31">
        <v>0.89999293548387105</v>
      </c>
      <c r="CN31">
        <v>0.100007141935484</v>
      </c>
      <c r="CO31">
        <v>0</v>
      </c>
      <c r="CP31">
        <v>948.385290322581</v>
      </c>
      <c r="CQ31">
        <v>4.9994800000000001</v>
      </c>
      <c r="CR31">
        <v>13498.1967741935</v>
      </c>
      <c r="CS31">
        <v>11417.4</v>
      </c>
      <c r="CT31">
        <v>48.971548387096803</v>
      </c>
      <c r="CU31">
        <v>50.561999999999998</v>
      </c>
      <c r="CV31">
        <v>50.031999999999996</v>
      </c>
      <c r="CW31">
        <v>50.155000000000001</v>
      </c>
      <c r="CX31">
        <v>50.782129032258098</v>
      </c>
      <c r="CY31">
        <v>1255.47225806452</v>
      </c>
      <c r="CZ31">
        <v>139.50838709677399</v>
      </c>
      <c r="DA31">
        <v>0</v>
      </c>
      <c r="DB31">
        <v>119.89999985694899</v>
      </c>
      <c r="DC31">
        <v>0</v>
      </c>
      <c r="DD31">
        <v>948.16773076923096</v>
      </c>
      <c r="DE31">
        <v>-24.020615393682299</v>
      </c>
      <c r="DF31">
        <v>-318.90598300657399</v>
      </c>
      <c r="DG31">
        <v>13495.3</v>
      </c>
      <c r="DH31">
        <v>15</v>
      </c>
      <c r="DI31">
        <v>1607966157.5999999</v>
      </c>
      <c r="DJ31" t="s">
        <v>353</v>
      </c>
      <c r="DK31">
        <v>1607966014.0999999</v>
      </c>
      <c r="DL31">
        <v>1607966157.5999999</v>
      </c>
      <c r="DM31">
        <v>12</v>
      </c>
      <c r="DN31">
        <v>0.55300000000000005</v>
      </c>
      <c r="DO31">
        <v>-5.0999999999999997E-2</v>
      </c>
      <c r="DP31">
        <v>0.23899999999999999</v>
      </c>
      <c r="DQ31">
        <v>0.19700000000000001</v>
      </c>
      <c r="DR31">
        <v>854</v>
      </c>
      <c r="DS31">
        <v>18</v>
      </c>
      <c r="DT31">
        <v>7.0000000000000007E-2</v>
      </c>
      <c r="DU31">
        <v>0.03</v>
      </c>
      <c r="DV31">
        <v>34.881794090990901</v>
      </c>
      <c r="DW31">
        <v>-1.7261991040964</v>
      </c>
      <c r="DX31">
        <v>0.15324692833029099</v>
      </c>
      <c r="DY31">
        <v>0</v>
      </c>
      <c r="DZ31">
        <v>-44.317343333333298</v>
      </c>
      <c r="EA31">
        <v>2.9373730812014101</v>
      </c>
      <c r="EB31">
        <v>0.23575833485914199</v>
      </c>
      <c r="EC31">
        <v>0</v>
      </c>
      <c r="ED31">
        <v>1.74448633333333</v>
      </c>
      <c r="EE31">
        <v>-0.53748814238042197</v>
      </c>
      <c r="EF31">
        <v>4.0052196401140799E-2</v>
      </c>
      <c r="EG31">
        <v>0</v>
      </c>
      <c r="EH31">
        <v>0</v>
      </c>
      <c r="EI31">
        <v>3</v>
      </c>
      <c r="EJ31" t="s">
        <v>298</v>
      </c>
      <c r="EK31">
        <v>100</v>
      </c>
      <c r="EL31">
        <v>100</v>
      </c>
      <c r="EM31">
        <v>-0.41</v>
      </c>
      <c r="EN31">
        <v>0.30170000000000002</v>
      </c>
      <c r="EO31">
        <v>0.86566429087958496</v>
      </c>
      <c r="EP31">
        <v>-1.6043650578588901E-5</v>
      </c>
      <c r="EQ31">
        <v>-1.15305589960158E-6</v>
      </c>
      <c r="ER31">
        <v>3.6581349982770798E-10</v>
      </c>
      <c r="ES31">
        <v>-7.5367840527947705E-2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6.4</v>
      </c>
      <c r="FB31">
        <v>4</v>
      </c>
      <c r="FC31">
        <v>2</v>
      </c>
      <c r="FD31">
        <v>507.74599999999998</v>
      </c>
      <c r="FE31">
        <v>489.83499999999998</v>
      </c>
      <c r="FF31">
        <v>23.965199999999999</v>
      </c>
      <c r="FG31">
        <v>34.051000000000002</v>
      </c>
      <c r="FH31">
        <v>29.9985</v>
      </c>
      <c r="FI31">
        <v>34.217700000000001</v>
      </c>
      <c r="FJ31">
        <v>34.2791</v>
      </c>
      <c r="FK31">
        <v>53.968200000000003</v>
      </c>
      <c r="FL31">
        <v>16.110700000000001</v>
      </c>
      <c r="FM31">
        <v>36.098700000000001</v>
      </c>
      <c r="FN31">
        <v>23.9773</v>
      </c>
      <c r="FO31">
        <v>1443.99</v>
      </c>
      <c r="FP31">
        <v>19.270199999999999</v>
      </c>
      <c r="FQ31">
        <v>97.709599999999995</v>
      </c>
      <c r="FR31">
        <v>102.149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2020-12-14T11:32:16Z</dcterms:created>
  <dcterms:modified xsi:type="dcterms:W3CDTF">2021-05-04T23:16:25Z</dcterms:modified>
</cp:coreProperties>
</file>