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5BE3362-C8C2-4FFA-BEF1-B84833F398AF}" xr6:coauthVersionLast="46" xr6:coauthVersionMax="46" xr10:uidLastSave="{00000000-0000-0000-0000-000000000000}"/>
  <bookViews>
    <workbookView xWindow="5085" yWindow="234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H31" i="1"/>
  <c r="AG31" i="1"/>
  <c r="I31" i="1" s="1"/>
  <c r="Y31" i="1"/>
  <c r="X31" i="1"/>
  <c r="W31" i="1" s="1"/>
  <c r="P31" i="1"/>
  <c r="K31" i="1"/>
  <c r="J31" i="1"/>
  <c r="AV31" i="1" s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 s="1"/>
  <c r="Y30" i="1"/>
  <c r="X30" i="1"/>
  <c r="W30" i="1" s="1"/>
  <c r="P30" i="1"/>
  <c r="BK29" i="1"/>
  <c r="BJ29" i="1"/>
  <c r="BI29" i="1"/>
  <c r="AU29" i="1" s="1"/>
  <c r="BH29" i="1"/>
  <c r="BG29" i="1"/>
  <c r="BF29" i="1"/>
  <c r="BE29" i="1"/>
  <c r="BD29" i="1"/>
  <c r="BC29" i="1"/>
  <c r="AZ29" i="1"/>
  <c r="AX29" i="1"/>
  <c r="AS29" i="1"/>
  <c r="AN29" i="1"/>
  <c r="AM29" i="1"/>
  <c r="AI29" i="1"/>
  <c r="AG29" i="1" s="1"/>
  <c r="Y29" i="1"/>
  <c r="X29" i="1"/>
  <c r="W29" i="1" s="1"/>
  <c r="P29" i="1"/>
  <c r="BK28" i="1"/>
  <c r="BJ28" i="1"/>
  <c r="BI28" i="1"/>
  <c r="AU28" i="1" s="1"/>
  <c r="BH28" i="1"/>
  <c r="BG28" i="1"/>
  <c r="BF28" i="1"/>
  <c r="BE28" i="1"/>
  <c r="BD28" i="1"/>
  <c r="BC28" i="1"/>
  <c r="AX28" i="1" s="1"/>
  <c r="AZ28" i="1"/>
  <c r="AS28" i="1"/>
  <c r="AW28" i="1" s="1"/>
  <c r="AN28" i="1"/>
  <c r="AM28" i="1"/>
  <c r="AI28" i="1"/>
  <c r="AG28" i="1" s="1"/>
  <c r="Y28" i="1"/>
  <c r="X28" i="1"/>
  <c r="W28" i="1" s="1"/>
  <c r="S28" i="1"/>
  <c r="P28" i="1"/>
  <c r="BK27" i="1"/>
  <c r="BJ27" i="1"/>
  <c r="BI27" i="1"/>
  <c r="AU27" i="1" s="1"/>
  <c r="AW27" i="1" s="1"/>
  <c r="BH27" i="1"/>
  <c r="BG27" i="1"/>
  <c r="BF27" i="1"/>
  <c r="BE27" i="1"/>
  <c r="BD27" i="1"/>
  <c r="BC27" i="1"/>
  <c r="AX27" i="1" s="1"/>
  <c r="AZ27" i="1"/>
  <c r="AS27" i="1"/>
  <c r="AN27" i="1"/>
  <c r="AM27" i="1"/>
  <c r="AI27" i="1"/>
  <c r="AG27" i="1"/>
  <c r="K27" i="1" s="1"/>
  <c r="Y27" i="1"/>
  <c r="X27" i="1"/>
  <c r="W27" i="1"/>
  <c r="S27" i="1"/>
  <c r="P27" i="1"/>
  <c r="N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W26" i="1" s="1"/>
  <c r="X26" i="1"/>
  <c r="P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H24" i="1"/>
  <c r="BI24" i="1" s="1"/>
  <c r="BG24" i="1"/>
  <c r="BF24" i="1"/>
  <c r="BE24" i="1"/>
  <c r="BD24" i="1"/>
  <c r="BC24" i="1"/>
  <c r="AZ24" i="1"/>
  <c r="AX24" i="1"/>
  <c r="AS24" i="1"/>
  <c r="AM24" i="1"/>
  <c r="AN24" i="1" s="1"/>
  <c r="AI24" i="1"/>
  <c r="AG24" i="1"/>
  <c r="AH24" i="1" s="1"/>
  <c r="Y24" i="1"/>
  <c r="X24" i="1"/>
  <c r="W24" i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/>
  <c r="I23" i="1" s="1"/>
  <c r="Y23" i="1"/>
  <c r="X23" i="1"/>
  <c r="W23" i="1" s="1"/>
  <c r="P23" i="1"/>
  <c r="K23" i="1"/>
  <c r="J23" i="1"/>
  <c r="AV23" i="1" s="1"/>
  <c r="BK22" i="1"/>
  <c r="BJ22" i="1"/>
  <c r="BH22" i="1"/>
  <c r="BI22" i="1" s="1"/>
  <c r="BG22" i="1"/>
  <c r="BF22" i="1"/>
  <c r="BE22" i="1"/>
  <c r="BD22" i="1"/>
  <c r="BC22" i="1"/>
  <c r="AX22" i="1" s="1"/>
  <c r="AZ22" i="1"/>
  <c r="AV22" i="1"/>
  <c r="AS22" i="1"/>
  <c r="AN22" i="1"/>
  <c r="AM22" i="1"/>
  <c r="AI22" i="1"/>
  <c r="AH22" i="1"/>
  <c r="AG22" i="1"/>
  <c r="I22" i="1" s="1"/>
  <c r="Y22" i="1"/>
  <c r="X22" i="1"/>
  <c r="W22" i="1" s="1"/>
  <c r="P22" i="1"/>
  <c r="N22" i="1"/>
  <c r="K22" i="1"/>
  <c r="J22" i="1"/>
  <c r="BK21" i="1"/>
  <c r="BJ21" i="1"/>
  <c r="BH21" i="1"/>
  <c r="BI21" i="1" s="1"/>
  <c r="BG21" i="1"/>
  <c r="BF21" i="1"/>
  <c r="BE21" i="1"/>
  <c r="BD21" i="1"/>
  <c r="BC21" i="1"/>
  <c r="AZ21" i="1"/>
  <c r="AX21" i="1"/>
  <c r="AS21" i="1"/>
  <c r="AN21" i="1"/>
  <c r="AM21" i="1"/>
  <c r="AI21" i="1"/>
  <c r="AG21" i="1" s="1"/>
  <c r="Y21" i="1"/>
  <c r="X21" i="1"/>
  <c r="W21" i="1" s="1"/>
  <c r="P21" i="1"/>
  <c r="BK20" i="1"/>
  <c r="BJ20" i="1"/>
  <c r="BI20" i="1"/>
  <c r="AU20" i="1" s="1"/>
  <c r="BH20" i="1"/>
  <c r="BG20" i="1"/>
  <c r="BF20" i="1"/>
  <c r="BE20" i="1"/>
  <c r="BD20" i="1"/>
  <c r="BC20" i="1"/>
  <c r="AX20" i="1" s="1"/>
  <c r="AZ20" i="1"/>
  <c r="AS20" i="1"/>
  <c r="AW20" i="1" s="1"/>
  <c r="AN20" i="1"/>
  <c r="AM20" i="1"/>
  <c r="AI20" i="1"/>
  <c r="AG20" i="1" s="1"/>
  <c r="Y20" i="1"/>
  <c r="X20" i="1"/>
  <c r="W20" i="1" s="1"/>
  <c r="S20" i="1"/>
  <c r="P20" i="1"/>
  <c r="BK19" i="1"/>
  <c r="BJ19" i="1"/>
  <c r="BI19" i="1"/>
  <c r="AU19" i="1" s="1"/>
  <c r="AW19" i="1" s="1"/>
  <c r="BH19" i="1"/>
  <c r="BG19" i="1"/>
  <c r="BF19" i="1"/>
  <c r="BE19" i="1"/>
  <c r="BD19" i="1"/>
  <c r="BC19" i="1"/>
  <c r="AX19" i="1" s="1"/>
  <c r="AZ19" i="1"/>
  <c r="AS19" i="1"/>
  <c r="AN19" i="1"/>
  <c r="AM19" i="1"/>
  <c r="AI19" i="1"/>
  <c r="AG19" i="1"/>
  <c r="K19" i="1" s="1"/>
  <c r="Y19" i="1"/>
  <c r="X19" i="1"/>
  <c r="W19" i="1"/>
  <c r="S19" i="1"/>
  <c r="P19" i="1"/>
  <c r="N19" i="1"/>
  <c r="BK18" i="1"/>
  <c r="BJ18" i="1"/>
  <c r="BI18" i="1"/>
  <c r="AU18" i="1" s="1"/>
  <c r="AW18" i="1" s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Y18" i="1"/>
  <c r="W18" i="1" s="1"/>
  <c r="X18" i="1"/>
  <c r="P18" i="1"/>
  <c r="BK17" i="1"/>
  <c r="BJ17" i="1"/>
  <c r="BI17" i="1"/>
  <c r="S17" i="1" s="1"/>
  <c r="BH17" i="1"/>
  <c r="BG17" i="1"/>
  <c r="BF17" i="1"/>
  <c r="BE17" i="1"/>
  <c r="BD17" i="1"/>
  <c r="BC17" i="1"/>
  <c r="AX17" i="1" s="1"/>
  <c r="AZ17" i="1"/>
  <c r="AU17" i="1"/>
  <c r="AS17" i="1"/>
  <c r="AW17" i="1" s="1"/>
  <c r="AM17" i="1"/>
  <c r="AN17" i="1" s="1"/>
  <c r="AI17" i="1"/>
  <c r="AG17" i="1" s="1"/>
  <c r="Y17" i="1"/>
  <c r="W17" i="1" s="1"/>
  <c r="X17" i="1"/>
  <c r="P17" i="1"/>
  <c r="AA22" i="1" l="1"/>
  <c r="AW29" i="1"/>
  <c r="AU24" i="1"/>
  <c r="AW24" i="1" s="1"/>
  <c r="S24" i="1"/>
  <c r="AU25" i="1"/>
  <c r="AW25" i="1" s="1"/>
  <c r="S25" i="1"/>
  <c r="AU30" i="1"/>
  <c r="S30" i="1"/>
  <c r="AA31" i="1"/>
  <c r="AW30" i="1"/>
  <c r="K20" i="1"/>
  <c r="J20" i="1"/>
  <c r="AV20" i="1" s="1"/>
  <c r="AY20" i="1" s="1"/>
  <c r="I20" i="1"/>
  <c r="AH20" i="1"/>
  <c r="N20" i="1"/>
  <c r="K17" i="1"/>
  <c r="J17" i="1"/>
  <c r="AV17" i="1" s="1"/>
  <c r="AY17" i="1" s="1"/>
  <c r="I17" i="1"/>
  <c r="AH17" i="1"/>
  <c r="N17" i="1"/>
  <c r="I21" i="1"/>
  <c r="AH21" i="1"/>
  <c r="N21" i="1"/>
  <c r="K21" i="1"/>
  <c r="J21" i="1"/>
  <c r="AV21" i="1" s="1"/>
  <c r="K28" i="1"/>
  <c r="J28" i="1"/>
  <c r="AV28" i="1" s="1"/>
  <c r="AY28" i="1" s="1"/>
  <c r="I28" i="1"/>
  <c r="AH28" i="1"/>
  <c r="N28" i="1"/>
  <c r="J18" i="1"/>
  <c r="AV18" i="1" s="1"/>
  <c r="AY18" i="1" s="1"/>
  <c r="AH18" i="1"/>
  <c r="I18" i="1"/>
  <c r="N18" i="1"/>
  <c r="K18" i="1"/>
  <c r="AU22" i="1"/>
  <c r="AW22" i="1" s="1"/>
  <c r="S22" i="1"/>
  <c r="AA23" i="1"/>
  <c r="I29" i="1"/>
  <c r="AH29" i="1"/>
  <c r="N29" i="1"/>
  <c r="K29" i="1"/>
  <c r="J29" i="1"/>
  <c r="AV29" i="1" s="1"/>
  <c r="AY29" i="1" s="1"/>
  <c r="S31" i="1"/>
  <c r="AU31" i="1"/>
  <c r="AY31" i="1" s="1"/>
  <c r="AY22" i="1"/>
  <c r="J26" i="1"/>
  <c r="AV26" i="1" s="1"/>
  <c r="AY26" i="1" s="1"/>
  <c r="I26" i="1"/>
  <c r="AH26" i="1"/>
  <c r="N26" i="1"/>
  <c r="K26" i="1"/>
  <c r="AW31" i="1"/>
  <c r="T17" i="1"/>
  <c r="U17" i="1" s="1"/>
  <c r="AU21" i="1"/>
  <c r="AW21" i="1" s="1"/>
  <c r="S21" i="1"/>
  <c r="S23" i="1"/>
  <c r="AU23" i="1"/>
  <c r="AW23" i="1" s="1"/>
  <c r="K25" i="1"/>
  <c r="J25" i="1"/>
  <c r="AV25" i="1" s="1"/>
  <c r="AY25" i="1" s="1"/>
  <c r="I25" i="1"/>
  <c r="AH25" i="1"/>
  <c r="N25" i="1"/>
  <c r="N30" i="1"/>
  <c r="K30" i="1"/>
  <c r="J30" i="1"/>
  <c r="AV30" i="1" s="1"/>
  <c r="AY30" i="1" s="1"/>
  <c r="I30" i="1"/>
  <c r="AH30" i="1"/>
  <c r="S18" i="1"/>
  <c r="AH19" i="1"/>
  <c r="I24" i="1"/>
  <c r="S26" i="1"/>
  <c r="AH27" i="1"/>
  <c r="T20" i="1"/>
  <c r="U20" i="1" s="1"/>
  <c r="J24" i="1"/>
  <c r="AV24" i="1" s="1"/>
  <c r="AY24" i="1" s="1"/>
  <c r="I27" i="1"/>
  <c r="T27" i="1" s="1"/>
  <c r="U27" i="1" s="1"/>
  <c r="S29" i="1"/>
  <c r="I19" i="1"/>
  <c r="J19" i="1"/>
  <c r="AV19" i="1" s="1"/>
  <c r="AY19" i="1" s="1"/>
  <c r="N23" i="1"/>
  <c r="K24" i="1"/>
  <c r="J27" i="1"/>
  <c r="AV27" i="1" s="1"/>
  <c r="AY27" i="1" s="1"/>
  <c r="N31" i="1"/>
  <c r="AH23" i="1"/>
  <c r="N24" i="1"/>
  <c r="V27" i="1" l="1"/>
  <c r="Z27" i="1" s="1"/>
  <c r="AC27" i="1"/>
  <c r="AB27" i="1"/>
  <c r="AA19" i="1"/>
  <c r="AA24" i="1"/>
  <c r="AA26" i="1"/>
  <c r="AA21" i="1"/>
  <c r="T24" i="1"/>
  <c r="U24" i="1" s="1"/>
  <c r="Q24" i="1" s="1"/>
  <c r="O24" i="1" s="1"/>
  <c r="R24" i="1" s="1"/>
  <c r="L24" i="1" s="1"/>
  <c r="M24" i="1" s="1"/>
  <c r="T29" i="1"/>
  <c r="U29" i="1" s="1"/>
  <c r="Q29" i="1" s="1"/>
  <c r="O29" i="1" s="1"/>
  <c r="R29" i="1" s="1"/>
  <c r="L29" i="1" s="1"/>
  <c r="M29" i="1" s="1"/>
  <c r="AA29" i="1"/>
  <c r="AA28" i="1"/>
  <c r="T19" i="1"/>
  <c r="U19" i="1" s="1"/>
  <c r="Q19" i="1" s="1"/>
  <c r="O19" i="1" s="1"/>
  <c r="R19" i="1" s="1"/>
  <c r="L19" i="1" s="1"/>
  <c r="M19" i="1" s="1"/>
  <c r="Q20" i="1"/>
  <c r="O20" i="1" s="1"/>
  <c r="R20" i="1" s="1"/>
  <c r="L20" i="1" s="1"/>
  <c r="M20" i="1" s="1"/>
  <c r="AA20" i="1"/>
  <c r="AA25" i="1"/>
  <c r="Q25" i="1"/>
  <c r="O25" i="1" s="1"/>
  <c r="R25" i="1" s="1"/>
  <c r="L25" i="1" s="1"/>
  <c r="M25" i="1" s="1"/>
  <c r="AC17" i="1"/>
  <c r="AB17" i="1"/>
  <c r="V17" i="1"/>
  <c r="Z17" i="1" s="1"/>
  <c r="Q18" i="1"/>
  <c r="O18" i="1" s="1"/>
  <c r="R18" i="1" s="1"/>
  <c r="L18" i="1" s="1"/>
  <c r="M18" i="1" s="1"/>
  <c r="AA18" i="1"/>
  <c r="T30" i="1"/>
  <c r="U30" i="1" s="1"/>
  <c r="AA27" i="1"/>
  <c r="Q27" i="1"/>
  <c r="O27" i="1" s="1"/>
  <c r="R27" i="1" s="1"/>
  <c r="L27" i="1" s="1"/>
  <c r="M27" i="1" s="1"/>
  <c r="AY21" i="1"/>
  <c r="AA17" i="1"/>
  <c r="Q17" i="1"/>
  <c r="O17" i="1" s="1"/>
  <c r="R17" i="1" s="1"/>
  <c r="L17" i="1" s="1"/>
  <c r="M17" i="1" s="1"/>
  <c r="T28" i="1"/>
  <c r="U28" i="1" s="1"/>
  <c r="AY23" i="1"/>
  <c r="AA30" i="1"/>
  <c r="Q30" i="1"/>
  <c r="O30" i="1" s="1"/>
  <c r="R30" i="1" s="1"/>
  <c r="L30" i="1" s="1"/>
  <c r="M30" i="1" s="1"/>
  <c r="T22" i="1"/>
  <c r="U22" i="1" s="1"/>
  <c r="T25" i="1"/>
  <c r="U25" i="1" s="1"/>
  <c r="T18" i="1"/>
  <c r="U18" i="1" s="1"/>
  <c r="T31" i="1"/>
  <c r="U31" i="1" s="1"/>
  <c r="T23" i="1"/>
  <c r="U23" i="1" s="1"/>
  <c r="AB20" i="1"/>
  <c r="V20" i="1"/>
  <c r="Z20" i="1" s="1"/>
  <c r="AC20" i="1"/>
  <c r="AD20" i="1" s="1"/>
  <c r="T26" i="1"/>
  <c r="U26" i="1" s="1"/>
  <c r="Q26" i="1" s="1"/>
  <c r="O26" i="1" s="1"/>
  <c r="R26" i="1" s="1"/>
  <c r="L26" i="1" s="1"/>
  <c r="M26" i="1" s="1"/>
  <c r="T21" i="1"/>
  <c r="U21" i="1" s="1"/>
  <c r="V30" i="1" l="1"/>
  <c r="Z30" i="1" s="1"/>
  <c r="AC30" i="1"/>
  <c r="AD30" i="1" s="1"/>
  <c r="AB30" i="1"/>
  <c r="V29" i="1"/>
  <c r="Z29" i="1" s="1"/>
  <c r="AC29" i="1"/>
  <c r="AD29" i="1" s="1"/>
  <c r="AB29" i="1"/>
  <c r="V21" i="1"/>
  <c r="Z21" i="1" s="1"/>
  <c r="AC21" i="1"/>
  <c r="AD21" i="1" s="1"/>
  <c r="AB21" i="1"/>
  <c r="V31" i="1"/>
  <c r="Z31" i="1" s="1"/>
  <c r="AC31" i="1"/>
  <c r="AB31" i="1"/>
  <c r="Q31" i="1"/>
  <c r="O31" i="1" s="1"/>
  <c r="R31" i="1" s="1"/>
  <c r="L31" i="1" s="1"/>
  <c r="M31" i="1" s="1"/>
  <c r="V26" i="1"/>
  <c r="Z26" i="1" s="1"/>
  <c r="AC26" i="1"/>
  <c r="AB26" i="1"/>
  <c r="V18" i="1"/>
  <c r="Z18" i="1" s="1"/>
  <c r="AC18" i="1"/>
  <c r="AD18" i="1" s="1"/>
  <c r="AB18" i="1"/>
  <c r="V24" i="1"/>
  <c r="Z24" i="1" s="1"/>
  <c r="AC24" i="1"/>
  <c r="AD24" i="1" s="1"/>
  <c r="AB24" i="1"/>
  <c r="AB28" i="1"/>
  <c r="V28" i="1"/>
  <c r="Z28" i="1" s="1"/>
  <c r="AC28" i="1"/>
  <c r="V19" i="1"/>
  <c r="Z19" i="1" s="1"/>
  <c r="AC19" i="1"/>
  <c r="AB19" i="1"/>
  <c r="AC25" i="1"/>
  <c r="AD25" i="1" s="1"/>
  <c r="AB25" i="1"/>
  <c r="V25" i="1"/>
  <c r="Z25" i="1" s="1"/>
  <c r="Q28" i="1"/>
  <c r="O28" i="1" s="1"/>
  <c r="R28" i="1" s="1"/>
  <c r="L28" i="1" s="1"/>
  <c r="M28" i="1" s="1"/>
  <c r="V23" i="1"/>
  <c r="Z23" i="1" s="1"/>
  <c r="AC23" i="1"/>
  <c r="AD23" i="1" s="1"/>
  <c r="AB23" i="1"/>
  <c r="Q23" i="1"/>
  <c r="O23" i="1" s="1"/>
  <c r="R23" i="1" s="1"/>
  <c r="L23" i="1" s="1"/>
  <c r="M23" i="1" s="1"/>
  <c r="Q21" i="1"/>
  <c r="O21" i="1" s="1"/>
  <c r="R21" i="1" s="1"/>
  <c r="L21" i="1" s="1"/>
  <c r="M21" i="1" s="1"/>
  <c r="AD27" i="1"/>
  <c r="AC22" i="1"/>
  <c r="AD22" i="1" s="1"/>
  <c r="V22" i="1"/>
  <c r="Z22" i="1" s="1"/>
  <c r="AB22" i="1"/>
  <c r="Q22" i="1"/>
  <c r="O22" i="1" s="1"/>
  <c r="R22" i="1" s="1"/>
  <c r="L22" i="1" s="1"/>
  <c r="M22" i="1" s="1"/>
  <c r="AD17" i="1"/>
  <c r="AD26" i="1" l="1"/>
  <c r="AD19" i="1"/>
  <c r="AD31" i="1"/>
  <c r="AD28" i="1"/>
</calcChain>
</file>

<file path=xl/sharedStrings.xml><?xml version="1.0" encoding="utf-8"?>
<sst xmlns="http://schemas.openxmlformats.org/spreadsheetml/2006/main" count="693" uniqueCount="354">
  <si>
    <t>File opened</t>
  </si>
  <si>
    <t>2020-12-14 11:53:02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</si>
  <si>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</si>
  <si>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</si>
  <si>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</si>
  <si>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</si>
  <si>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</si>
  <si>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</si>
  <si>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</si>
  <si>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</si>
  <si>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</si>
  <si>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</si>
  <si>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</si>
  <si>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</si>
  <si>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</si>
  <si>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</si>
  <si>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</si>
  <si>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</si>
  <si>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</si>
  <si>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</si>
  <si>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</si>
  <si>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</si>
  <si>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</si>
  <si>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11:53:02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</si>
  <si>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</si>
  <si>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</si>
  <si>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</si>
  <si>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</si>
  <si>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</si>
  <si>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</si>
  <si>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</si>
  <si>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</si>
  <si>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</si>
  <si>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</si>
  <si>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</si>
  <si>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</si>
  <si>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</si>
  <si>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</si>
  <si>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</si>
  <si>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</si>
  <si>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</si>
  <si>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</si>
  <si>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</si>
  <si>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</si>
  <si>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</si>
  <si>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</si>
  <si>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</si>
  <si>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</si>
  <si>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</si>
  <si>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</si>
  <si>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</si>
  <si>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</si>
  <si>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</si>
  <si>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</si>
  <si>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</si>
  <si>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</si>
  <si>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</si>
  <si>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</si>
  <si>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</si>
  <si>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</si>
  <si>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</si>
  <si>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</si>
  <si>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</si>
  <si>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</si>
  <si>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</si>
  <si>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</si>
  <si>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</si>
  <si>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</si>
  <si>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</si>
  <si>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</si>
  <si>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</si>
  <si>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</si>
  <si>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</si>
  <si>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</si>
  <si>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</si>
  <si>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</si>
  <si>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</si>
  <si>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</si>
  <si>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</si>
  <si>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</si>
  <si>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</si>
  <si>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</si>
  <si>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</si>
  <si>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</si>
  <si>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</si>
  <si>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</si>
  <si>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</si>
  <si>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</si>
  <si>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</si>
  <si>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</si>
  <si>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</si>
  <si>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</si>
  <si>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</si>
  <si>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</si>
  <si>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</si>
  <si>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</si>
  <si>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</si>
  <si>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</si>
  <si>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</si>
  <si>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</si>
  <si>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</si>
  <si>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</si>
  <si>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</si>
  <si>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</si>
  <si>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</si>
  <si>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</si>
  <si>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</si>
  <si>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</si>
  <si>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</si>
  <si>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</si>
  <si>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</si>
  <si>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</si>
  <si>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</si>
  <si>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</si>
  <si>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</si>
  <si>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</si>
  <si>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</si>
  <si>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</si>
  <si>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</si>
  <si>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</si>
  <si>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</si>
  <si>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</si>
  <si>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</si>
  <si>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</si>
  <si>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</si>
  <si>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</si>
  <si>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</si>
  <si>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</si>
  <si>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</si>
  <si>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</si>
  <si>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</si>
  <si>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</si>
  <si>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</si>
  <si>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</si>
  <si>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</si>
  <si>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</si>
  <si>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</si>
  <si>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</si>
  <si>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</si>
  <si>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</si>
  <si>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</si>
  <si>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</si>
  <si>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</si>
  <si>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</si>
  <si>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</si>
  <si>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</si>
  <si>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</si>
  <si>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</si>
  <si>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</si>
  <si>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</si>
  <si>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</si>
  <si>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</si>
  <si>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</si>
  <si>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</si>
  <si>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</si>
  <si>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</si>
  <si>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</si>
  <si>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</si>
  <si>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</si>
  <si>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</si>
  <si>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</si>
  <si>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</si>
  <si>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</si>
  <si>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</si>
  <si>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</si>
  <si>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</si>
  <si>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</si>
  <si>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</si>
  <si>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</si>
  <si>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</si>
  <si>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</si>
  <si>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</si>
  <si>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</si>
  <si>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</si>
  <si>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</si>
  <si>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</si>
  <si>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</si>
  <si>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</si>
  <si>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</si>
  <si>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</si>
  <si>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</si>
  <si>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</si>
  <si>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</si>
  <si>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</si>
  <si>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</si>
  <si>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</si>
  <si>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</si>
  <si>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</si>
  <si>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</si>
  <si>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</si>
  <si>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</si>
  <si>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</si>
  <si>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</si>
  <si>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</si>
  <si>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</si>
  <si>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</si>
  <si>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</si>
  <si>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</si>
  <si>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</si>
  <si>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</si>
  <si>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</si>
  <si>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</si>
  <si>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</si>
  <si>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</si>
  <si>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</si>
  <si>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</si>
  <si>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</si>
  <si>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</si>
  <si>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</si>
  <si>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</si>
  <si>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</si>
  <si>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</si>
  <si>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</si>
  <si>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</si>
  <si>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</si>
  <si>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</si>
  <si>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</si>
  <si>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</si>
  <si>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</si>
  <si>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</si>
  <si>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</si>
  <si>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</si>
  <si>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</si>
  <si>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</si>
  <si>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</si>
  <si>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</si>
  <si>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</si>
  <si>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</si>
  <si>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</si>
  <si>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</si>
  <si>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</si>
  <si>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</si>
  <si>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</si>
  <si>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</si>
  <si>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</si>
  <si>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</si>
  <si>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</si>
  <si>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</si>
  <si>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</si>
  <si>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</si>
  <si>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</si>
  <si>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</si>
  <si>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</si>
  <si>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</si>
  <si>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</si>
  <si>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</si>
  <si>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</si>
  <si>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</si>
  <si>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</si>
  <si>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</si>
  <si>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</si>
  <si>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</si>
  <si>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</si>
  <si>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</si>
  <si>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</si>
  <si>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</si>
  <si>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</si>
  <si>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</si>
  <si>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</si>
  <si>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</si>
  <si>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</si>
  <si>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</si>
  <si>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</si>
  <si>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</si>
  <si>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</si>
  <si>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</si>
  <si>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</si>
  <si>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</si>
  <si>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</si>
  <si>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</si>
  <si>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</si>
  <si>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</si>
  <si>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</si>
  <si>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</si>
  <si>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</si>
  <si>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</si>
  <si>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</si>
  <si>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</si>
  <si>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</si>
  <si>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</si>
  <si>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</si>
  <si>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</si>
  <si>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</si>
  <si>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11:57:45</t>
  </si>
  <si>
    <t>11:57:45</t>
  </si>
  <si>
    <t>1149</t>
  </si>
  <si>
    <t>_1</t>
  </si>
  <si>
    <t>RECT-4143-20200907-06_33_50</t>
  </si>
  <si>
    <t>RECT-7149-20201214-11_57_49</t>
  </si>
  <si>
    <t>DARK-7150-20201214-11_57_51</t>
  </si>
  <si>
    <t>0: Broadleaf</t>
  </si>
  <si>
    <t>11:58:03</t>
  </si>
  <si>
    <t>0/3</t>
  </si>
  <si>
    <t>20201214 12:00:04</t>
  </si>
  <si>
    <t>12:00:04</t>
  </si>
  <si>
    <t>RECT-7151-20201214-12_00_08</t>
  </si>
  <si>
    <t>DARK-7152-20201214-12_00_10</t>
  </si>
  <si>
    <t>2/3</t>
  </si>
  <si>
    <t>20201214 12:01:23</t>
  </si>
  <si>
    <t>12:01:23</t>
  </si>
  <si>
    <t>RECT-7153-20201214-12_01_27</t>
  </si>
  <si>
    <t>DARK-7154-20201214-12_01_29</t>
  </si>
  <si>
    <t>3/3</t>
  </si>
  <si>
    <t>20201214 12:02:36</t>
  </si>
  <si>
    <t>12:02:36</t>
  </si>
  <si>
    <t>RECT-7155-20201214-12_02_40</t>
  </si>
  <si>
    <t>DARK-7156-20201214-12_02_42</t>
  </si>
  <si>
    <t>20201214 12:03:46</t>
  </si>
  <si>
    <t>12:03:46</t>
  </si>
  <si>
    <t>RECT-7157-20201214-12_03_50</t>
  </si>
  <si>
    <t>DARK-7158-20201214-12_03_52</t>
  </si>
  <si>
    <t>20201214 12:04:56</t>
  </si>
  <si>
    <t>12:04:56</t>
  </si>
  <si>
    <t>RECT-7159-20201214-12_05_00</t>
  </si>
  <si>
    <t>DARK-7160-20201214-12_05_02</t>
  </si>
  <si>
    <t>20201214 12:06:05</t>
  </si>
  <si>
    <t>12:06:05</t>
  </si>
  <si>
    <t>RECT-7161-20201214-12_06_09</t>
  </si>
  <si>
    <t>DARK-7162-20201214-12_06_11</t>
  </si>
  <si>
    <t>20201214 12:07:16</t>
  </si>
  <si>
    <t>12:07:16</t>
  </si>
  <si>
    <t>RECT-7163-20201214-12_07_20</t>
  </si>
  <si>
    <t>DARK-7164-20201214-12_07_22</t>
  </si>
  <si>
    <t>20201214 12:09:12</t>
  </si>
  <si>
    <t>12:09:12</t>
  </si>
  <si>
    <t>RECT-7165-20201214-12_09_15</t>
  </si>
  <si>
    <t>DARK-7166-20201214-12_09_17</t>
  </si>
  <si>
    <t>12:09:36</t>
  </si>
  <si>
    <t>20201214 12:11:37</t>
  </si>
  <si>
    <t>12:11:37</t>
  </si>
  <si>
    <t>RECT-7167-20201214-12_11_40</t>
  </si>
  <si>
    <t>DARK-7168-20201214-12_11_42</t>
  </si>
  <si>
    <t>20201214 12:13:20</t>
  </si>
  <si>
    <t>12:13:20</t>
  </si>
  <si>
    <t>RECT-7169-20201214-12_13_23</t>
  </si>
  <si>
    <t>DARK-7170-20201214-12_13_25</t>
  </si>
  <si>
    <t>20201214 12:15:15</t>
  </si>
  <si>
    <t>12:15:15</t>
  </si>
  <si>
    <t>RECT-7171-20201214-12_15_18</t>
  </si>
  <si>
    <t>DARK-7172-20201214-12_15_20</t>
  </si>
  <si>
    <t>20201214 12:17:02</t>
  </si>
  <si>
    <t>12:17:02</t>
  </si>
  <si>
    <t>RECT-7173-20201214-12_17_05</t>
  </si>
  <si>
    <t>DARK-7174-20201214-12_17_07</t>
  </si>
  <si>
    <t>20201214 12:19:02</t>
  </si>
  <si>
    <t>12:19:02</t>
  </si>
  <si>
    <t>RECT-7175-20201214-12_19_06</t>
  </si>
  <si>
    <t>DARK-7176-20201214-12_19_08</t>
  </si>
  <si>
    <t>1/3</t>
  </si>
  <si>
    <t>20201214 12:20:03</t>
  </si>
  <si>
    <t>12:20:03</t>
  </si>
  <si>
    <t>RECT-7177-20201214-12_20_06</t>
  </si>
  <si>
    <t>DARK-7178-20201214-12_20_08</t>
  </si>
  <si>
    <t>12:20:33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</si>
</sst>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1607975865.5999999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1607975857.8499999</v>
      </c>
      <c r="I17">
        <f t="shared" ref="I17:I31" si="0">BW17*AG17*(BS17-BT17)/(100*BL17*(1000-AG17*BS17))</f>
        <v>8.7969576351232379E-4</v>
      </c>
      <c r="J17">
        <f t="shared" ref="J17:J31" si="1">BW17*AG17*(BR17-BQ17*(1000-AG17*BT17)/(1000-AG17*BS17))/(100*BL17)</f>
        <v>8.5537060854099014</v>
      </c>
      <c r="K17">
        <f t="shared" ref="K17:K31" si="2">BQ17 - IF(AG17&gt;1, J17*BL17*100/(AI17*CE17), 0)</f>
        <v>400.48053333333303</v>
      </c>
      <c r="L17">
        <f t="shared" ref="L17:L31" si="3">((R17-I17/2)*K17-J17)/(R17+I17/2)</f>
        <v>105.33676305025122</v>
      </c>
      <c r="M17">
        <f t="shared" ref="M17:M31" si="4">L17*(BX17+BY17)/1000</f>
        <v>10.80750162611483</v>
      </c>
      <c r="N17">
        <f t="shared" ref="N17:N31" si="5">(BQ17 - IF(AG17&gt;1, J17*BL17*100/(AI17*CE17), 0))*(BX17+BY17)/1000</f>
        <v>41.089111625373882</v>
      </c>
      <c r="O17">
        <f t="shared" ref="O17:O31" si="6">2/((1/Q17-1/P17)+SIGN(Q17)*SQRT((1/Q17-1/P17)*(1/Q17-1/P17) + 4*BM17/((BM17+1)*(BM17+1))*(2*1/Q17*1/P17-1/P17*1/P17)))</f>
        <v>4.7941115403322881E-2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2.9737611610169554</v>
      </c>
      <c r="Q17">
        <f t="shared" ref="Q17:Q31" si="8">I17*(1000-(1000*0.61365*EXP(17.502*U17/(240.97+U17))/(BX17+BY17)+BS17)/2)/(1000*0.61365*EXP(17.502*U17/(240.97+U17))/(BX17+BY17)-BS17)</f>
        <v>4.7515851045112731E-2</v>
      </c>
      <c r="R17">
        <f t="shared" ref="R17:R31" si="9">1/((BM17+1)/(O17/1.6)+1/(P17/1.37)) + BM17/((BM17+1)/(O17/1.6) + BM17/(P17/1.37))</f>
        <v>2.973530067520086E-2</v>
      </c>
      <c r="S17">
        <f t="shared" ref="S17:S31" si="10">(BI17*BK17)</f>
        <v>231.29273039593892</v>
      </c>
      <c r="T17">
        <f t="shared" ref="T17:T31" si="11">(BZ17+(S17+2*0.95*0.0000000567*(((BZ17+$B$7)+273)^4-(BZ17+273)^4)-44100*I17)/(1.84*29.3*P17+8*0.95*0.0000000567*(BZ17+273)^3))</f>
        <v>29.1590131627425</v>
      </c>
      <c r="U17">
        <f t="shared" ref="U17:U31" si="12">($C$7*CA17+$D$7*CB17+$E$7*T17)</f>
        <v>29.621223333333301</v>
      </c>
      <c r="V17">
        <f t="shared" ref="V17:V31" si="13">0.61365*EXP(17.502*U17/(240.97+U17))</f>
        <v>4.1686308919479211</v>
      </c>
      <c r="W17">
        <f t="shared" ref="W17:W31" si="14">(X17/Y17*100)</f>
        <v>61.236055422410139</v>
      </c>
      <c r="X17">
        <f t="shared" ref="X17:X31" si="15">BS17*(BX17+BY17)/1000</f>
        <v>2.3292810571278579</v>
      </c>
      <c r="Y17">
        <f t="shared" ref="Y17:Y31" si="16">0.61365*EXP(17.502*BZ17/(240.97+BZ17))</f>
        <v>3.8037738405263557</v>
      </c>
      <c r="Z17">
        <f t="shared" ref="Z17:Z31" si="17">(V17-BS17*(BX17+BY17)/1000)</f>
        <v>1.8393498348200632</v>
      </c>
      <c r="AA17">
        <f t="shared" ref="AA17:AA31" si="18">(-I17*44100)</f>
        <v>-38.794583170893482</v>
      </c>
      <c r="AB17">
        <f t="shared" ref="AB17:AB31" si="19">2*29.3*P17*0.92*(BZ17-U17)</f>
        <v>-253.44891334844615</v>
      </c>
      <c r="AC17">
        <f t="shared" ref="AC17:AC31" si="20">2*0.95*0.0000000567*(((BZ17+$B$7)+273)^4-(U17+273)^4)</f>
        <v>-18.732214720689271</v>
      </c>
      <c r="AD17">
        <f t="shared" ref="AD17:AD31" si="21">S17+AC17+AA17+AB17</f>
        <v>-79.682980844089997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54033.156764098792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941.79048</v>
      </c>
      <c r="AR17">
        <v>1138.79</v>
      </c>
      <c r="AS17">
        <f t="shared" ref="AS17:AS31" si="27">1-AQ17/AR17</f>
        <v>0.17299020890594397</v>
      </c>
      <c r="AT17">
        <v>0.5</v>
      </c>
      <c r="AU17">
        <f t="shared" ref="AU17:AU31" si="28">BI17</f>
        <v>1180.1939907473241</v>
      </c>
      <c r="AV17">
        <f t="shared" ref="AV17:AV31" si="29">J17</f>
        <v>8.5537060854099014</v>
      </c>
      <c r="AW17">
        <f t="shared" ref="AW17:AW31" si="30">AS17*AT17*AU17</f>
        <v>102.08100250445965</v>
      </c>
      <c r="AX17">
        <f t="shared" ref="AX17:AX31" si="31">BC17/AR17</f>
        <v>0.33518032297438505</v>
      </c>
      <c r="AY17">
        <f t="shared" ref="AY17:AY31" si="32">(AV17-AO17)/AU17</f>
        <v>7.7372479751772784E-3</v>
      </c>
      <c r="AZ17">
        <f t="shared" ref="AZ17:AZ31" si="33">(AL17-AR17)/AR17</f>
        <v>1.8645140895160652</v>
      </c>
      <c r="BA17" t="s">
        <v>289</v>
      </c>
      <c r="BB17">
        <v>757.09</v>
      </c>
      <c r="BC17">
        <f t="shared" ref="BC17:BC31" si="34">AR17-BB17</f>
        <v>381.69999999999993</v>
      </c>
      <c r="BD17">
        <f t="shared" ref="BD17:BD31" si="35">(AR17-AQ17)/(AR17-BB17)</f>
        <v>0.51611087241288967</v>
      </c>
      <c r="BE17">
        <f t="shared" ref="BE17:BE31" si="36">(AL17-AR17)/(AL17-BB17)</f>
        <v>0.84762414221214466</v>
      </c>
      <c r="BF17">
        <f t="shared" ref="BF17:BF31" si="37">(AR17-AQ17)/(AR17-AK17)</f>
        <v>0.46537546496773602</v>
      </c>
      <c r="BG17">
        <f t="shared" ref="BG17:BG31" si="38">(AL17-AR17)/(AL17-AK17)</f>
        <v>0.83377343695251349</v>
      </c>
      <c r="BH17">
        <f t="shared" ref="BH17:BH31" si="39">$B$11*CF17+$C$11*CG17+$F$11*CH17*(1-CK17)</f>
        <v>1400.01066666667</v>
      </c>
      <c r="BI17">
        <f t="shared" ref="BI17:BI31" si="40">BH17*BJ17</f>
        <v>1180.1939907473241</v>
      </c>
      <c r="BJ17">
        <f t="shared" ref="BJ17:BJ31" si="41">($B$11*$D$9+$C$11*$D$9+$F$11*((CU17+CM17)/MAX(CU17+CM17+CV17, 0.1)*$I$9+CV17/MAX(CU17+CM17+CV17, 0.1)*$J$9))/($B$11+$C$11+$F$11)</f>
        <v>0.84298928490115399</v>
      </c>
      <c r="BK17">
        <f t="shared" ref="BK17:BK31" si="42">($B$11*$K$9+$C$11*$K$9+$F$11*((CU17+CM17)/MAX(CU17+CM17+CV17, 0.1)*$P$9+CV17/MAX(CU17+CM17+CV17, 0.1)*$Q$9))/($B$11+$C$11+$F$11)</f>
        <v>0.19597856980230802</v>
      </c>
      <c r="BL17">
        <v>6</v>
      </c>
      <c r="BM17">
        <v>0.5</v>
      </c>
      <c r="BN17" t="s">
        <v>290</v>
      </c>
      <c r="BO17">
        <v>2</v>
      </c>
      <c r="BP17">
        <v>1607975857.8499999</v>
      </c>
      <c r="BQ17">
        <v>400.48053333333303</v>
      </c>
      <c r="BR17">
        <v>411.16726666666699</v>
      </c>
      <c r="BS17">
        <v>22.702649999999998</v>
      </c>
      <c r="BT17">
        <v>21.671026666666702</v>
      </c>
      <c r="BU17">
        <v>398.063533333333</v>
      </c>
      <c r="BV17">
        <v>22.490649999999999</v>
      </c>
      <c r="BW17">
        <v>500.02223333333302</v>
      </c>
      <c r="BX17">
        <v>102.49956666666699</v>
      </c>
      <c r="BY17">
        <v>9.9956169999999997E-2</v>
      </c>
      <c r="BZ17">
        <v>28.040343333333301</v>
      </c>
      <c r="CA17">
        <v>29.621223333333301</v>
      </c>
      <c r="CB17">
        <v>999.9</v>
      </c>
      <c r="CC17">
        <v>0</v>
      </c>
      <c r="CD17">
        <v>0</v>
      </c>
      <c r="CE17">
        <v>10004.1673333333</v>
      </c>
      <c r="CF17">
        <v>0</v>
      </c>
      <c r="CG17">
        <v>366.56493333333299</v>
      </c>
      <c r="CH17">
        <v>1400.01066666667</v>
      </c>
      <c r="CI17">
        <v>0.90000126666666702</v>
      </c>
      <c r="CJ17">
        <v>9.9998696666666706E-2</v>
      </c>
      <c r="CK17">
        <v>0</v>
      </c>
      <c r="CL17">
        <v>941.66923333333295</v>
      </c>
      <c r="CM17">
        <v>4.9997499999999997</v>
      </c>
      <c r="CN17">
        <v>12993.6833333333</v>
      </c>
      <c r="CO17">
        <v>12178.1333333333</v>
      </c>
      <c r="CP17">
        <v>47.5041333333333</v>
      </c>
      <c r="CQ17">
        <v>49.712200000000003</v>
      </c>
      <c r="CR17">
        <v>48.495800000000003</v>
      </c>
      <c r="CS17">
        <v>49.124933333333303</v>
      </c>
      <c r="CT17">
        <v>48.674666666666603</v>
      </c>
      <c r="CU17">
        <v>1255.50966666667</v>
      </c>
      <c r="CV17">
        <v>139.501</v>
      </c>
      <c r="CW17">
        <v>0</v>
      </c>
      <c r="CX17">
        <v>1134.2999999523199</v>
      </c>
      <c r="CY17">
        <v>0</v>
      </c>
      <c r="CZ17">
        <v>941.79048</v>
      </c>
      <c r="DA17">
        <v>8.5574615586730403</v>
      </c>
      <c r="DB17">
        <v>129.8153848282</v>
      </c>
      <c r="DC17">
        <v>12995.428</v>
      </c>
      <c r="DD17">
        <v>15</v>
      </c>
      <c r="DE17">
        <v>1607975883.5999999</v>
      </c>
      <c r="DF17" t="s">
        <v>291</v>
      </c>
      <c r="DG17">
        <v>1607975883.5999999</v>
      </c>
      <c r="DH17">
        <v>1607975883.5999999</v>
      </c>
      <c r="DI17">
        <v>9</v>
      </c>
      <c r="DJ17">
        <v>-1.329</v>
      </c>
      <c r="DK17">
        <v>-3.1E-2</v>
      </c>
      <c r="DL17">
        <v>2.4169999999999998</v>
      </c>
      <c r="DM17">
        <v>0.21199999999999999</v>
      </c>
      <c r="DN17">
        <v>411</v>
      </c>
      <c r="DO17">
        <v>22</v>
      </c>
      <c r="DP17">
        <v>0.17</v>
      </c>
      <c r="DQ17">
        <v>0.08</v>
      </c>
      <c r="DR17">
        <v>7.3975422856680897</v>
      </c>
      <c r="DS17">
        <v>2.0229209878468799</v>
      </c>
      <c r="DT17">
        <v>0.14974688903500299</v>
      </c>
      <c r="DU17">
        <v>0</v>
      </c>
      <c r="DV17">
        <v>-9.3277219354838703</v>
      </c>
      <c r="DW17">
        <v>-2.0865614516128699</v>
      </c>
      <c r="DX17">
        <v>0.162366383824528</v>
      </c>
      <c r="DY17">
        <v>0</v>
      </c>
      <c r="DZ17">
        <v>1.07083725806452</v>
      </c>
      <c r="EA17">
        <v>-0.84532795161290497</v>
      </c>
      <c r="EB17">
        <v>6.7868774587894504E-2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2.4169999999999998</v>
      </c>
      <c r="EJ17">
        <v>0.21199999999999999</v>
      </c>
      <c r="EK17">
        <v>3.7463000000002502</v>
      </c>
      <c r="EL17">
        <v>0</v>
      </c>
      <c r="EM17">
        <v>0</v>
      </c>
      <c r="EN17">
        <v>0</v>
      </c>
      <c r="EO17">
        <v>0.243375000000004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22.8</v>
      </c>
      <c r="EX17">
        <v>22.9</v>
      </c>
      <c r="EY17">
        <v>2</v>
      </c>
      <c r="EZ17">
        <v>508.25</v>
      </c>
      <c r="FA17">
        <v>465.33699999999999</v>
      </c>
      <c r="FB17">
        <v>23.0548</v>
      </c>
      <c r="FC17">
        <v>35.5276</v>
      </c>
      <c r="FD17">
        <v>30.0015</v>
      </c>
      <c r="FE17">
        <v>35.361199999999997</v>
      </c>
      <c r="FF17">
        <v>35.326999999999998</v>
      </c>
      <c r="FG17">
        <v>22.7226</v>
      </c>
      <c r="FH17">
        <v>19.627800000000001</v>
      </c>
      <c r="FI17">
        <v>49.522199999999998</v>
      </c>
      <c r="FJ17">
        <v>23.034600000000001</v>
      </c>
      <c r="FK17">
        <v>410.61500000000001</v>
      </c>
      <c r="FL17">
        <v>22.018999999999998</v>
      </c>
      <c r="FM17">
        <v>101.038</v>
      </c>
      <c r="FN17">
        <v>100.32899999999999</v>
      </c>
    </row>
    <row r="18" spans="1:170" x14ac:dyDescent="0.25">
      <c r="A18">
        <v>2</v>
      </c>
      <c r="B18">
        <v>1607976004.5999999</v>
      </c>
      <c r="C18">
        <v>139</v>
      </c>
      <c r="D18" t="s">
        <v>293</v>
      </c>
      <c r="E18" t="s">
        <v>294</v>
      </c>
      <c r="F18" t="s">
        <v>285</v>
      </c>
      <c r="G18" t="s">
        <v>286</v>
      </c>
      <c r="H18">
        <v>1607975996.5999999</v>
      </c>
      <c r="I18">
        <f t="shared" si="0"/>
        <v>1.7999130433854487E-3</v>
      </c>
      <c r="J18">
        <f t="shared" si="1"/>
        <v>-1.7151431113414022</v>
      </c>
      <c r="K18">
        <f t="shared" si="2"/>
        <v>49.637261290322598</v>
      </c>
      <c r="L18">
        <f t="shared" si="3"/>
        <v>75.145389231440276</v>
      </c>
      <c r="M18">
        <f t="shared" si="4"/>
        <v>7.7097761795900217</v>
      </c>
      <c r="N18">
        <f t="shared" si="5"/>
        <v>5.0926900323526363</v>
      </c>
      <c r="O18">
        <f t="shared" si="6"/>
        <v>0.10218024910569047</v>
      </c>
      <c r="P18">
        <f t="shared" si="7"/>
        <v>2.9728822193489757</v>
      </c>
      <c r="Q18">
        <f t="shared" si="8"/>
        <v>0.10026851539137593</v>
      </c>
      <c r="R18">
        <f t="shared" si="9"/>
        <v>6.2836604666175522E-2</v>
      </c>
      <c r="S18">
        <f t="shared" si="10"/>
        <v>231.294735204624</v>
      </c>
      <c r="T18">
        <f t="shared" si="11"/>
        <v>28.850651703899679</v>
      </c>
      <c r="U18">
        <f t="shared" si="12"/>
        <v>29.425070967741899</v>
      </c>
      <c r="V18">
        <f t="shared" si="13"/>
        <v>4.1217633376560858</v>
      </c>
      <c r="W18">
        <f t="shared" si="14"/>
        <v>61.727068746115378</v>
      </c>
      <c r="X18">
        <f t="shared" si="15"/>
        <v>2.3380110800021781</v>
      </c>
      <c r="Y18">
        <f t="shared" si="16"/>
        <v>3.7876593324372205</v>
      </c>
      <c r="Z18">
        <f t="shared" si="17"/>
        <v>1.7837522576539078</v>
      </c>
      <c r="AA18">
        <f t="shared" si="18"/>
        <v>-79.376165213298279</v>
      </c>
      <c r="AB18">
        <f t="shared" si="19"/>
        <v>-233.6081824211868</v>
      </c>
      <c r="AC18">
        <f t="shared" si="20"/>
        <v>-17.247812132006718</v>
      </c>
      <c r="AD18">
        <f t="shared" si="21"/>
        <v>-98.9374245618678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54020.431779397593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876.26188000000002</v>
      </c>
      <c r="AR18">
        <v>984.84</v>
      </c>
      <c r="AS18">
        <f t="shared" si="27"/>
        <v>0.11024950245725196</v>
      </c>
      <c r="AT18">
        <v>0.5</v>
      </c>
      <c r="AU18">
        <f t="shared" si="28"/>
        <v>1180.2057588118075</v>
      </c>
      <c r="AV18">
        <f t="shared" si="29"/>
        <v>-1.7151431113414022</v>
      </c>
      <c r="AW18">
        <f t="shared" si="30"/>
        <v>65.058548853092645</v>
      </c>
      <c r="AX18">
        <f t="shared" si="31"/>
        <v>0.22012712724909636</v>
      </c>
      <c r="AY18">
        <f t="shared" si="32"/>
        <v>-9.6372655618141693E-4</v>
      </c>
      <c r="AZ18">
        <f t="shared" si="33"/>
        <v>2.3122943828439135</v>
      </c>
      <c r="BA18" t="s">
        <v>296</v>
      </c>
      <c r="BB18">
        <v>768.05</v>
      </c>
      <c r="BC18">
        <f t="shared" si="34"/>
        <v>216.79000000000008</v>
      </c>
      <c r="BD18">
        <f t="shared" si="35"/>
        <v>0.50084468840813678</v>
      </c>
      <c r="BE18">
        <f t="shared" si="36"/>
        <v>0.91307642650649756</v>
      </c>
      <c r="BF18">
        <f t="shared" si="37"/>
        <v>0.4030920690403571</v>
      </c>
      <c r="BG18">
        <f t="shared" si="38"/>
        <v>0.89422651713413692</v>
      </c>
      <c r="BH18">
        <f t="shared" si="39"/>
        <v>1400.0248387096799</v>
      </c>
      <c r="BI18">
        <f t="shared" si="40"/>
        <v>1180.2057588118075</v>
      </c>
      <c r="BJ18">
        <f t="shared" si="41"/>
        <v>0.84298915717776357</v>
      </c>
      <c r="BK18">
        <f t="shared" si="42"/>
        <v>0.19597831435552726</v>
      </c>
      <c r="BL18">
        <v>6</v>
      </c>
      <c r="BM18">
        <v>0.5</v>
      </c>
      <c r="BN18" t="s">
        <v>290</v>
      </c>
      <c r="BO18">
        <v>2</v>
      </c>
      <c r="BP18">
        <v>1607975996.5999999</v>
      </c>
      <c r="BQ18">
        <v>49.637261290322598</v>
      </c>
      <c r="BR18">
        <v>47.686370967741901</v>
      </c>
      <c r="BS18">
        <v>22.788048387096801</v>
      </c>
      <c r="BT18">
        <v>20.677448387096799</v>
      </c>
      <c r="BU18">
        <v>47.220461290322604</v>
      </c>
      <c r="BV18">
        <v>22.5756032258065</v>
      </c>
      <c r="BW18">
        <v>500.01796774193502</v>
      </c>
      <c r="BX18">
        <v>102.498161290323</v>
      </c>
      <c r="BY18">
        <v>9.9965600000000002E-2</v>
      </c>
      <c r="BZ18">
        <v>27.967516129032301</v>
      </c>
      <c r="CA18">
        <v>29.425070967741899</v>
      </c>
      <c r="CB18">
        <v>999.9</v>
      </c>
      <c r="CC18">
        <v>0</v>
      </c>
      <c r="CD18">
        <v>0</v>
      </c>
      <c r="CE18">
        <v>9999.3309677419402</v>
      </c>
      <c r="CF18">
        <v>0</v>
      </c>
      <c r="CG18">
        <v>366.122677419355</v>
      </c>
      <c r="CH18">
        <v>1400.0248387096799</v>
      </c>
      <c r="CI18">
        <v>0.90000496774193595</v>
      </c>
      <c r="CJ18">
        <v>9.9994935483871006E-2</v>
      </c>
      <c r="CK18">
        <v>0</v>
      </c>
      <c r="CL18">
        <v>876.30258064516102</v>
      </c>
      <c r="CM18">
        <v>4.9997499999999997</v>
      </c>
      <c r="CN18">
        <v>12074.706451612899</v>
      </c>
      <c r="CO18">
        <v>12178.2806451613</v>
      </c>
      <c r="CP18">
        <v>47.205290322580602</v>
      </c>
      <c r="CQ18">
        <v>49.417000000000002</v>
      </c>
      <c r="CR18">
        <v>48.241870967741903</v>
      </c>
      <c r="CS18">
        <v>48.717483870967698</v>
      </c>
      <c r="CT18">
        <v>48.463419354838699</v>
      </c>
      <c r="CU18">
        <v>1255.5283870967701</v>
      </c>
      <c r="CV18">
        <v>139.496451612903</v>
      </c>
      <c r="CW18">
        <v>0</v>
      </c>
      <c r="CX18">
        <v>138</v>
      </c>
      <c r="CY18">
        <v>0</v>
      </c>
      <c r="CZ18">
        <v>876.26188000000002</v>
      </c>
      <c r="DA18">
        <v>-5.0433077057861304</v>
      </c>
      <c r="DB18">
        <v>-92.700000088314397</v>
      </c>
      <c r="DC18">
        <v>12073.656000000001</v>
      </c>
      <c r="DD18">
        <v>15</v>
      </c>
      <c r="DE18">
        <v>1607975883.5999999</v>
      </c>
      <c r="DF18" t="s">
        <v>291</v>
      </c>
      <c r="DG18">
        <v>1607975883.5999999</v>
      </c>
      <c r="DH18">
        <v>1607975883.5999999</v>
      </c>
      <c r="DI18">
        <v>9</v>
      </c>
      <c r="DJ18">
        <v>-1.329</v>
      </c>
      <c r="DK18">
        <v>-3.1E-2</v>
      </c>
      <c r="DL18">
        <v>2.4169999999999998</v>
      </c>
      <c r="DM18">
        <v>0.21199999999999999</v>
      </c>
      <c r="DN18">
        <v>411</v>
      </c>
      <c r="DO18">
        <v>22</v>
      </c>
      <c r="DP18">
        <v>0.17</v>
      </c>
      <c r="DQ18">
        <v>0.08</v>
      </c>
      <c r="DR18">
        <v>-1.71447111040875</v>
      </c>
      <c r="DS18">
        <v>-5.2722955438647301E-2</v>
      </c>
      <c r="DT18">
        <v>3.1822940039396799E-2</v>
      </c>
      <c r="DU18">
        <v>1</v>
      </c>
      <c r="DV18">
        <v>1.9511232258064499</v>
      </c>
      <c r="DW18">
        <v>0.127867741935483</v>
      </c>
      <c r="DX18">
        <v>3.9463387391769598E-2</v>
      </c>
      <c r="DY18">
        <v>1</v>
      </c>
      <c r="DZ18">
        <v>2.1164719354838701</v>
      </c>
      <c r="EA18">
        <v>-0.859153548387106</v>
      </c>
      <c r="EB18">
        <v>6.5702600057520003E-2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2.4169999999999998</v>
      </c>
      <c r="EJ18">
        <v>0.21249999999999999</v>
      </c>
      <c r="EK18">
        <v>2.4168000000000802</v>
      </c>
      <c r="EL18">
        <v>0</v>
      </c>
      <c r="EM18">
        <v>0</v>
      </c>
      <c r="EN18">
        <v>0</v>
      </c>
      <c r="EO18">
        <v>0.21243999999999699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508.822</v>
      </c>
      <c r="FA18">
        <v>465.21800000000002</v>
      </c>
      <c r="FB18">
        <v>24.394300000000001</v>
      </c>
      <c r="FC18">
        <v>35.532800000000002</v>
      </c>
      <c r="FD18">
        <v>29.998799999999999</v>
      </c>
      <c r="FE18">
        <v>35.411900000000003</v>
      </c>
      <c r="FF18">
        <v>35.3536</v>
      </c>
      <c r="FG18">
        <v>6.5389900000000001</v>
      </c>
      <c r="FH18">
        <v>22.020099999999999</v>
      </c>
      <c r="FI18">
        <v>48.774999999999999</v>
      </c>
      <c r="FJ18">
        <v>24.3962</v>
      </c>
      <c r="FK18">
        <v>47.780299999999997</v>
      </c>
      <c r="FL18">
        <v>20.8017</v>
      </c>
      <c r="FM18">
        <v>101.06100000000001</v>
      </c>
      <c r="FN18">
        <v>100.35</v>
      </c>
    </row>
    <row r="19" spans="1:170" x14ac:dyDescent="0.25">
      <c r="A19">
        <v>3</v>
      </c>
      <c r="B19">
        <v>1607976083.5999999</v>
      </c>
      <c r="C19">
        <v>218</v>
      </c>
      <c r="D19" t="s">
        <v>298</v>
      </c>
      <c r="E19" t="s">
        <v>299</v>
      </c>
      <c r="F19" t="s">
        <v>285</v>
      </c>
      <c r="G19" t="s">
        <v>286</v>
      </c>
      <c r="H19">
        <v>1607976075.8499999</v>
      </c>
      <c r="I19">
        <f t="shared" si="0"/>
        <v>1.2115831828168589E-3</v>
      </c>
      <c r="J19">
        <f t="shared" si="1"/>
        <v>-0.52718211350508359</v>
      </c>
      <c r="K19">
        <f t="shared" si="2"/>
        <v>79.536230000000003</v>
      </c>
      <c r="L19">
        <f t="shared" si="3"/>
        <v>89.633683040814674</v>
      </c>
      <c r="M19">
        <f t="shared" si="4"/>
        <v>9.195336735559426</v>
      </c>
      <c r="N19">
        <f t="shared" si="5"/>
        <v>8.1594596218240625</v>
      </c>
      <c r="O19">
        <f t="shared" si="6"/>
        <v>6.8028217116708145E-2</v>
      </c>
      <c r="P19">
        <f t="shared" si="7"/>
        <v>2.9726007877131413</v>
      </c>
      <c r="Q19">
        <f t="shared" si="8"/>
        <v>6.7175018213815427E-2</v>
      </c>
      <c r="R19">
        <f t="shared" si="9"/>
        <v>4.2060151302411704E-2</v>
      </c>
      <c r="S19">
        <f t="shared" si="10"/>
        <v>231.29162407443474</v>
      </c>
      <c r="T19">
        <f t="shared" si="11"/>
        <v>29.006444502982728</v>
      </c>
      <c r="U19">
        <f t="shared" si="12"/>
        <v>29.343436666666701</v>
      </c>
      <c r="V19">
        <f t="shared" si="13"/>
        <v>4.1023938766188008</v>
      </c>
      <c r="W19">
        <f t="shared" si="14"/>
        <v>60.968065992589374</v>
      </c>
      <c r="X19">
        <f t="shared" si="15"/>
        <v>2.3099221546331776</v>
      </c>
      <c r="Y19">
        <f t="shared" si="16"/>
        <v>3.7887410680108289</v>
      </c>
      <c r="Z19">
        <f t="shared" si="17"/>
        <v>1.7924717219856232</v>
      </c>
      <c r="AA19">
        <f t="shared" si="18"/>
        <v>-53.430818362223476</v>
      </c>
      <c r="AB19">
        <f t="shared" si="19"/>
        <v>-219.7186277509818</v>
      </c>
      <c r="AC19">
        <f t="shared" si="20"/>
        <v>-16.217651292214473</v>
      </c>
      <c r="AD19">
        <f t="shared" si="21"/>
        <v>-58.075473330985005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54011.08351169571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870.30679999999995</v>
      </c>
      <c r="AR19">
        <v>974.02</v>
      </c>
      <c r="AS19">
        <f t="shared" si="27"/>
        <v>0.10647953840783564</v>
      </c>
      <c r="AT19">
        <v>0.5</v>
      </c>
      <c r="AU19">
        <f t="shared" si="28"/>
        <v>1180.1916407472499</v>
      </c>
      <c r="AV19">
        <f t="shared" si="29"/>
        <v>-0.52718211350508359</v>
      </c>
      <c r="AW19">
        <f t="shared" si="30"/>
        <v>62.833130569776678</v>
      </c>
      <c r="AX19">
        <f t="shared" si="31"/>
        <v>0.23658651773064202</v>
      </c>
      <c r="AY19">
        <f t="shared" si="32"/>
        <v>4.2845046995184132E-5</v>
      </c>
      <c r="AZ19">
        <f t="shared" si="33"/>
        <v>2.3490893410812919</v>
      </c>
      <c r="BA19" t="s">
        <v>301</v>
      </c>
      <c r="BB19">
        <v>743.58</v>
      </c>
      <c r="BC19">
        <f t="shared" si="34"/>
        <v>230.43999999999994</v>
      </c>
      <c r="BD19">
        <f t="shared" si="35"/>
        <v>0.45006596077069977</v>
      </c>
      <c r="BE19">
        <f t="shared" si="36"/>
        <v>0.90850109191979356</v>
      </c>
      <c r="BF19">
        <f t="shared" si="37"/>
        <v>0.40114475790375653</v>
      </c>
      <c r="BG19">
        <f t="shared" si="38"/>
        <v>0.89847531432520666</v>
      </c>
      <c r="BH19">
        <f t="shared" si="39"/>
        <v>1400.00833333333</v>
      </c>
      <c r="BI19">
        <f t="shared" si="40"/>
        <v>1180.1916407472499</v>
      </c>
      <c r="BJ19">
        <f t="shared" si="41"/>
        <v>0.8429890113134465</v>
      </c>
      <c r="BK19">
        <f t="shared" si="42"/>
        <v>0.19597802262689318</v>
      </c>
      <c r="BL19">
        <v>6</v>
      </c>
      <c r="BM19">
        <v>0.5</v>
      </c>
      <c r="BN19" t="s">
        <v>290</v>
      </c>
      <c r="BO19">
        <v>2</v>
      </c>
      <c r="BP19">
        <v>1607976075.8499999</v>
      </c>
      <c r="BQ19">
        <v>79.536230000000003</v>
      </c>
      <c r="BR19">
        <v>79.019273333333302</v>
      </c>
      <c r="BS19">
        <v>22.516503333333301</v>
      </c>
      <c r="BT19">
        <v>21.095406666666701</v>
      </c>
      <c r="BU19">
        <v>77.119426666666698</v>
      </c>
      <c r="BV19">
        <v>22.304073333333299</v>
      </c>
      <c r="BW19">
        <v>500.02336666666702</v>
      </c>
      <c r="BX19">
        <v>102.48796666666701</v>
      </c>
      <c r="BY19">
        <v>9.9993836666666697E-2</v>
      </c>
      <c r="BZ19">
        <v>27.9724133333333</v>
      </c>
      <c r="CA19">
        <v>29.343436666666701</v>
      </c>
      <c r="CB19">
        <v>999.9</v>
      </c>
      <c r="CC19">
        <v>0</v>
      </c>
      <c r="CD19">
        <v>0</v>
      </c>
      <c r="CE19">
        <v>9998.7333333333299</v>
      </c>
      <c r="CF19">
        <v>0</v>
      </c>
      <c r="CG19">
        <v>365.97396666666702</v>
      </c>
      <c r="CH19">
        <v>1400.00833333333</v>
      </c>
      <c r="CI19">
        <v>0.90001093333333304</v>
      </c>
      <c r="CJ19">
        <v>9.9988953333333394E-2</v>
      </c>
      <c r="CK19">
        <v>0</v>
      </c>
      <c r="CL19">
        <v>870.38926666666703</v>
      </c>
      <c r="CM19">
        <v>4.9997499999999997</v>
      </c>
      <c r="CN19">
        <v>11980.063333333301</v>
      </c>
      <c r="CO19">
        <v>12178.1566666667</v>
      </c>
      <c r="CP19">
        <v>47.076633333333298</v>
      </c>
      <c r="CQ19">
        <v>49.1353333333333</v>
      </c>
      <c r="CR19">
        <v>48.066200000000002</v>
      </c>
      <c r="CS19">
        <v>48.451633333333298</v>
      </c>
      <c r="CT19">
        <v>48.301666666666698</v>
      </c>
      <c r="CU19">
        <v>1255.52033333333</v>
      </c>
      <c r="CV19">
        <v>139.488</v>
      </c>
      <c r="CW19">
        <v>0</v>
      </c>
      <c r="CX19">
        <v>78.200000047683702</v>
      </c>
      <c r="CY19">
        <v>0</v>
      </c>
      <c r="CZ19">
        <v>870.30679999999995</v>
      </c>
      <c r="DA19">
        <v>-8.63246153595097</v>
      </c>
      <c r="DB19">
        <v>-130.74615361702399</v>
      </c>
      <c r="DC19">
        <v>11978.928</v>
      </c>
      <c r="DD19">
        <v>15</v>
      </c>
      <c r="DE19">
        <v>1607975883.5999999</v>
      </c>
      <c r="DF19" t="s">
        <v>291</v>
      </c>
      <c r="DG19">
        <v>1607975883.5999999</v>
      </c>
      <c r="DH19">
        <v>1607975883.5999999</v>
      </c>
      <c r="DI19">
        <v>9</v>
      </c>
      <c r="DJ19">
        <v>-1.329</v>
      </c>
      <c r="DK19">
        <v>-3.1E-2</v>
      </c>
      <c r="DL19">
        <v>2.4169999999999998</v>
      </c>
      <c r="DM19">
        <v>0.21199999999999999</v>
      </c>
      <c r="DN19">
        <v>411</v>
      </c>
      <c r="DO19">
        <v>22</v>
      </c>
      <c r="DP19">
        <v>0.17</v>
      </c>
      <c r="DQ19">
        <v>0.08</v>
      </c>
      <c r="DR19">
        <v>-0.52306454729803498</v>
      </c>
      <c r="DS19">
        <v>-0.13936370784871999</v>
      </c>
      <c r="DT19">
        <v>1.28388488858422E-2</v>
      </c>
      <c r="DU19">
        <v>1</v>
      </c>
      <c r="DV19">
        <v>0.51326945161290305</v>
      </c>
      <c r="DW19">
        <v>0.16039635483870801</v>
      </c>
      <c r="DX19">
        <v>1.5402271652392999E-2</v>
      </c>
      <c r="DY19">
        <v>1</v>
      </c>
      <c r="DZ19">
        <v>1.4191906451612899</v>
      </c>
      <c r="EA19">
        <v>0.168085161290318</v>
      </c>
      <c r="EB19">
        <v>1.6345238812627699E-2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2.4169999999999998</v>
      </c>
      <c r="EJ19">
        <v>0.21240000000000001</v>
      </c>
      <c r="EK19">
        <v>2.4168000000000802</v>
      </c>
      <c r="EL19">
        <v>0</v>
      </c>
      <c r="EM19">
        <v>0</v>
      </c>
      <c r="EN19">
        <v>0</v>
      </c>
      <c r="EO19">
        <v>0.21243999999999699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3.3</v>
      </c>
      <c r="EX19">
        <v>3.3</v>
      </c>
      <c r="EY19">
        <v>2</v>
      </c>
      <c r="EZ19">
        <v>508.68099999999998</v>
      </c>
      <c r="FA19">
        <v>467.548</v>
      </c>
      <c r="FB19">
        <v>23.591999999999999</v>
      </c>
      <c r="FC19">
        <v>35.299799999999998</v>
      </c>
      <c r="FD19">
        <v>29.999400000000001</v>
      </c>
      <c r="FE19">
        <v>35.271000000000001</v>
      </c>
      <c r="FF19">
        <v>35.240099999999998</v>
      </c>
      <c r="FG19">
        <v>7.9630299999999998</v>
      </c>
      <c r="FH19">
        <v>19.208300000000001</v>
      </c>
      <c r="FI19">
        <v>48.4041</v>
      </c>
      <c r="FJ19">
        <v>23.606400000000001</v>
      </c>
      <c r="FK19">
        <v>79.174000000000007</v>
      </c>
      <c r="FL19">
        <v>21.123200000000001</v>
      </c>
      <c r="FM19">
        <v>101.1</v>
      </c>
      <c r="FN19">
        <v>100.396</v>
      </c>
    </row>
    <row r="20" spans="1:170" x14ac:dyDescent="0.25">
      <c r="A20">
        <v>4</v>
      </c>
      <c r="B20">
        <v>1607976156.5999999</v>
      </c>
      <c r="C20">
        <v>291</v>
      </c>
      <c r="D20" t="s">
        <v>303</v>
      </c>
      <c r="E20" t="s">
        <v>304</v>
      </c>
      <c r="F20" t="s">
        <v>285</v>
      </c>
      <c r="G20" t="s">
        <v>286</v>
      </c>
      <c r="H20">
        <v>1607976148.8499999</v>
      </c>
      <c r="I20">
        <f t="shared" si="0"/>
        <v>1.4333380804985659E-3</v>
      </c>
      <c r="J20">
        <f t="shared" si="1"/>
        <v>0.23338517842829135</v>
      </c>
      <c r="K20">
        <f t="shared" si="2"/>
        <v>99.579503333333307</v>
      </c>
      <c r="L20">
        <f t="shared" si="3"/>
        <v>92.063883310922748</v>
      </c>
      <c r="M20">
        <f t="shared" si="4"/>
        <v>9.4443463109123122</v>
      </c>
      <c r="N20">
        <f t="shared" si="5"/>
        <v>10.215333973828447</v>
      </c>
      <c r="O20">
        <f t="shared" si="6"/>
        <v>7.9933070830980502E-2</v>
      </c>
      <c r="P20">
        <f t="shared" si="7"/>
        <v>2.9731002898170482</v>
      </c>
      <c r="Q20">
        <f t="shared" si="8"/>
        <v>7.8758101435668346E-2</v>
      </c>
      <c r="R20">
        <f t="shared" si="9"/>
        <v>4.9327940914959165E-2</v>
      </c>
      <c r="S20">
        <f t="shared" si="10"/>
        <v>231.29174352113577</v>
      </c>
      <c r="T20">
        <f t="shared" si="11"/>
        <v>28.965037309532047</v>
      </c>
      <c r="U20">
        <f t="shared" si="12"/>
        <v>29.3903</v>
      </c>
      <c r="V20">
        <f t="shared" si="13"/>
        <v>4.113503466411049</v>
      </c>
      <c r="W20">
        <f t="shared" si="14"/>
        <v>60.781344055459662</v>
      </c>
      <c r="X20">
        <f t="shared" si="15"/>
        <v>2.3049446193593828</v>
      </c>
      <c r="Y20">
        <f t="shared" si="16"/>
        <v>3.7921909348635765</v>
      </c>
      <c r="Z20">
        <f t="shared" si="17"/>
        <v>1.8085588470516663</v>
      </c>
      <c r="AA20">
        <f t="shared" si="18"/>
        <v>-63.210209349986755</v>
      </c>
      <c r="AB20">
        <f t="shared" si="19"/>
        <v>-224.76501325336628</v>
      </c>
      <c r="AC20">
        <f t="shared" si="20"/>
        <v>-16.59250010648886</v>
      </c>
      <c r="AD20">
        <f t="shared" si="21"/>
        <v>-73.275979188706145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54022.853590351275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863.36760000000004</v>
      </c>
      <c r="AR20">
        <v>970.37</v>
      </c>
      <c r="AS20">
        <f t="shared" si="27"/>
        <v>0.11026969094263006</v>
      </c>
      <c r="AT20">
        <v>0.5</v>
      </c>
      <c r="AU20">
        <f t="shared" si="28"/>
        <v>1180.1912007472774</v>
      </c>
      <c r="AV20">
        <f t="shared" si="29"/>
        <v>0.23338517842829135</v>
      </c>
      <c r="AW20">
        <f t="shared" si="30"/>
        <v>65.069659479806873</v>
      </c>
      <c r="AX20">
        <f t="shared" si="31"/>
        <v>0.25963292352401668</v>
      </c>
      <c r="AY20">
        <f t="shared" si="32"/>
        <v>6.8728919325183803E-4</v>
      </c>
      <c r="AZ20">
        <f t="shared" si="33"/>
        <v>2.3616867792697631</v>
      </c>
      <c r="BA20" t="s">
        <v>306</v>
      </c>
      <c r="BB20">
        <v>718.43</v>
      </c>
      <c r="BC20">
        <f t="shared" si="34"/>
        <v>251.94000000000005</v>
      </c>
      <c r="BD20">
        <f t="shared" si="35"/>
        <v>0.42471382075097225</v>
      </c>
      <c r="BE20">
        <f t="shared" si="36"/>
        <v>0.90095335443162383</v>
      </c>
      <c r="BF20">
        <f t="shared" si="37"/>
        <v>0.4197932768189373</v>
      </c>
      <c r="BG20">
        <f t="shared" si="38"/>
        <v>0.89990859618725882</v>
      </c>
      <c r="BH20">
        <f t="shared" si="39"/>
        <v>1400.00766666667</v>
      </c>
      <c r="BI20">
        <f t="shared" si="40"/>
        <v>1180.1912007472774</v>
      </c>
      <c r="BJ20">
        <f t="shared" si="41"/>
        <v>0.84298909845060943</v>
      </c>
      <c r="BK20">
        <f t="shared" si="42"/>
        <v>0.19597819690121879</v>
      </c>
      <c r="BL20">
        <v>6</v>
      </c>
      <c r="BM20">
        <v>0.5</v>
      </c>
      <c r="BN20" t="s">
        <v>290</v>
      </c>
      <c r="BO20">
        <v>2</v>
      </c>
      <c r="BP20">
        <v>1607976148.8499999</v>
      </c>
      <c r="BQ20">
        <v>99.579503333333307</v>
      </c>
      <c r="BR20">
        <v>100.030823333333</v>
      </c>
      <c r="BS20">
        <v>22.468696666666698</v>
      </c>
      <c r="BT20">
        <v>20.787410000000001</v>
      </c>
      <c r="BU20">
        <v>97.162700000000001</v>
      </c>
      <c r="BV20">
        <v>22.256266666666701</v>
      </c>
      <c r="BW20">
        <v>500.021633333333</v>
      </c>
      <c r="BX20">
        <v>102.4847</v>
      </c>
      <c r="BY20">
        <v>0.100005003333333</v>
      </c>
      <c r="BZ20">
        <v>27.988023333333299</v>
      </c>
      <c r="CA20">
        <v>29.3903</v>
      </c>
      <c r="CB20">
        <v>999.9</v>
      </c>
      <c r="CC20">
        <v>0</v>
      </c>
      <c r="CD20">
        <v>0</v>
      </c>
      <c r="CE20">
        <v>10001.878333333299</v>
      </c>
      <c r="CF20">
        <v>0</v>
      </c>
      <c r="CG20">
        <v>365.614933333333</v>
      </c>
      <c r="CH20">
        <v>1400.00766666667</v>
      </c>
      <c r="CI20">
        <v>0.90000740000000001</v>
      </c>
      <c r="CJ20">
        <v>9.9992493333333293E-2</v>
      </c>
      <c r="CK20">
        <v>0</v>
      </c>
      <c r="CL20">
        <v>863.47879999999998</v>
      </c>
      <c r="CM20">
        <v>4.9997499999999997</v>
      </c>
      <c r="CN20">
        <v>11885.9066666667</v>
      </c>
      <c r="CO20">
        <v>12178.13</v>
      </c>
      <c r="CP20">
        <v>47.057866666666598</v>
      </c>
      <c r="CQ20">
        <v>49.0082666666667</v>
      </c>
      <c r="CR20">
        <v>48</v>
      </c>
      <c r="CS20">
        <v>48.368699999999997</v>
      </c>
      <c r="CT20">
        <v>48.25</v>
      </c>
      <c r="CU20">
        <v>1255.5156666666701</v>
      </c>
      <c r="CV20">
        <v>139.49199999999999</v>
      </c>
      <c r="CW20">
        <v>0</v>
      </c>
      <c r="CX20">
        <v>72.200000047683702</v>
      </c>
      <c r="CY20">
        <v>0</v>
      </c>
      <c r="CZ20">
        <v>863.36760000000004</v>
      </c>
      <c r="DA20">
        <v>-10.3369230400054</v>
      </c>
      <c r="DB20">
        <v>-146.34615366901301</v>
      </c>
      <c r="DC20">
        <v>11884.652</v>
      </c>
      <c r="DD20">
        <v>15</v>
      </c>
      <c r="DE20">
        <v>1607975883.5999999</v>
      </c>
      <c r="DF20" t="s">
        <v>291</v>
      </c>
      <c r="DG20">
        <v>1607975883.5999999</v>
      </c>
      <c r="DH20">
        <v>1607975883.5999999</v>
      </c>
      <c r="DI20">
        <v>9</v>
      </c>
      <c r="DJ20">
        <v>-1.329</v>
      </c>
      <c r="DK20">
        <v>-3.1E-2</v>
      </c>
      <c r="DL20">
        <v>2.4169999999999998</v>
      </c>
      <c r="DM20">
        <v>0.21199999999999999</v>
      </c>
      <c r="DN20">
        <v>411</v>
      </c>
      <c r="DO20">
        <v>22</v>
      </c>
      <c r="DP20">
        <v>0.17</v>
      </c>
      <c r="DQ20">
        <v>0.08</v>
      </c>
      <c r="DR20">
        <v>0.23261897127446901</v>
      </c>
      <c r="DS20">
        <v>8.2821240598359797E-2</v>
      </c>
      <c r="DT20">
        <v>1.34184131493446E-2</v>
      </c>
      <c r="DU20">
        <v>1</v>
      </c>
      <c r="DV20">
        <v>-0.45143448387096802</v>
      </c>
      <c r="DW20">
        <v>-9.2653499999998196E-2</v>
      </c>
      <c r="DX20">
        <v>1.5870701242451699E-2</v>
      </c>
      <c r="DY20">
        <v>1</v>
      </c>
      <c r="DZ20">
        <v>1.6834764516128999</v>
      </c>
      <c r="EA20">
        <v>-0.18299467741935899</v>
      </c>
      <c r="EB20">
        <v>1.6141267797748299E-2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2.4169999999999998</v>
      </c>
      <c r="EJ20">
        <v>0.21240000000000001</v>
      </c>
      <c r="EK20">
        <v>2.4168000000000802</v>
      </c>
      <c r="EL20">
        <v>0</v>
      </c>
      <c r="EM20">
        <v>0</v>
      </c>
      <c r="EN20">
        <v>0</v>
      </c>
      <c r="EO20">
        <v>0.21243999999999699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</v>
      </c>
      <c r="EX20">
        <v>4.5</v>
      </c>
      <c r="EY20">
        <v>2</v>
      </c>
      <c r="EZ20">
        <v>509.14600000000002</v>
      </c>
      <c r="FA20">
        <v>467.815</v>
      </c>
      <c r="FB20">
        <v>23.670300000000001</v>
      </c>
      <c r="FC20">
        <v>35.184600000000003</v>
      </c>
      <c r="FD20">
        <v>29.9998</v>
      </c>
      <c r="FE20">
        <v>35.183300000000003</v>
      </c>
      <c r="FF20">
        <v>35.166699999999999</v>
      </c>
      <c r="FG20">
        <v>8.9258299999999995</v>
      </c>
      <c r="FH20">
        <v>19.920200000000001</v>
      </c>
      <c r="FI20">
        <v>48.031199999999998</v>
      </c>
      <c r="FJ20">
        <v>23.6709</v>
      </c>
      <c r="FK20">
        <v>100.255</v>
      </c>
      <c r="FL20">
        <v>20.8506</v>
      </c>
      <c r="FM20">
        <v>101.11799999999999</v>
      </c>
      <c r="FN20">
        <v>100.41</v>
      </c>
    </row>
    <row r="21" spans="1:170" x14ac:dyDescent="0.25">
      <c r="A21">
        <v>5</v>
      </c>
      <c r="B21">
        <v>1607976226.5999999</v>
      </c>
      <c r="C21">
        <v>361</v>
      </c>
      <c r="D21" t="s">
        <v>307</v>
      </c>
      <c r="E21" t="s">
        <v>308</v>
      </c>
      <c r="F21" t="s">
        <v>285</v>
      </c>
      <c r="G21" t="s">
        <v>286</v>
      </c>
      <c r="H21">
        <v>1607976218.8499999</v>
      </c>
      <c r="I21">
        <f t="shared" si="0"/>
        <v>1.2685217911123047E-3</v>
      </c>
      <c r="J21">
        <f t="shared" si="1"/>
        <v>2.2145233146015784</v>
      </c>
      <c r="K21">
        <f t="shared" si="2"/>
        <v>148.90696666666699</v>
      </c>
      <c r="L21">
        <f t="shared" si="3"/>
        <v>94.582029431448447</v>
      </c>
      <c r="M21">
        <f t="shared" si="4"/>
        <v>9.7027849760259652</v>
      </c>
      <c r="N21">
        <f t="shared" si="5"/>
        <v>15.275758911962368</v>
      </c>
      <c r="O21">
        <f t="shared" si="6"/>
        <v>7.0558602887123387E-2</v>
      </c>
      <c r="P21">
        <f t="shared" si="7"/>
        <v>2.9727226194856771</v>
      </c>
      <c r="Q21">
        <f t="shared" si="8"/>
        <v>6.9641250808451183E-2</v>
      </c>
      <c r="R21">
        <f t="shared" si="9"/>
        <v>4.3607208473479014E-2</v>
      </c>
      <c r="S21">
        <f t="shared" si="10"/>
        <v>231.29172297381717</v>
      </c>
      <c r="T21">
        <f t="shared" si="11"/>
        <v>29.021110950278384</v>
      </c>
      <c r="U21">
        <f t="shared" si="12"/>
        <v>29.419306666666699</v>
      </c>
      <c r="V21">
        <f t="shared" si="13"/>
        <v>4.1203930243325733</v>
      </c>
      <c r="W21">
        <f t="shared" si="14"/>
        <v>60.875176494906327</v>
      </c>
      <c r="X21">
        <f t="shared" si="15"/>
        <v>2.3103492429544703</v>
      </c>
      <c r="Y21">
        <f t="shared" si="16"/>
        <v>3.7952238925299651</v>
      </c>
      <c r="Z21">
        <f t="shared" si="17"/>
        <v>1.810043781378103</v>
      </c>
      <c r="AA21">
        <f t="shared" si="18"/>
        <v>-55.941810988052637</v>
      </c>
      <c r="AB21">
        <f t="shared" si="19"/>
        <v>-227.1874540685065</v>
      </c>
      <c r="AC21">
        <f t="shared" si="20"/>
        <v>-16.777024120408747</v>
      </c>
      <c r="AD21">
        <f t="shared" si="21"/>
        <v>-68.61456620315073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54009.348891334826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857.46126923076895</v>
      </c>
      <c r="AR21">
        <v>976.87</v>
      </c>
      <c r="AS21">
        <f t="shared" si="27"/>
        <v>0.12223605062007337</v>
      </c>
      <c r="AT21">
        <v>0.5</v>
      </c>
      <c r="AU21">
        <f t="shared" si="28"/>
        <v>1180.1884207473299</v>
      </c>
      <c r="AV21">
        <f t="shared" si="29"/>
        <v>2.2145233146015784</v>
      </c>
      <c r="AW21">
        <f t="shared" si="30"/>
        <v>72.130785769847535</v>
      </c>
      <c r="AX21">
        <f t="shared" si="31"/>
        <v>0.29518769129976352</v>
      </c>
      <c r="AY21">
        <f t="shared" si="32"/>
        <v>2.36595338958643E-3</v>
      </c>
      <c r="AZ21">
        <f t="shared" si="33"/>
        <v>2.3393184354110579</v>
      </c>
      <c r="BA21" t="s">
        <v>310</v>
      </c>
      <c r="BB21">
        <v>688.51</v>
      </c>
      <c r="BC21">
        <f t="shared" si="34"/>
        <v>288.36</v>
      </c>
      <c r="BD21">
        <f t="shared" si="35"/>
        <v>0.41409602846868859</v>
      </c>
      <c r="BE21">
        <f t="shared" si="36"/>
        <v>0.88795330999351108</v>
      </c>
      <c r="BF21">
        <f t="shared" si="37"/>
        <v>0.45681673047664817</v>
      </c>
      <c r="BG21">
        <f t="shared" si="38"/>
        <v>0.89735617643291943</v>
      </c>
      <c r="BH21">
        <f t="shared" si="39"/>
        <v>1400.0039999999999</v>
      </c>
      <c r="BI21">
        <f t="shared" si="40"/>
        <v>1180.1884207473299</v>
      </c>
      <c r="BJ21">
        <f t="shared" si="41"/>
        <v>0.84298932056431986</v>
      </c>
      <c r="BK21">
        <f t="shared" si="42"/>
        <v>0.19597864112863983</v>
      </c>
      <c r="BL21">
        <v>6</v>
      </c>
      <c r="BM21">
        <v>0.5</v>
      </c>
      <c r="BN21" t="s">
        <v>290</v>
      </c>
      <c r="BO21">
        <v>2</v>
      </c>
      <c r="BP21">
        <v>1607976218.8499999</v>
      </c>
      <c r="BQ21">
        <v>148.90696666666699</v>
      </c>
      <c r="BR21">
        <v>151.790966666667</v>
      </c>
      <c r="BS21">
        <v>22.5211133333333</v>
      </c>
      <c r="BT21">
        <v>21.03322</v>
      </c>
      <c r="BU21">
        <v>146.49013333333301</v>
      </c>
      <c r="BV21">
        <v>22.3086633333333</v>
      </c>
      <c r="BW21">
        <v>500.017</v>
      </c>
      <c r="BX21">
        <v>102.48593333333299</v>
      </c>
      <c r="BY21">
        <v>9.9991650000000001E-2</v>
      </c>
      <c r="BZ21">
        <v>28.001736666666702</v>
      </c>
      <c r="CA21">
        <v>29.419306666666699</v>
      </c>
      <c r="CB21">
        <v>999.9</v>
      </c>
      <c r="CC21">
        <v>0</v>
      </c>
      <c r="CD21">
        <v>0</v>
      </c>
      <c r="CE21">
        <v>9999.6209999999992</v>
      </c>
      <c r="CF21">
        <v>0</v>
      </c>
      <c r="CG21">
        <v>365.60733333333297</v>
      </c>
      <c r="CH21">
        <v>1400.0039999999999</v>
      </c>
      <c r="CI21">
        <v>0.89999773333333299</v>
      </c>
      <c r="CJ21">
        <v>0.10000226</v>
      </c>
      <c r="CK21">
        <v>0</v>
      </c>
      <c r="CL21">
        <v>857.47993333333397</v>
      </c>
      <c r="CM21">
        <v>4.9997499999999997</v>
      </c>
      <c r="CN21">
        <v>11816.143333333301</v>
      </c>
      <c r="CO21">
        <v>12178.0566666667</v>
      </c>
      <c r="CP21">
        <v>47.108199999999997</v>
      </c>
      <c r="CQ21">
        <v>49</v>
      </c>
      <c r="CR21">
        <v>48</v>
      </c>
      <c r="CS21">
        <v>48.370800000000003</v>
      </c>
      <c r="CT21">
        <v>48.25</v>
      </c>
      <c r="CU21">
        <v>1255.502</v>
      </c>
      <c r="CV21">
        <v>139.50200000000001</v>
      </c>
      <c r="CW21">
        <v>0</v>
      </c>
      <c r="CX21">
        <v>69.200000047683702</v>
      </c>
      <c r="CY21">
        <v>0</v>
      </c>
      <c r="CZ21">
        <v>857.46126923076895</v>
      </c>
      <c r="DA21">
        <v>-11.4788034215574</v>
      </c>
      <c r="DB21">
        <v>-152.36581192647199</v>
      </c>
      <c r="DC21">
        <v>11815.580769230801</v>
      </c>
      <c r="DD21">
        <v>15</v>
      </c>
      <c r="DE21">
        <v>1607975883.5999999</v>
      </c>
      <c r="DF21" t="s">
        <v>291</v>
      </c>
      <c r="DG21">
        <v>1607975883.5999999</v>
      </c>
      <c r="DH21">
        <v>1607975883.5999999</v>
      </c>
      <c r="DI21">
        <v>9</v>
      </c>
      <c r="DJ21">
        <v>-1.329</v>
      </c>
      <c r="DK21">
        <v>-3.1E-2</v>
      </c>
      <c r="DL21">
        <v>2.4169999999999998</v>
      </c>
      <c r="DM21">
        <v>0.21199999999999999</v>
      </c>
      <c r="DN21">
        <v>411</v>
      </c>
      <c r="DO21">
        <v>22</v>
      </c>
      <c r="DP21">
        <v>0.17</v>
      </c>
      <c r="DQ21">
        <v>0.08</v>
      </c>
      <c r="DR21">
        <v>2.2209160032904598</v>
      </c>
      <c r="DS21">
        <v>-0.155381933853601</v>
      </c>
      <c r="DT21">
        <v>3.2049707081575701E-2</v>
      </c>
      <c r="DU21">
        <v>1</v>
      </c>
      <c r="DV21">
        <v>-2.89171774193548</v>
      </c>
      <c r="DW21">
        <v>0.12574500000000399</v>
      </c>
      <c r="DX21">
        <v>3.7187480785328901E-2</v>
      </c>
      <c r="DY21">
        <v>1</v>
      </c>
      <c r="DZ21">
        <v>1.48574935483871</v>
      </c>
      <c r="EA21">
        <v>0.19814322580645199</v>
      </c>
      <c r="EB21">
        <v>1.48947860406476E-2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2.4169999999999998</v>
      </c>
      <c r="EJ21">
        <v>0.21240000000000001</v>
      </c>
      <c r="EK21">
        <v>2.4168000000000802</v>
      </c>
      <c r="EL21">
        <v>0</v>
      </c>
      <c r="EM21">
        <v>0</v>
      </c>
      <c r="EN21">
        <v>0</v>
      </c>
      <c r="EO21">
        <v>0.21243999999999699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5.7</v>
      </c>
      <c r="EX21">
        <v>5.7</v>
      </c>
      <c r="EY21">
        <v>2</v>
      </c>
      <c r="EZ21">
        <v>509.46499999999997</v>
      </c>
      <c r="FA21">
        <v>468.233</v>
      </c>
      <c r="FB21">
        <v>23.373899999999999</v>
      </c>
      <c r="FC21">
        <v>35.163400000000003</v>
      </c>
      <c r="FD21">
        <v>30.0002</v>
      </c>
      <c r="FE21">
        <v>35.156599999999997</v>
      </c>
      <c r="FF21">
        <v>35.147100000000002</v>
      </c>
      <c r="FG21">
        <v>11.3446</v>
      </c>
      <c r="FH21">
        <v>19.0883</v>
      </c>
      <c r="FI21">
        <v>48.031199999999998</v>
      </c>
      <c r="FJ21">
        <v>23.3751</v>
      </c>
      <c r="FK21">
        <v>152.25899999999999</v>
      </c>
      <c r="FL21">
        <v>21.069099999999999</v>
      </c>
      <c r="FM21">
        <v>101.117</v>
      </c>
      <c r="FN21">
        <v>100.41</v>
      </c>
    </row>
    <row r="22" spans="1:170" x14ac:dyDescent="0.25">
      <c r="A22">
        <v>6</v>
      </c>
      <c r="B22">
        <v>1607976296.5999999</v>
      </c>
      <c r="C22">
        <v>431</v>
      </c>
      <c r="D22" t="s">
        <v>311</v>
      </c>
      <c r="E22" t="s">
        <v>312</v>
      </c>
      <c r="F22" t="s">
        <v>285</v>
      </c>
      <c r="G22" t="s">
        <v>286</v>
      </c>
      <c r="H22">
        <v>1607976288.8499999</v>
      </c>
      <c r="I22">
        <f t="shared" si="0"/>
        <v>1.4127376097229705E-3</v>
      </c>
      <c r="J22">
        <f t="shared" si="1"/>
        <v>4.3236648646499507</v>
      </c>
      <c r="K22">
        <f t="shared" si="2"/>
        <v>198.81723333333301</v>
      </c>
      <c r="L22">
        <f t="shared" si="3"/>
        <v>105.35051152259331</v>
      </c>
      <c r="M22">
        <f t="shared" si="4"/>
        <v>10.807692500062389</v>
      </c>
      <c r="N22">
        <f t="shared" si="5"/>
        <v>20.396251432713722</v>
      </c>
      <c r="O22">
        <f t="shared" si="6"/>
        <v>7.8669166764891024E-2</v>
      </c>
      <c r="P22">
        <f t="shared" si="7"/>
        <v>2.9728798272812336</v>
      </c>
      <c r="Q22">
        <f t="shared" si="8"/>
        <v>7.7530692484920033E-2</v>
      </c>
      <c r="R22">
        <f t="shared" si="9"/>
        <v>4.8557597646906557E-2</v>
      </c>
      <c r="S22">
        <f t="shared" si="10"/>
        <v>231.2890600070167</v>
      </c>
      <c r="T22">
        <f t="shared" si="11"/>
        <v>28.978941270566065</v>
      </c>
      <c r="U22">
        <f t="shared" si="12"/>
        <v>29.452470000000002</v>
      </c>
      <c r="V22">
        <f t="shared" si="13"/>
        <v>4.1282821817384896</v>
      </c>
      <c r="W22">
        <f t="shared" si="14"/>
        <v>61.086836099315654</v>
      </c>
      <c r="X22">
        <f t="shared" si="15"/>
        <v>2.3176880588646118</v>
      </c>
      <c r="Y22">
        <f t="shared" si="16"/>
        <v>3.7940875757528003</v>
      </c>
      <c r="Z22">
        <f t="shared" si="17"/>
        <v>1.8105941228738778</v>
      </c>
      <c r="AA22">
        <f t="shared" si="18"/>
        <v>-62.301728588783</v>
      </c>
      <c r="AB22">
        <f t="shared" si="19"/>
        <v>-233.33795878700769</v>
      </c>
      <c r="AC22">
        <f t="shared" si="20"/>
        <v>-17.232713029497599</v>
      </c>
      <c r="AD22">
        <f t="shared" si="21"/>
        <v>-81.583340398271588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54014.921633206191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857.797423076923</v>
      </c>
      <c r="AR22">
        <v>992.76</v>
      </c>
      <c r="AS22">
        <f t="shared" si="27"/>
        <v>0.13594683198666047</v>
      </c>
      <c r="AT22">
        <v>0.5</v>
      </c>
      <c r="AU22">
        <f t="shared" si="28"/>
        <v>1180.1746707473364</v>
      </c>
      <c r="AV22">
        <f t="shared" si="29"/>
        <v>4.3236648646499507</v>
      </c>
      <c r="AW22">
        <f t="shared" si="30"/>
        <v>80.220503839500239</v>
      </c>
      <c r="AX22">
        <f t="shared" si="31"/>
        <v>0.32365324952657232</v>
      </c>
      <c r="AY22">
        <f t="shared" si="32"/>
        <v>4.1531245043264584E-3</v>
      </c>
      <c r="AZ22">
        <f t="shared" si="33"/>
        <v>2.2858696966034082</v>
      </c>
      <c r="BA22" t="s">
        <v>314</v>
      </c>
      <c r="BB22">
        <v>671.45</v>
      </c>
      <c r="BC22">
        <f t="shared" si="34"/>
        <v>321.30999999999995</v>
      </c>
      <c r="BD22">
        <f t="shared" si="35"/>
        <v>0.42003852019257731</v>
      </c>
      <c r="BE22">
        <f t="shared" si="36"/>
        <v>0.87597225385330968</v>
      </c>
      <c r="BF22">
        <f t="shared" si="37"/>
        <v>0.48673210936893158</v>
      </c>
      <c r="BG22">
        <f t="shared" si="38"/>
        <v>0.89111649183346486</v>
      </c>
      <c r="BH22">
        <f t="shared" si="39"/>
        <v>1399.9876666666701</v>
      </c>
      <c r="BI22">
        <f t="shared" si="40"/>
        <v>1180.1746707473364</v>
      </c>
      <c r="BJ22">
        <f t="shared" si="41"/>
        <v>0.84298933401127596</v>
      </c>
      <c r="BK22">
        <f t="shared" si="42"/>
        <v>0.19597866802255187</v>
      </c>
      <c r="BL22">
        <v>6</v>
      </c>
      <c r="BM22">
        <v>0.5</v>
      </c>
      <c r="BN22" t="s">
        <v>290</v>
      </c>
      <c r="BO22">
        <v>2</v>
      </c>
      <c r="BP22">
        <v>1607976288.8499999</v>
      </c>
      <c r="BQ22">
        <v>198.81723333333301</v>
      </c>
      <c r="BR22">
        <v>204.3425</v>
      </c>
      <c r="BS22">
        <v>22.592206666666701</v>
      </c>
      <c r="BT22">
        <v>20.935276666666699</v>
      </c>
      <c r="BU22">
        <v>196.40053333333299</v>
      </c>
      <c r="BV22">
        <v>22.379763333333301</v>
      </c>
      <c r="BW22">
        <v>500.01656666666702</v>
      </c>
      <c r="BX22">
        <v>102.487933333333</v>
      </c>
      <c r="BY22">
        <v>0.10001184</v>
      </c>
      <c r="BZ22">
        <v>27.996600000000001</v>
      </c>
      <c r="CA22">
        <v>29.452470000000002</v>
      </c>
      <c r="CB22">
        <v>999.9</v>
      </c>
      <c r="CC22">
        <v>0</v>
      </c>
      <c r="CD22">
        <v>0</v>
      </c>
      <c r="CE22">
        <v>10000.315333333299</v>
      </c>
      <c r="CF22">
        <v>0</v>
      </c>
      <c r="CG22">
        <v>365.5702</v>
      </c>
      <c r="CH22">
        <v>1399.9876666666701</v>
      </c>
      <c r="CI22">
        <v>0.89999993333333295</v>
      </c>
      <c r="CJ22">
        <v>0.10000004</v>
      </c>
      <c r="CK22">
        <v>0</v>
      </c>
      <c r="CL22">
        <v>857.79086666666694</v>
      </c>
      <c r="CM22">
        <v>4.9997499999999997</v>
      </c>
      <c r="CN22">
        <v>11834.856666666699</v>
      </c>
      <c r="CO22">
        <v>12177.9433333333</v>
      </c>
      <c r="CP22">
        <v>47.186999999999998</v>
      </c>
      <c r="CQ22">
        <v>49.061999999999998</v>
      </c>
      <c r="CR22">
        <v>48.061999999999998</v>
      </c>
      <c r="CS22">
        <v>48.441200000000002</v>
      </c>
      <c r="CT22">
        <v>48.337200000000003</v>
      </c>
      <c r="CU22">
        <v>1255.4866666666701</v>
      </c>
      <c r="CV22">
        <v>139.501</v>
      </c>
      <c r="CW22">
        <v>0</v>
      </c>
      <c r="CX22">
        <v>69.200000047683702</v>
      </c>
      <c r="CY22">
        <v>0</v>
      </c>
      <c r="CZ22">
        <v>857.797423076923</v>
      </c>
      <c r="DA22">
        <v>-9.2863931679386997</v>
      </c>
      <c r="DB22">
        <v>-149.97264968137</v>
      </c>
      <c r="DC22">
        <v>11834.788461538499</v>
      </c>
      <c r="DD22">
        <v>15</v>
      </c>
      <c r="DE22">
        <v>1607975883.5999999</v>
      </c>
      <c r="DF22" t="s">
        <v>291</v>
      </c>
      <c r="DG22">
        <v>1607975883.5999999</v>
      </c>
      <c r="DH22">
        <v>1607975883.5999999</v>
      </c>
      <c r="DI22">
        <v>9</v>
      </c>
      <c r="DJ22">
        <v>-1.329</v>
      </c>
      <c r="DK22">
        <v>-3.1E-2</v>
      </c>
      <c r="DL22">
        <v>2.4169999999999998</v>
      </c>
      <c r="DM22">
        <v>0.21199999999999999</v>
      </c>
      <c r="DN22">
        <v>411</v>
      </c>
      <c r="DO22">
        <v>22</v>
      </c>
      <c r="DP22">
        <v>0.17</v>
      </c>
      <c r="DQ22">
        <v>0.08</v>
      </c>
      <c r="DR22">
        <v>4.3266796631814</v>
      </c>
      <c r="DS22">
        <v>-2.6556767439118601E-2</v>
      </c>
      <c r="DT22">
        <v>2.60866167186307E-2</v>
      </c>
      <c r="DU22">
        <v>1</v>
      </c>
      <c r="DV22">
        <v>-5.5293261290322597</v>
      </c>
      <c r="DW22">
        <v>1.7149354838717702E-2</v>
      </c>
      <c r="DX22">
        <v>3.0803128106486801E-2</v>
      </c>
      <c r="DY22">
        <v>1</v>
      </c>
      <c r="DZ22">
        <v>1.6570632258064499</v>
      </c>
      <c r="EA22">
        <v>-1.8890322580652499E-2</v>
      </c>
      <c r="EB22">
        <v>2.0421136853393299E-3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2.4169999999999998</v>
      </c>
      <c r="EJ22">
        <v>0.21249999999999999</v>
      </c>
      <c r="EK22">
        <v>2.4168000000000802</v>
      </c>
      <c r="EL22">
        <v>0</v>
      </c>
      <c r="EM22">
        <v>0</v>
      </c>
      <c r="EN22">
        <v>0</v>
      </c>
      <c r="EO22">
        <v>0.21243999999999699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6.9</v>
      </c>
      <c r="EX22">
        <v>6.9</v>
      </c>
      <c r="EY22">
        <v>2</v>
      </c>
      <c r="EZ22">
        <v>509.49299999999999</v>
      </c>
      <c r="FA22">
        <v>467.79700000000003</v>
      </c>
      <c r="FB22">
        <v>23.253699999999998</v>
      </c>
      <c r="FC22">
        <v>35.227499999999999</v>
      </c>
      <c r="FD22">
        <v>29.998799999999999</v>
      </c>
      <c r="FE22">
        <v>35.1892</v>
      </c>
      <c r="FF22">
        <v>35.176299999999998</v>
      </c>
      <c r="FG22">
        <v>13.7631</v>
      </c>
      <c r="FH22">
        <v>19.0883</v>
      </c>
      <c r="FI22">
        <v>47.653300000000002</v>
      </c>
      <c r="FJ22">
        <v>23.329799999999999</v>
      </c>
      <c r="FK22">
        <v>204.90899999999999</v>
      </c>
      <c r="FL22">
        <v>20.949300000000001</v>
      </c>
      <c r="FM22">
        <v>101.10599999999999</v>
      </c>
      <c r="FN22">
        <v>100.39400000000001</v>
      </c>
    </row>
    <row r="23" spans="1:170" x14ac:dyDescent="0.25">
      <c r="A23">
        <v>7</v>
      </c>
      <c r="B23">
        <v>1607976365.5999999</v>
      </c>
      <c r="C23">
        <v>500</v>
      </c>
      <c r="D23" t="s">
        <v>315</v>
      </c>
      <c r="E23" t="s">
        <v>316</v>
      </c>
      <c r="F23" t="s">
        <v>285</v>
      </c>
      <c r="G23" t="s">
        <v>286</v>
      </c>
      <c r="H23">
        <v>1607976357.8499999</v>
      </c>
      <c r="I23">
        <f t="shared" si="0"/>
        <v>1.690336948998807E-3</v>
      </c>
      <c r="J23">
        <f t="shared" si="1"/>
        <v>6.4750195052275608</v>
      </c>
      <c r="K23">
        <f t="shared" si="2"/>
        <v>248.712533333333</v>
      </c>
      <c r="L23">
        <f t="shared" si="3"/>
        <v>131.93710883058665</v>
      </c>
      <c r="M23">
        <f t="shared" si="4"/>
        <v>13.535201580735997</v>
      </c>
      <c r="N23">
        <f t="shared" si="5"/>
        <v>25.514991984891552</v>
      </c>
      <c r="O23">
        <f t="shared" si="6"/>
        <v>9.4532718976844191E-2</v>
      </c>
      <c r="P23">
        <f t="shared" si="7"/>
        <v>2.9723762246292509</v>
      </c>
      <c r="Q23">
        <f t="shared" si="8"/>
        <v>9.2893691086368621E-2</v>
      </c>
      <c r="R23">
        <f t="shared" si="9"/>
        <v>5.8203450011471702E-2</v>
      </c>
      <c r="S23">
        <f t="shared" si="10"/>
        <v>231.28998235680774</v>
      </c>
      <c r="T23">
        <f t="shared" si="11"/>
        <v>28.890816283509029</v>
      </c>
      <c r="U23">
        <f t="shared" si="12"/>
        <v>29.43347</v>
      </c>
      <c r="V23">
        <f t="shared" si="13"/>
        <v>4.1237607012668809</v>
      </c>
      <c r="W23">
        <f t="shared" si="14"/>
        <v>61.092835214176169</v>
      </c>
      <c r="X23">
        <f t="shared" si="15"/>
        <v>2.315603252943542</v>
      </c>
      <c r="Y23">
        <f t="shared" si="16"/>
        <v>3.7903024877231797</v>
      </c>
      <c r="Z23">
        <f t="shared" si="17"/>
        <v>1.8081574483233389</v>
      </c>
      <c r="AA23">
        <f t="shared" si="18"/>
        <v>-74.543859450847393</v>
      </c>
      <c r="AB23">
        <f t="shared" si="19"/>
        <v>-232.99716770282646</v>
      </c>
      <c r="AC23">
        <f t="shared" si="20"/>
        <v>-17.207369506681964</v>
      </c>
      <c r="AD23">
        <f t="shared" si="21"/>
        <v>-93.458414303548068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54003.239701918588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866.97957692307705</v>
      </c>
      <c r="AR23">
        <v>1018.12</v>
      </c>
      <c r="AS23">
        <f t="shared" si="27"/>
        <v>0.14845050001662174</v>
      </c>
      <c r="AT23">
        <v>0.5</v>
      </c>
      <c r="AU23">
        <f t="shared" si="28"/>
        <v>1180.1809507472983</v>
      </c>
      <c r="AV23">
        <f t="shared" si="29"/>
        <v>6.4750195052275608</v>
      </c>
      <c r="AW23">
        <f t="shared" si="30"/>
        <v>87.599226124264234</v>
      </c>
      <c r="AX23">
        <f t="shared" si="31"/>
        <v>0.34357443130475773</v>
      </c>
      <c r="AY23">
        <f t="shared" si="32"/>
        <v>5.9760047648438359E-3</v>
      </c>
      <c r="AZ23">
        <f t="shared" si="33"/>
        <v>2.2040231014025853</v>
      </c>
      <c r="BA23" t="s">
        <v>318</v>
      </c>
      <c r="BB23">
        <v>668.32</v>
      </c>
      <c r="BC23">
        <f t="shared" si="34"/>
        <v>349.79999999999995</v>
      </c>
      <c r="BD23">
        <f t="shared" si="35"/>
        <v>0.4320766811804545</v>
      </c>
      <c r="BE23">
        <f t="shared" si="36"/>
        <v>0.86513786934797365</v>
      </c>
      <c r="BF23">
        <f t="shared" si="37"/>
        <v>0.4994015545095003</v>
      </c>
      <c r="BG23">
        <f t="shared" si="38"/>
        <v>0.88115812799191928</v>
      </c>
      <c r="BH23">
        <f t="shared" si="39"/>
        <v>1399.9953333333301</v>
      </c>
      <c r="BI23">
        <f t="shared" si="40"/>
        <v>1180.1809507472983</v>
      </c>
      <c r="BJ23">
        <f t="shared" si="41"/>
        <v>0.84298920335494043</v>
      </c>
      <c r="BK23">
        <f t="shared" si="42"/>
        <v>0.19597840670988073</v>
      </c>
      <c r="BL23">
        <v>6</v>
      </c>
      <c r="BM23">
        <v>0.5</v>
      </c>
      <c r="BN23" t="s">
        <v>290</v>
      </c>
      <c r="BO23">
        <v>2</v>
      </c>
      <c r="BP23">
        <v>1607976357.8499999</v>
      </c>
      <c r="BQ23">
        <v>248.712533333333</v>
      </c>
      <c r="BR23">
        <v>256.986533333333</v>
      </c>
      <c r="BS23">
        <v>22.571809999999999</v>
      </c>
      <c r="BT23">
        <v>20.589313333333301</v>
      </c>
      <c r="BU23">
        <v>246.29583333333301</v>
      </c>
      <c r="BV23">
        <v>22.359353333333299</v>
      </c>
      <c r="BW23">
        <v>500.03100000000001</v>
      </c>
      <c r="BX23">
        <v>102.488266666667</v>
      </c>
      <c r="BY23">
        <v>0.100017256666667</v>
      </c>
      <c r="BZ23">
        <v>27.979479999999999</v>
      </c>
      <c r="CA23">
        <v>29.43347</v>
      </c>
      <c r="CB23">
        <v>999.9</v>
      </c>
      <c r="CC23">
        <v>0</v>
      </c>
      <c r="CD23">
        <v>0</v>
      </c>
      <c r="CE23">
        <v>9997.4336666666695</v>
      </c>
      <c r="CF23">
        <v>0</v>
      </c>
      <c r="CG23">
        <v>365.61360000000002</v>
      </c>
      <c r="CH23">
        <v>1399.9953333333301</v>
      </c>
      <c r="CI23">
        <v>0.90000146666666703</v>
      </c>
      <c r="CJ23">
        <v>9.9998493333333299E-2</v>
      </c>
      <c r="CK23">
        <v>0</v>
      </c>
      <c r="CL23">
        <v>866.95173333333298</v>
      </c>
      <c r="CM23">
        <v>4.9997499999999997</v>
      </c>
      <c r="CN23">
        <v>11968.7366666667</v>
      </c>
      <c r="CO23">
        <v>12178.01</v>
      </c>
      <c r="CP23">
        <v>47.2665333333333</v>
      </c>
      <c r="CQ23">
        <v>49.1353333333333</v>
      </c>
      <c r="CR23">
        <v>48.139466666666699</v>
      </c>
      <c r="CS23">
        <v>48.5</v>
      </c>
      <c r="CT23">
        <v>48.432866666666598</v>
      </c>
      <c r="CU23">
        <v>1255.49966666667</v>
      </c>
      <c r="CV23">
        <v>139.49566666666701</v>
      </c>
      <c r="CW23">
        <v>0</v>
      </c>
      <c r="CX23">
        <v>68.100000143051105</v>
      </c>
      <c r="CY23">
        <v>0</v>
      </c>
      <c r="CZ23">
        <v>866.97957692307705</v>
      </c>
      <c r="DA23">
        <v>-17.657538480160699</v>
      </c>
      <c r="DB23">
        <v>-236.72478645404399</v>
      </c>
      <c r="DC23">
        <v>11968.807692307701</v>
      </c>
      <c r="DD23">
        <v>15</v>
      </c>
      <c r="DE23">
        <v>1607975883.5999999</v>
      </c>
      <c r="DF23" t="s">
        <v>291</v>
      </c>
      <c r="DG23">
        <v>1607975883.5999999</v>
      </c>
      <c r="DH23">
        <v>1607975883.5999999</v>
      </c>
      <c r="DI23">
        <v>9</v>
      </c>
      <c r="DJ23">
        <v>-1.329</v>
      </c>
      <c r="DK23">
        <v>-3.1E-2</v>
      </c>
      <c r="DL23">
        <v>2.4169999999999998</v>
      </c>
      <c r="DM23">
        <v>0.21199999999999999</v>
      </c>
      <c r="DN23">
        <v>411</v>
      </c>
      <c r="DO23">
        <v>22</v>
      </c>
      <c r="DP23">
        <v>0.17</v>
      </c>
      <c r="DQ23">
        <v>0.08</v>
      </c>
      <c r="DR23">
        <v>6.4818393977333404</v>
      </c>
      <c r="DS23">
        <v>-0.14887730727609899</v>
      </c>
      <c r="DT23">
        <v>5.3950169622977502E-2</v>
      </c>
      <c r="DU23">
        <v>1</v>
      </c>
      <c r="DV23">
        <v>-8.2841841935483895</v>
      </c>
      <c r="DW23">
        <v>0.15951435483873</v>
      </c>
      <c r="DX23">
        <v>6.3663940964947902E-2</v>
      </c>
      <c r="DY23">
        <v>1</v>
      </c>
      <c r="DZ23">
        <v>1.98421548387097</v>
      </c>
      <c r="EA23">
        <v>-0.16063500000000699</v>
      </c>
      <c r="EB23">
        <v>1.27396502809927E-2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2.4169999999999998</v>
      </c>
      <c r="EJ23">
        <v>0.21249999999999999</v>
      </c>
      <c r="EK23">
        <v>2.4168000000000802</v>
      </c>
      <c r="EL23">
        <v>0</v>
      </c>
      <c r="EM23">
        <v>0</v>
      </c>
      <c r="EN23">
        <v>0</v>
      </c>
      <c r="EO23">
        <v>0.21243999999999699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</v>
      </c>
      <c r="EX23">
        <v>8</v>
      </c>
      <c r="EY23">
        <v>2</v>
      </c>
      <c r="EZ23">
        <v>509.55599999999998</v>
      </c>
      <c r="FA23">
        <v>467.303</v>
      </c>
      <c r="FB23">
        <v>23.452200000000001</v>
      </c>
      <c r="FC23">
        <v>35.334000000000003</v>
      </c>
      <c r="FD23">
        <v>30.000699999999998</v>
      </c>
      <c r="FE23">
        <v>35.257599999999996</v>
      </c>
      <c r="FF23">
        <v>35.238100000000003</v>
      </c>
      <c r="FG23">
        <v>16.1447</v>
      </c>
      <c r="FH23">
        <v>19.688700000000001</v>
      </c>
      <c r="FI23">
        <v>47.282299999999999</v>
      </c>
      <c r="FJ23">
        <v>23.455500000000001</v>
      </c>
      <c r="FK23">
        <v>257.61900000000003</v>
      </c>
      <c r="FL23">
        <v>20.711300000000001</v>
      </c>
      <c r="FM23">
        <v>101.083</v>
      </c>
      <c r="FN23">
        <v>100.378</v>
      </c>
    </row>
    <row r="24" spans="1:170" x14ac:dyDescent="0.25">
      <c r="A24">
        <v>8</v>
      </c>
      <c r="B24">
        <v>1607976436.5999999</v>
      </c>
      <c r="C24">
        <v>571</v>
      </c>
      <c r="D24" t="s">
        <v>319</v>
      </c>
      <c r="E24" t="s">
        <v>320</v>
      </c>
      <c r="F24" t="s">
        <v>285</v>
      </c>
      <c r="G24" t="s">
        <v>286</v>
      </c>
      <c r="H24">
        <v>1607976428.8499999</v>
      </c>
      <c r="I24">
        <f t="shared" si="0"/>
        <v>1.5087313578612093E-3</v>
      </c>
      <c r="J24">
        <f t="shared" si="1"/>
        <v>13.037984001403515</v>
      </c>
      <c r="K24">
        <f t="shared" si="2"/>
        <v>396.55560000000003</v>
      </c>
      <c r="L24">
        <f t="shared" si="3"/>
        <v>136.00978524201065</v>
      </c>
      <c r="M24">
        <f t="shared" si="4"/>
        <v>13.952799298686656</v>
      </c>
      <c r="N24">
        <f t="shared" si="5"/>
        <v>40.681342799894487</v>
      </c>
      <c r="O24">
        <f t="shared" si="6"/>
        <v>8.3636166301354578E-2</v>
      </c>
      <c r="P24">
        <f t="shared" si="7"/>
        <v>2.9727923111575425</v>
      </c>
      <c r="Q24">
        <f t="shared" si="8"/>
        <v>8.2350621373326396E-2</v>
      </c>
      <c r="R24">
        <f t="shared" si="9"/>
        <v>5.1582993425936148E-2</v>
      </c>
      <c r="S24">
        <f t="shared" si="10"/>
        <v>231.29310491216577</v>
      </c>
      <c r="T24">
        <f t="shared" si="11"/>
        <v>28.97207407855764</v>
      </c>
      <c r="U24">
        <f t="shared" si="12"/>
        <v>29.4758866666667</v>
      </c>
      <c r="V24">
        <f t="shared" si="13"/>
        <v>4.1338606531582025</v>
      </c>
      <c r="W24">
        <f t="shared" si="14"/>
        <v>60.912162959632219</v>
      </c>
      <c r="X24">
        <f t="shared" si="15"/>
        <v>2.3134470567543599</v>
      </c>
      <c r="Y24">
        <f t="shared" si="16"/>
        <v>3.7980051016863907</v>
      </c>
      <c r="Z24">
        <f t="shared" si="17"/>
        <v>1.8204135964038426</v>
      </c>
      <c r="AA24">
        <f t="shared" si="18"/>
        <v>-66.535052881679334</v>
      </c>
      <c r="AB24">
        <f t="shared" si="19"/>
        <v>-234.24676098907594</v>
      </c>
      <c r="AC24">
        <f t="shared" si="20"/>
        <v>-17.303877746369849</v>
      </c>
      <c r="AD24">
        <f t="shared" si="21"/>
        <v>-86.792586704959376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54009.154678004757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895.14523076923103</v>
      </c>
      <c r="AR24">
        <v>1088.97</v>
      </c>
      <c r="AS24">
        <f t="shared" si="27"/>
        <v>0.17798908071918329</v>
      </c>
      <c r="AT24">
        <v>0.5</v>
      </c>
      <c r="AU24">
        <f t="shared" si="28"/>
        <v>1180.1941897508837</v>
      </c>
      <c r="AV24">
        <f t="shared" si="29"/>
        <v>13.037984001403515</v>
      </c>
      <c r="AW24">
        <f t="shared" si="30"/>
        <v>105.03083945194058</v>
      </c>
      <c r="AX24">
        <f t="shared" si="31"/>
        <v>0.38311431903541882</v>
      </c>
      <c r="AY24">
        <f t="shared" si="32"/>
        <v>1.1536856899874891E-2</v>
      </c>
      <c r="AZ24">
        <f t="shared" si="33"/>
        <v>1.9955646161051266</v>
      </c>
      <c r="BA24" t="s">
        <v>322</v>
      </c>
      <c r="BB24">
        <v>671.77</v>
      </c>
      <c r="BC24">
        <f t="shared" si="34"/>
        <v>417.20000000000005</v>
      </c>
      <c r="BD24">
        <f t="shared" si="35"/>
        <v>0.46458477763846828</v>
      </c>
      <c r="BE24">
        <f t="shared" si="36"/>
        <v>0.83893819658650881</v>
      </c>
      <c r="BF24">
        <f t="shared" si="37"/>
        <v>0.51895143767467544</v>
      </c>
      <c r="BG24">
        <f t="shared" si="38"/>
        <v>0.8533367526696195</v>
      </c>
      <c r="BH24">
        <f t="shared" si="39"/>
        <v>1400.01066666667</v>
      </c>
      <c r="BI24">
        <f t="shared" si="40"/>
        <v>1180.1941897508837</v>
      </c>
      <c r="BJ24">
        <f t="shared" si="41"/>
        <v>0.84298942704547075</v>
      </c>
      <c r="BK24">
        <f t="shared" si="42"/>
        <v>0.19597885409094185</v>
      </c>
      <c r="BL24">
        <v>6</v>
      </c>
      <c r="BM24">
        <v>0.5</v>
      </c>
      <c r="BN24" t="s">
        <v>290</v>
      </c>
      <c r="BO24">
        <v>2</v>
      </c>
      <c r="BP24">
        <v>1607976428.8499999</v>
      </c>
      <c r="BQ24">
        <v>396.55560000000003</v>
      </c>
      <c r="BR24">
        <v>412.91843333333298</v>
      </c>
      <c r="BS24">
        <v>22.551133333333301</v>
      </c>
      <c r="BT24">
        <v>20.781559999999999</v>
      </c>
      <c r="BU24">
        <v>394.13876666666698</v>
      </c>
      <c r="BV24">
        <v>22.33869</v>
      </c>
      <c r="BW24">
        <v>500.02146666666698</v>
      </c>
      <c r="BX24">
        <v>102.48676666666699</v>
      </c>
      <c r="BY24">
        <v>9.9964676666666696E-2</v>
      </c>
      <c r="BZ24">
        <v>28.014303333333299</v>
      </c>
      <c r="CA24">
        <v>29.4758866666667</v>
      </c>
      <c r="CB24">
        <v>999.9</v>
      </c>
      <c r="CC24">
        <v>0</v>
      </c>
      <c r="CD24">
        <v>0</v>
      </c>
      <c r="CE24">
        <v>9999.9339999999993</v>
      </c>
      <c r="CF24">
        <v>0</v>
      </c>
      <c r="CG24">
        <v>365.81086666666698</v>
      </c>
      <c r="CH24">
        <v>1400.01066666667</v>
      </c>
      <c r="CI24">
        <v>0.89999600000000002</v>
      </c>
      <c r="CJ24">
        <v>0.100004</v>
      </c>
      <c r="CK24">
        <v>0</v>
      </c>
      <c r="CL24">
        <v>895.15746666666701</v>
      </c>
      <c r="CM24">
        <v>4.9997499999999997</v>
      </c>
      <c r="CN24">
        <v>12358.62</v>
      </c>
      <c r="CO24">
        <v>12178.1166666667</v>
      </c>
      <c r="CP24">
        <v>47.436999999999998</v>
      </c>
      <c r="CQ24">
        <v>49.25</v>
      </c>
      <c r="CR24">
        <v>48.2541333333333</v>
      </c>
      <c r="CS24">
        <v>48.670466666666599</v>
      </c>
      <c r="CT24">
        <v>48.549599999999998</v>
      </c>
      <c r="CU24">
        <v>1255.5033333333299</v>
      </c>
      <c r="CV24">
        <v>139.50766666666701</v>
      </c>
      <c r="CW24">
        <v>0</v>
      </c>
      <c r="CX24">
        <v>70.399999856948895</v>
      </c>
      <c r="CY24">
        <v>0</v>
      </c>
      <c r="CZ24">
        <v>895.14523076923103</v>
      </c>
      <c r="DA24">
        <v>2.3475555577676599</v>
      </c>
      <c r="DB24">
        <v>4.80683762153354</v>
      </c>
      <c r="DC24">
        <v>12358.6538461538</v>
      </c>
      <c r="DD24">
        <v>15</v>
      </c>
      <c r="DE24">
        <v>1607975883.5999999</v>
      </c>
      <c r="DF24" t="s">
        <v>291</v>
      </c>
      <c r="DG24">
        <v>1607975883.5999999</v>
      </c>
      <c r="DH24">
        <v>1607975883.5999999</v>
      </c>
      <c r="DI24">
        <v>9</v>
      </c>
      <c r="DJ24">
        <v>-1.329</v>
      </c>
      <c r="DK24">
        <v>-3.1E-2</v>
      </c>
      <c r="DL24">
        <v>2.4169999999999998</v>
      </c>
      <c r="DM24">
        <v>0.21199999999999999</v>
      </c>
      <c r="DN24">
        <v>411</v>
      </c>
      <c r="DO24">
        <v>22</v>
      </c>
      <c r="DP24">
        <v>0.17</v>
      </c>
      <c r="DQ24">
        <v>0.08</v>
      </c>
      <c r="DR24">
        <v>13.039426457237999</v>
      </c>
      <c r="DS24">
        <v>0.157771902235982</v>
      </c>
      <c r="DT24">
        <v>5.0589535836848498E-2</v>
      </c>
      <c r="DU24">
        <v>1</v>
      </c>
      <c r="DV24">
        <v>-16.363690322580599</v>
      </c>
      <c r="DW24">
        <v>-9.34403225806055E-2</v>
      </c>
      <c r="DX24">
        <v>5.7413437534895501E-2</v>
      </c>
      <c r="DY24">
        <v>1</v>
      </c>
      <c r="DZ24">
        <v>1.7718067741935499</v>
      </c>
      <c r="EA24">
        <v>-0.14188354838709799</v>
      </c>
      <c r="EB24">
        <v>1.33120981567936E-2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2.4169999999999998</v>
      </c>
      <c r="EJ24">
        <v>0.21249999999999999</v>
      </c>
      <c r="EK24">
        <v>2.4168000000000802</v>
      </c>
      <c r="EL24">
        <v>0</v>
      </c>
      <c r="EM24">
        <v>0</v>
      </c>
      <c r="EN24">
        <v>0</v>
      </c>
      <c r="EO24">
        <v>0.21243999999999699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9.1999999999999993</v>
      </c>
      <c r="EX24">
        <v>9.1999999999999993</v>
      </c>
      <c r="EY24">
        <v>2</v>
      </c>
      <c r="EZ24">
        <v>509.70499999999998</v>
      </c>
      <c r="FA24">
        <v>467.29</v>
      </c>
      <c r="FB24">
        <v>23.069199999999999</v>
      </c>
      <c r="FC24">
        <v>35.475000000000001</v>
      </c>
      <c r="FD24">
        <v>30.000900000000001</v>
      </c>
      <c r="FE24">
        <v>35.359900000000003</v>
      </c>
      <c r="FF24">
        <v>35.334299999999999</v>
      </c>
      <c r="FG24">
        <v>22.899000000000001</v>
      </c>
      <c r="FH24">
        <v>18.52</v>
      </c>
      <c r="FI24">
        <v>46.911700000000003</v>
      </c>
      <c r="FJ24">
        <v>23.067799999999998</v>
      </c>
      <c r="FK24">
        <v>414.339</v>
      </c>
      <c r="FL24">
        <v>20.889700000000001</v>
      </c>
      <c r="FM24">
        <v>101.05800000000001</v>
      </c>
      <c r="FN24">
        <v>100.354</v>
      </c>
    </row>
    <row r="25" spans="1:170" x14ac:dyDescent="0.25">
      <c r="A25">
        <v>9</v>
      </c>
      <c r="B25">
        <v>1607976552</v>
      </c>
      <c r="C25">
        <v>686.40000009536698</v>
      </c>
      <c r="D25" t="s">
        <v>323</v>
      </c>
      <c r="E25" t="s">
        <v>324</v>
      </c>
      <c r="F25" t="s">
        <v>285</v>
      </c>
      <c r="G25" t="s">
        <v>286</v>
      </c>
      <c r="H25">
        <v>1607976544.25</v>
      </c>
      <c r="I25">
        <f t="shared" si="0"/>
        <v>2.0182369869506298E-3</v>
      </c>
      <c r="J25">
        <f t="shared" si="1"/>
        <v>15.958111560160356</v>
      </c>
      <c r="K25">
        <f t="shared" si="2"/>
        <v>500.24416666666701</v>
      </c>
      <c r="L25">
        <f t="shared" si="3"/>
        <v>263.82790819129383</v>
      </c>
      <c r="M25">
        <f t="shared" si="4"/>
        <v>27.063447785320491</v>
      </c>
      <c r="N25">
        <f t="shared" si="5"/>
        <v>51.31501052071512</v>
      </c>
      <c r="O25">
        <f t="shared" si="6"/>
        <v>0.1153038887908194</v>
      </c>
      <c r="P25">
        <f t="shared" si="7"/>
        <v>2.9731916381992507</v>
      </c>
      <c r="Q25">
        <f t="shared" si="8"/>
        <v>0.11287608278078198</v>
      </c>
      <c r="R25">
        <f t="shared" si="9"/>
        <v>7.0761422793560569E-2</v>
      </c>
      <c r="S25">
        <f t="shared" si="10"/>
        <v>231.28699446488454</v>
      </c>
      <c r="T25">
        <f t="shared" si="11"/>
        <v>28.732621771579776</v>
      </c>
      <c r="U25">
        <f t="shared" si="12"/>
        <v>29.313013333333299</v>
      </c>
      <c r="V25">
        <f t="shared" si="13"/>
        <v>4.095195623295214</v>
      </c>
      <c r="W25">
        <f t="shared" si="14"/>
        <v>61.430747367067738</v>
      </c>
      <c r="X25">
        <f t="shared" si="15"/>
        <v>2.3183928783318115</v>
      </c>
      <c r="Y25">
        <f t="shared" si="16"/>
        <v>3.7739942580849553</v>
      </c>
      <c r="Z25">
        <f t="shared" si="17"/>
        <v>1.7768027449634025</v>
      </c>
      <c r="AA25">
        <f t="shared" si="18"/>
        <v>-89.004251124522781</v>
      </c>
      <c r="AB25">
        <f t="shared" si="19"/>
        <v>-225.60382792142894</v>
      </c>
      <c r="AC25">
        <f t="shared" si="20"/>
        <v>-16.640686290242318</v>
      </c>
      <c r="AD25">
        <f t="shared" si="21"/>
        <v>-99.961770871309497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54040.238073406537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950.06212000000005</v>
      </c>
      <c r="AR25">
        <v>1199.81</v>
      </c>
      <c r="AS25">
        <f t="shared" si="27"/>
        <v>0.20815619139697106</v>
      </c>
      <c r="AT25">
        <v>0.5</v>
      </c>
      <c r="AU25">
        <f t="shared" si="28"/>
        <v>1180.1645107473282</v>
      </c>
      <c r="AV25">
        <f t="shared" si="29"/>
        <v>15.958111560160356</v>
      </c>
      <c r="AW25">
        <f t="shared" si="30"/>
        <v>122.82927488951678</v>
      </c>
      <c r="AX25">
        <f t="shared" si="31"/>
        <v>0.42532567656545617</v>
      </c>
      <c r="AY25">
        <f t="shared" si="32"/>
        <v>1.4011486440568696E-2</v>
      </c>
      <c r="AZ25">
        <f t="shared" si="33"/>
        <v>1.7188304814929032</v>
      </c>
      <c r="BA25" t="s">
        <v>326</v>
      </c>
      <c r="BB25">
        <v>689.5</v>
      </c>
      <c r="BC25">
        <f t="shared" si="34"/>
        <v>510.30999999999995</v>
      </c>
      <c r="BD25">
        <f t="shared" si="35"/>
        <v>0.48940424447884606</v>
      </c>
      <c r="BE25">
        <f t="shared" si="36"/>
        <v>0.80163493457929391</v>
      </c>
      <c r="BF25">
        <f t="shared" si="37"/>
        <v>0.51565315668016098</v>
      </c>
      <c r="BG25">
        <f t="shared" si="38"/>
        <v>0.80981210565869943</v>
      </c>
      <c r="BH25">
        <f t="shared" si="39"/>
        <v>1399.9756666666699</v>
      </c>
      <c r="BI25">
        <f t="shared" si="40"/>
        <v>1180.1645107473282</v>
      </c>
      <c r="BJ25">
        <f t="shared" si="41"/>
        <v>0.84298930249072823</v>
      </c>
      <c r="BK25">
        <f t="shared" si="42"/>
        <v>0.19597860498145653</v>
      </c>
      <c r="BL25">
        <v>6</v>
      </c>
      <c r="BM25">
        <v>0.5</v>
      </c>
      <c r="BN25" t="s">
        <v>290</v>
      </c>
      <c r="BO25">
        <v>2</v>
      </c>
      <c r="BP25">
        <v>1607976544.25</v>
      </c>
      <c r="BQ25">
        <v>500.24416666666701</v>
      </c>
      <c r="BR25">
        <v>520.60516666666695</v>
      </c>
      <c r="BS25">
        <v>22.600843333333302</v>
      </c>
      <c r="BT25">
        <v>20.233726666666701</v>
      </c>
      <c r="BU25">
        <v>497.21716666666703</v>
      </c>
      <c r="BV25">
        <v>22.4368433333333</v>
      </c>
      <c r="BW25">
        <v>500.00656666666703</v>
      </c>
      <c r="BX25">
        <v>102.48</v>
      </c>
      <c r="BY25">
        <v>9.9927843333333294E-2</v>
      </c>
      <c r="BZ25">
        <v>27.905546666666702</v>
      </c>
      <c r="CA25">
        <v>29.313013333333299</v>
      </c>
      <c r="CB25">
        <v>999.9</v>
      </c>
      <c r="CC25">
        <v>0</v>
      </c>
      <c r="CD25">
        <v>0</v>
      </c>
      <c r="CE25">
        <v>10002.853999999999</v>
      </c>
      <c r="CF25">
        <v>0</v>
      </c>
      <c r="CG25">
        <v>365.93639999999999</v>
      </c>
      <c r="CH25">
        <v>1399.9756666666699</v>
      </c>
      <c r="CI25">
        <v>0.89999926666666696</v>
      </c>
      <c r="CJ25">
        <v>0.100000693333333</v>
      </c>
      <c r="CK25">
        <v>0</v>
      </c>
      <c r="CL25">
        <v>949.88883333333297</v>
      </c>
      <c r="CM25">
        <v>4.9997499999999997</v>
      </c>
      <c r="CN25">
        <v>13069.913333333299</v>
      </c>
      <c r="CO25">
        <v>12177.8266666667</v>
      </c>
      <c r="CP25">
        <v>47.287266666666703</v>
      </c>
      <c r="CQ25">
        <v>49.2541333333333</v>
      </c>
      <c r="CR25">
        <v>48.237333333333297</v>
      </c>
      <c r="CS25">
        <v>48.645733333333297</v>
      </c>
      <c r="CT25">
        <v>48.5165333333333</v>
      </c>
      <c r="CU25">
        <v>1255.4773333333301</v>
      </c>
      <c r="CV25">
        <v>139.49833333333299</v>
      </c>
      <c r="CW25">
        <v>0</v>
      </c>
      <c r="CX25">
        <v>114.700000047684</v>
      </c>
      <c r="CY25">
        <v>0</v>
      </c>
      <c r="CZ25">
        <v>950.06212000000005</v>
      </c>
      <c r="DA25">
        <v>23.331846192585601</v>
      </c>
      <c r="DB25">
        <v>296.261538706848</v>
      </c>
      <c r="DC25">
        <v>13071.924000000001</v>
      </c>
      <c r="DD25">
        <v>15</v>
      </c>
      <c r="DE25">
        <v>1607976576</v>
      </c>
      <c r="DF25" t="s">
        <v>327</v>
      </c>
      <c r="DG25">
        <v>1607976576</v>
      </c>
      <c r="DH25">
        <v>1607976571</v>
      </c>
      <c r="DI25">
        <v>10</v>
      </c>
      <c r="DJ25">
        <v>0.61</v>
      </c>
      <c r="DK25">
        <v>-4.9000000000000002E-2</v>
      </c>
      <c r="DL25">
        <v>3.0270000000000001</v>
      </c>
      <c r="DM25">
        <v>0.16400000000000001</v>
      </c>
      <c r="DN25">
        <v>521</v>
      </c>
      <c r="DO25">
        <v>20</v>
      </c>
      <c r="DP25">
        <v>0.05</v>
      </c>
      <c r="DQ25">
        <v>0.03</v>
      </c>
      <c r="DR25">
        <v>16.445966422516399</v>
      </c>
      <c r="DS25">
        <v>-9.2012238513214703E-2</v>
      </c>
      <c r="DT25">
        <v>2.4063602615263101E-2</v>
      </c>
      <c r="DU25">
        <v>1</v>
      </c>
      <c r="DV25">
        <v>-20.971254838709701</v>
      </c>
      <c r="DW25">
        <v>6.5167741935470605E-2</v>
      </c>
      <c r="DX25">
        <v>3.0236421518829298E-2</v>
      </c>
      <c r="DY25">
        <v>1</v>
      </c>
      <c r="DZ25">
        <v>2.4148670967741901</v>
      </c>
      <c r="EA25">
        <v>-3.0062903225810001E-2</v>
      </c>
      <c r="EB25">
        <v>5.90137446732016E-3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3.0270000000000001</v>
      </c>
      <c r="EJ25">
        <v>0.16400000000000001</v>
      </c>
      <c r="EK25">
        <v>2.4168000000000802</v>
      </c>
      <c r="EL25">
        <v>0</v>
      </c>
      <c r="EM25">
        <v>0</v>
      </c>
      <c r="EN25">
        <v>0</v>
      </c>
      <c r="EO25">
        <v>0.21243999999999699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11.1</v>
      </c>
      <c r="EX25">
        <v>11.1</v>
      </c>
      <c r="EY25">
        <v>2</v>
      </c>
      <c r="EZ25">
        <v>509.64499999999998</v>
      </c>
      <c r="FA25">
        <v>467.60599999999999</v>
      </c>
      <c r="FB25">
        <v>24.002099999999999</v>
      </c>
      <c r="FC25">
        <v>35.546100000000003</v>
      </c>
      <c r="FD25">
        <v>29.9985</v>
      </c>
      <c r="FE25">
        <v>35.412700000000001</v>
      </c>
      <c r="FF25">
        <v>35.360100000000003</v>
      </c>
      <c r="FG25">
        <v>27.223199999999999</v>
      </c>
      <c r="FH25">
        <v>20.502099999999999</v>
      </c>
      <c r="FI25">
        <v>46.5366</v>
      </c>
      <c r="FJ25">
        <v>24.075099999999999</v>
      </c>
      <c r="FK25">
        <v>520.76499999999999</v>
      </c>
      <c r="FL25">
        <v>20.1035</v>
      </c>
      <c r="FM25">
        <v>101.06399999999999</v>
      </c>
      <c r="FN25">
        <v>100.36199999999999</v>
      </c>
    </row>
    <row r="26" spans="1:170" x14ac:dyDescent="0.25">
      <c r="A26">
        <v>10</v>
      </c>
      <c r="B26">
        <v>1607976697</v>
      </c>
      <c r="C26">
        <v>831.40000009536698</v>
      </c>
      <c r="D26" t="s">
        <v>328</v>
      </c>
      <c r="E26" t="s">
        <v>329</v>
      </c>
      <c r="F26" t="s">
        <v>285</v>
      </c>
      <c r="G26" t="s">
        <v>286</v>
      </c>
      <c r="H26">
        <v>1607976689</v>
      </c>
      <c r="I26">
        <f t="shared" si="0"/>
        <v>1.4945196657250967E-3</v>
      </c>
      <c r="J26">
        <f t="shared" si="1"/>
        <v>19.252871070035255</v>
      </c>
      <c r="K26">
        <f t="shared" si="2"/>
        <v>599.808290322581</v>
      </c>
      <c r="L26">
        <f t="shared" si="3"/>
        <v>211.88715299163673</v>
      </c>
      <c r="M26">
        <f t="shared" si="4"/>
        <v>21.732387028557618</v>
      </c>
      <c r="N26">
        <f t="shared" si="5"/>
        <v>61.519850185264843</v>
      </c>
      <c r="O26">
        <f t="shared" si="6"/>
        <v>8.2997702340818311E-2</v>
      </c>
      <c r="P26">
        <f t="shared" si="7"/>
        <v>2.9732607436995031</v>
      </c>
      <c r="Q26">
        <f t="shared" si="8"/>
        <v>8.1731745760132812E-2</v>
      </c>
      <c r="R26">
        <f t="shared" si="9"/>
        <v>5.1194473722113817E-2</v>
      </c>
      <c r="S26">
        <f t="shared" si="10"/>
        <v>231.28719728566219</v>
      </c>
      <c r="T26">
        <f t="shared" si="11"/>
        <v>28.971409071320288</v>
      </c>
      <c r="U26">
        <f t="shared" si="12"/>
        <v>29.2868741935484</v>
      </c>
      <c r="V26">
        <f t="shared" si="13"/>
        <v>4.0890198204656913</v>
      </c>
      <c r="W26">
        <f t="shared" si="14"/>
        <v>59.82712173860434</v>
      </c>
      <c r="X26">
        <f t="shared" si="15"/>
        <v>2.2716894362668683</v>
      </c>
      <c r="Y26">
        <f t="shared" si="16"/>
        <v>3.7970896313419451</v>
      </c>
      <c r="Z26">
        <f t="shared" si="17"/>
        <v>1.8173303841988231</v>
      </c>
      <c r="AA26">
        <f t="shared" si="18"/>
        <v>-65.908317258476771</v>
      </c>
      <c r="AB26">
        <f t="shared" si="19"/>
        <v>-204.64893704236505</v>
      </c>
      <c r="AC26">
        <f t="shared" si="20"/>
        <v>-15.100566834463455</v>
      </c>
      <c r="AD26">
        <f t="shared" si="21"/>
        <v>-54.370623849643096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54023.176676163122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1029.9136000000001</v>
      </c>
      <c r="AR26">
        <v>1339.65</v>
      </c>
      <c r="AS26">
        <f t="shared" si="27"/>
        <v>0.23120695704101812</v>
      </c>
      <c r="AT26">
        <v>0.5</v>
      </c>
      <c r="AU26">
        <f t="shared" si="28"/>
        <v>1180.1678910698574</v>
      </c>
      <c r="AV26">
        <f t="shared" si="29"/>
        <v>19.252871070035255</v>
      </c>
      <c r="AW26">
        <f t="shared" si="30"/>
        <v>136.43151344588875</v>
      </c>
      <c r="AX26">
        <f t="shared" si="31"/>
        <v>0.46668906057552345</v>
      </c>
      <c r="AY26">
        <f t="shared" si="32"/>
        <v>1.6803218169132217E-2</v>
      </c>
      <c r="AZ26">
        <f t="shared" si="33"/>
        <v>1.4350240734520208</v>
      </c>
      <c r="BA26" t="s">
        <v>331</v>
      </c>
      <c r="BB26">
        <v>714.45</v>
      </c>
      <c r="BC26">
        <f t="shared" si="34"/>
        <v>625.20000000000005</v>
      </c>
      <c r="BD26">
        <f t="shared" si="35"/>
        <v>0.49541970569417781</v>
      </c>
      <c r="BE26">
        <f t="shared" si="36"/>
        <v>0.75459544753358998</v>
      </c>
      <c r="BF26">
        <f t="shared" si="37"/>
        <v>0.49623479680808436</v>
      </c>
      <c r="BG26">
        <f t="shared" si="38"/>
        <v>0.75489973974380342</v>
      </c>
      <c r="BH26">
        <f t="shared" si="39"/>
        <v>1399.98</v>
      </c>
      <c r="BI26">
        <f t="shared" si="40"/>
        <v>1180.1678910698574</v>
      </c>
      <c r="BJ26">
        <f t="shared" si="41"/>
        <v>0.84298910775143754</v>
      </c>
      <c r="BK26">
        <f t="shared" si="42"/>
        <v>0.19597821550287514</v>
      </c>
      <c r="BL26">
        <v>6</v>
      </c>
      <c r="BM26">
        <v>0.5</v>
      </c>
      <c r="BN26" t="s">
        <v>290</v>
      </c>
      <c r="BO26">
        <v>2</v>
      </c>
      <c r="BP26">
        <v>1607976689</v>
      </c>
      <c r="BQ26">
        <v>599.808290322581</v>
      </c>
      <c r="BR26">
        <v>623.98670967741896</v>
      </c>
      <c r="BS26">
        <v>22.148593548387101</v>
      </c>
      <c r="BT26">
        <v>20.394945161290298</v>
      </c>
      <c r="BU26">
        <v>596.78119354838702</v>
      </c>
      <c r="BV26">
        <v>21.985009677419299</v>
      </c>
      <c r="BW26">
        <v>500.01522580645201</v>
      </c>
      <c r="BX26">
        <v>102.465903225806</v>
      </c>
      <c r="BY26">
        <v>9.9951861290322602E-2</v>
      </c>
      <c r="BZ26">
        <v>28.010167741935501</v>
      </c>
      <c r="CA26">
        <v>29.2868741935484</v>
      </c>
      <c r="CB26">
        <v>999.9</v>
      </c>
      <c r="CC26">
        <v>0</v>
      </c>
      <c r="CD26">
        <v>0</v>
      </c>
      <c r="CE26">
        <v>10004.621290322601</v>
      </c>
      <c r="CF26">
        <v>0</v>
      </c>
      <c r="CG26">
        <v>366.11370967741902</v>
      </c>
      <c r="CH26">
        <v>1399.98</v>
      </c>
      <c r="CI26">
        <v>0.90000448387096799</v>
      </c>
      <c r="CJ26">
        <v>9.9995422580645199E-2</v>
      </c>
      <c r="CK26">
        <v>0</v>
      </c>
      <c r="CL26">
        <v>1029.66580645161</v>
      </c>
      <c r="CM26">
        <v>4.9997499999999997</v>
      </c>
      <c r="CN26">
        <v>14099.7096774194</v>
      </c>
      <c r="CO26">
        <v>12177.8838709677</v>
      </c>
      <c r="CP26">
        <v>46.875</v>
      </c>
      <c r="CQ26">
        <v>48.875</v>
      </c>
      <c r="CR26">
        <v>47.826225806451603</v>
      </c>
      <c r="CS26">
        <v>48.241806451612902</v>
      </c>
      <c r="CT26">
        <v>48.1046774193548</v>
      </c>
      <c r="CU26">
        <v>1255.4903225806499</v>
      </c>
      <c r="CV26">
        <v>139.48967741935499</v>
      </c>
      <c r="CW26">
        <v>0</v>
      </c>
      <c r="CX26">
        <v>144.200000047684</v>
      </c>
      <c r="CY26">
        <v>0</v>
      </c>
      <c r="CZ26">
        <v>1029.9136000000001</v>
      </c>
      <c r="DA26">
        <v>21.100000037718299</v>
      </c>
      <c r="DB26">
        <v>267.82307740363501</v>
      </c>
      <c r="DC26">
        <v>14102.748</v>
      </c>
      <c r="DD26">
        <v>15</v>
      </c>
      <c r="DE26">
        <v>1607976576</v>
      </c>
      <c r="DF26" t="s">
        <v>327</v>
      </c>
      <c r="DG26">
        <v>1607976576</v>
      </c>
      <c r="DH26">
        <v>1607976571</v>
      </c>
      <c r="DI26">
        <v>10</v>
      </c>
      <c r="DJ26">
        <v>0.61</v>
      </c>
      <c r="DK26">
        <v>-4.9000000000000002E-2</v>
      </c>
      <c r="DL26">
        <v>3.0270000000000001</v>
      </c>
      <c r="DM26">
        <v>0.16400000000000001</v>
      </c>
      <c r="DN26">
        <v>521</v>
      </c>
      <c r="DO26">
        <v>20</v>
      </c>
      <c r="DP26">
        <v>0.05</v>
      </c>
      <c r="DQ26">
        <v>0.03</v>
      </c>
      <c r="DR26">
        <v>19.252726659238899</v>
      </c>
      <c r="DS26">
        <v>0.24311831888709101</v>
      </c>
      <c r="DT26">
        <v>4.8936698666547401E-2</v>
      </c>
      <c r="DU26">
        <v>1</v>
      </c>
      <c r="DV26">
        <v>-24.1793451612903</v>
      </c>
      <c r="DW26">
        <v>-9.7204838709584795E-2</v>
      </c>
      <c r="DX26">
        <v>4.7496593009969099E-2</v>
      </c>
      <c r="DY26">
        <v>1</v>
      </c>
      <c r="DZ26">
        <v>1.7557258064516099</v>
      </c>
      <c r="EA26">
        <v>-0.34109903225806598</v>
      </c>
      <c r="EB26">
        <v>3.1143916381461099E-2</v>
      </c>
      <c r="EC26">
        <v>0</v>
      </c>
      <c r="ED26">
        <v>2</v>
      </c>
      <c r="EE26">
        <v>3</v>
      </c>
      <c r="EF26" t="s">
        <v>297</v>
      </c>
      <c r="EG26">
        <v>100</v>
      </c>
      <c r="EH26">
        <v>100</v>
      </c>
      <c r="EI26">
        <v>3.0270000000000001</v>
      </c>
      <c r="EJ26">
        <v>0.1636</v>
      </c>
      <c r="EK26">
        <v>3.0270499999999201</v>
      </c>
      <c r="EL26">
        <v>0</v>
      </c>
      <c r="EM26">
        <v>0</v>
      </c>
      <c r="EN26">
        <v>0</v>
      </c>
      <c r="EO26">
        <v>0.16357999999999601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</v>
      </c>
      <c r="EX26">
        <v>2.1</v>
      </c>
      <c r="EY26">
        <v>2</v>
      </c>
      <c r="EZ26">
        <v>509.29399999999998</v>
      </c>
      <c r="FA26">
        <v>471.21899999999999</v>
      </c>
      <c r="FB26">
        <v>23.487200000000001</v>
      </c>
      <c r="FC26">
        <v>35.094099999999997</v>
      </c>
      <c r="FD26">
        <v>29.999199999999998</v>
      </c>
      <c r="FE26">
        <v>35.105899999999998</v>
      </c>
      <c r="FF26">
        <v>35.087400000000002</v>
      </c>
      <c r="FG26">
        <v>31.284500000000001</v>
      </c>
      <c r="FH26">
        <v>17.752099999999999</v>
      </c>
      <c r="FI26">
        <v>46.089100000000002</v>
      </c>
      <c r="FJ26">
        <v>23.489000000000001</v>
      </c>
      <c r="FK26">
        <v>623.99599999999998</v>
      </c>
      <c r="FL26">
        <v>20.486499999999999</v>
      </c>
      <c r="FM26">
        <v>101.149</v>
      </c>
      <c r="FN26">
        <v>100.443</v>
      </c>
    </row>
    <row r="27" spans="1:170" x14ac:dyDescent="0.25">
      <c r="A27">
        <v>11</v>
      </c>
      <c r="B27">
        <v>1607976800</v>
      </c>
      <c r="C27">
        <v>934.40000009536698</v>
      </c>
      <c r="D27" t="s">
        <v>332</v>
      </c>
      <c r="E27" t="s">
        <v>333</v>
      </c>
      <c r="F27" t="s">
        <v>285</v>
      </c>
      <c r="G27" t="s">
        <v>286</v>
      </c>
      <c r="H27">
        <v>1607976792.25</v>
      </c>
      <c r="I27">
        <f t="shared" si="0"/>
        <v>1.6498463909156193E-3</v>
      </c>
      <c r="J27">
        <f t="shared" si="1"/>
        <v>22.16581911476516</v>
      </c>
      <c r="K27">
        <f t="shared" si="2"/>
        <v>699.49106666666705</v>
      </c>
      <c r="L27">
        <f t="shared" si="3"/>
        <v>292.72376793672032</v>
      </c>
      <c r="M27">
        <f t="shared" si="4"/>
        <v>30.020482679407969</v>
      </c>
      <c r="N27">
        <f t="shared" si="5"/>
        <v>71.736776276420315</v>
      </c>
      <c r="O27">
        <f t="shared" si="6"/>
        <v>9.1733726424945969E-2</v>
      </c>
      <c r="P27">
        <f t="shared" si="7"/>
        <v>2.971797104351404</v>
      </c>
      <c r="Q27">
        <f t="shared" si="8"/>
        <v>9.0189170568400187E-2</v>
      </c>
      <c r="R27">
        <f t="shared" si="9"/>
        <v>5.6504837577826386E-2</v>
      </c>
      <c r="S27">
        <f t="shared" si="10"/>
        <v>231.28925895601424</v>
      </c>
      <c r="T27">
        <f t="shared" si="11"/>
        <v>28.936495851900474</v>
      </c>
      <c r="U27">
        <f t="shared" si="12"/>
        <v>29.338940000000001</v>
      </c>
      <c r="V27">
        <f t="shared" si="13"/>
        <v>4.1013292573911269</v>
      </c>
      <c r="W27">
        <f t="shared" si="14"/>
        <v>60.126743505456659</v>
      </c>
      <c r="X27">
        <f t="shared" si="15"/>
        <v>2.2836611571440013</v>
      </c>
      <c r="Y27">
        <f t="shared" si="16"/>
        <v>3.7980788980144133</v>
      </c>
      <c r="Z27">
        <f t="shared" si="17"/>
        <v>1.8176681002471256</v>
      </c>
      <c r="AA27">
        <f t="shared" si="18"/>
        <v>-72.758225839378809</v>
      </c>
      <c r="AB27">
        <f t="shared" si="19"/>
        <v>-212.17395445787918</v>
      </c>
      <c r="AC27">
        <f t="shared" si="20"/>
        <v>-15.667940128535756</v>
      </c>
      <c r="AD27">
        <f t="shared" si="21"/>
        <v>-69.310861469779496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53979.261370339933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1077.3456000000001</v>
      </c>
      <c r="AR27">
        <v>1418.42</v>
      </c>
      <c r="AS27">
        <f t="shared" si="27"/>
        <v>0.2404607944050422</v>
      </c>
      <c r="AT27">
        <v>0.5</v>
      </c>
      <c r="AU27">
        <f t="shared" si="28"/>
        <v>1180.1783007472766</v>
      </c>
      <c r="AV27">
        <f t="shared" si="29"/>
        <v>22.16581911476516</v>
      </c>
      <c r="AW27">
        <f t="shared" si="30"/>
        <v>141.89330586864148</v>
      </c>
      <c r="AX27">
        <f t="shared" si="31"/>
        <v>0.49017216339307118</v>
      </c>
      <c r="AY27">
        <f t="shared" si="32"/>
        <v>1.927129704060852E-2</v>
      </c>
      <c r="AZ27">
        <f t="shared" si="33"/>
        <v>1.2997983671973039</v>
      </c>
      <c r="BA27" t="s">
        <v>335</v>
      </c>
      <c r="BB27">
        <v>723.15</v>
      </c>
      <c r="BC27">
        <f t="shared" si="34"/>
        <v>695.2700000000001</v>
      </c>
      <c r="BD27">
        <f t="shared" si="35"/>
        <v>0.49056395357199351</v>
      </c>
      <c r="BE27">
        <f t="shared" si="36"/>
        <v>0.72615629418692129</v>
      </c>
      <c r="BF27">
        <f t="shared" si="37"/>
        <v>0.48520913171654106</v>
      </c>
      <c r="BG27">
        <f t="shared" si="38"/>
        <v>0.72396833912083181</v>
      </c>
      <c r="BH27">
        <f t="shared" si="39"/>
        <v>1399.99233333333</v>
      </c>
      <c r="BI27">
        <f t="shared" si="40"/>
        <v>1180.1783007472766</v>
      </c>
      <c r="BJ27">
        <f t="shared" si="41"/>
        <v>0.84298911690274447</v>
      </c>
      <c r="BK27">
        <f t="shared" si="42"/>
        <v>0.19597823380548879</v>
      </c>
      <c r="BL27">
        <v>6</v>
      </c>
      <c r="BM27">
        <v>0.5</v>
      </c>
      <c r="BN27" t="s">
        <v>290</v>
      </c>
      <c r="BO27">
        <v>2</v>
      </c>
      <c r="BP27">
        <v>1607976792.25</v>
      </c>
      <c r="BQ27">
        <v>699.49106666666705</v>
      </c>
      <c r="BR27">
        <v>727.47389999999996</v>
      </c>
      <c r="BS27">
        <v>22.267526666666701</v>
      </c>
      <c r="BT27">
        <v>20.331866666666699</v>
      </c>
      <c r="BU27">
        <v>696.46400000000006</v>
      </c>
      <c r="BV27">
        <v>22.103953333333301</v>
      </c>
      <c r="BW27">
        <v>500.0181</v>
      </c>
      <c r="BX27">
        <v>102.455666666667</v>
      </c>
      <c r="BY27">
        <v>0.100005156666667</v>
      </c>
      <c r="BZ27">
        <v>28.0146366666667</v>
      </c>
      <c r="CA27">
        <v>29.338940000000001</v>
      </c>
      <c r="CB27">
        <v>999.9</v>
      </c>
      <c r="CC27">
        <v>0</v>
      </c>
      <c r="CD27">
        <v>0</v>
      </c>
      <c r="CE27">
        <v>9997.3379999999997</v>
      </c>
      <c r="CF27">
        <v>0</v>
      </c>
      <c r="CG27">
        <v>366.316933333333</v>
      </c>
      <c r="CH27">
        <v>1399.99233333333</v>
      </c>
      <c r="CI27">
        <v>0.90000413333333296</v>
      </c>
      <c r="CJ27">
        <v>9.9995780000000006E-2</v>
      </c>
      <c r="CK27">
        <v>0</v>
      </c>
      <c r="CL27">
        <v>1077.26033333333</v>
      </c>
      <c r="CM27">
        <v>4.9997499999999997</v>
      </c>
      <c r="CN27">
        <v>14726.996666666701</v>
      </c>
      <c r="CO27">
        <v>12177.9866666667</v>
      </c>
      <c r="CP27">
        <v>46.875</v>
      </c>
      <c r="CQ27">
        <v>48.803733333333298</v>
      </c>
      <c r="CR27">
        <v>47.772733333333299</v>
      </c>
      <c r="CS27">
        <v>48.195333333333302</v>
      </c>
      <c r="CT27">
        <v>48.066200000000002</v>
      </c>
      <c r="CU27">
        <v>1255.501</v>
      </c>
      <c r="CV27">
        <v>139.49133333333299</v>
      </c>
      <c r="CW27">
        <v>0</v>
      </c>
      <c r="CX27">
        <v>102.200000047684</v>
      </c>
      <c r="CY27">
        <v>0</v>
      </c>
      <c r="CZ27">
        <v>1077.3456000000001</v>
      </c>
      <c r="DA27">
        <v>10.883846142343801</v>
      </c>
      <c r="DB27">
        <v>136.853846007605</v>
      </c>
      <c r="DC27">
        <v>14727.868</v>
      </c>
      <c r="DD27">
        <v>15</v>
      </c>
      <c r="DE27">
        <v>1607976576</v>
      </c>
      <c r="DF27" t="s">
        <v>327</v>
      </c>
      <c r="DG27">
        <v>1607976576</v>
      </c>
      <c r="DH27">
        <v>1607976571</v>
      </c>
      <c r="DI27">
        <v>10</v>
      </c>
      <c r="DJ27">
        <v>0.61</v>
      </c>
      <c r="DK27">
        <v>-4.9000000000000002E-2</v>
      </c>
      <c r="DL27">
        <v>3.0270000000000001</v>
      </c>
      <c r="DM27">
        <v>0.16400000000000001</v>
      </c>
      <c r="DN27">
        <v>521</v>
      </c>
      <c r="DO27">
        <v>20</v>
      </c>
      <c r="DP27">
        <v>0.05</v>
      </c>
      <c r="DQ27">
        <v>0.03</v>
      </c>
      <c r="DR27">
        <v>22.169356453113</v>
      </c>
      <c r="DS27">
        <v>-0.11077692498831999</v>
      </c>
      <c r="DT27">
        <v>2.0994186092983501E-2</v>
      </c>
      <c r="DU27">
        <v>1</v>
      </c>
      <c r="DV27">
        <v>-27.986406451612901</v>
      </c>
      <c r="DW27">
        <v>0.17171612903227901</v>
      </c>
      <c r="DX27">
        <v>2.6825648962283299E-2</v>
      </c>
      <c r="DY27">
        <v>1</v>
      </c>
      <c r="DZ27">
        <v>1.93607161290323</v>
      </c>
      <c r="EA27">
        <v>-3.9099677419355897E-2</v>
      </c>
      <c r="EB27">
        <v>3.3675482579335102E-3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3.0270000000000001</v>
      </c>
      <c r="EJ27">
        <v>0.16350000000000001</v>
      </c>
      <c r="EK27">
        <v>3.0270499999999201</v>
      </c>
      <c r="EL27">
        <v>0</v>
      </c>
      <c r="EM27">
        <v>0</v>
      </c>
      <c r="EN27">
        <v>0</v>
      </c>
      <c r="EO27">
        <v>0.16357999999999601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3.7</v>
      </c>
      <c r="EX27">
        <v>3.8</v>
      </c>
      <c r="EY27">
        <v>2</v>
      </c>
      <c r="EZ27">
        <v>509.70600000000002</v>
      </c>
      <c r="FA27">
        <v>471.721</v>
      </c>
      <c r="FB27">
        <v>23.619</v>
      </c>
      <c r="FC27">
        <v>34.9422</v>
      </c>
      <c r="FD27">
        <v>30.0001</v>
      </c>
      <c r="FE27">
        <v>34.962400000000002</v>
      </c>
      <c r="FF27">
        <v>34.9559</v>
      </c>
      <c r="FG27">
        <v>35.234499999999997</v>
      </c>
      <c r="FH27">
        <v>18.072399999999998</v>
      </c>
      <c r="FI27">
        <v>46.089100000000002</v>
      </c>
      <c r="FJ27">
        <v>23.607900000000001</v>
      </c>
      <c r="FK27">
        <v>727.72500000000002</v>
      </c>
      <c r="FL27">
        <v>20.4116</v>
      </c>
      <c r="FM27">
        <v>101.17</v>
      </c>
      <c r="FN27">
        <v>100.46899999999999</v>
      </c>
    </row>
    <row r="28" spans="1:170" x14ac:dyDescent="0.25">
      <c r="A28">
        <v>12</v>
      </c>
      <c r="B28">
        <v>1607976915</v>
      </c>
      <c r="C28">
        <v>1049.4000000953699</v>
      </c>
      <c r="D28" t="s">
        <v>336</v>
      </c>
      <c r="E28" t="s">
        <v>337</v>
      </c>
      <c r="F28" t="s">
        <v>285</v>
      </c>
      <c r="G28" t="s">
        <v>286</v>
      </c>
      <c r="H28">
        <v>1607976907.25</v>
      </c>
      <c r="I28">
        <f t="shared" si="0"/>
        <v>1.7243196102162117E-3</v>
      </c>
      <c r="J28">
        <f t="shared" si="1"/>
        <v>24.478661086607779</v>
      </c>
      <c r="K28">
        <f t="shared" si="2"/>
        <v>799.670166666667</v>
      </c>
      <c r="L28">
        <f t="shared" si="3"/>
        <v>370.26329368019105</v>
      </c>
      <c r="M28">
        <f t="shared" si="4"/>
        <v>37.972189752538661</v>
      </c>
      <c r="N28">
        <f t="shared" si="5"/>
        <v>82.009823351105297</v>
      </c>
      <c r="O28">
        <f t="shared" si="6"/>
        <v>9.6431375612107254E-2</v>
      </c>
      <c r="P28">
        <f t="shared" si="7"/>
        <v>2.9724166322541605</v>
      </c>
      <c r="Q28">
        <f t="shared" si="8"/>
        <v>9.4726510673091444E-2</v>
      </c>
      <c r="R28">
        <f t="shared" si="9"/>
        <v>5.9354733922883901E-2</v>
      </c>
      <c r="S28">
        <f t="shared" si="10"/>
        <v>231.28887027443974</v>
      </c>
      <c r="T28">
        <f t="shared" si="11"/>
        <v>28.899840930088136</v>
      </c>
      <c r="U28">
        <f t="shared" si="12"/>
        <v>29.4120733333333</v>
      </c>
      <c r="V28">
        <f t="shared" si="13"/>
        <v>4.1186740485170485</v>
      </c>
      <c r="W28">
        <f t="shared" si="14"/>
        <v>60.891759412250465</v>
      </c>
      <c r="X28">
        <f t="shared" si="15"/>
        <v>2.310373776369012</v>
      </c>
      <c r="Y28">
        <f t="shared" si="16"/>
        <v>3.7942306129262557</v>
      </c>
      <c r="Z28">
        <f t="shared" si="17"/>
        <v>1.8083002721480366</v>
      </c>
      <c r="AA28">
        <f t="shared" si="18"/>
        <v>-76.042494810534933</v>
      </c>
      <c r="AB28">
        <f t="shared" si="19"/>
        <v>-226.72445307106508</v>
      </c>
      <c r="AC28">
        <f t="shared" si="20"/>
        <v>-16.743580329181043</v>
      </c>
      <c r="AD28">
        <f t="shared" si="21"/>
        <v>-88.221657936341302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54000.510097992119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1104.1692</v>
      </c>
      <c r="AR28">
        <v>1459.96</v>
      </c>
      <c r="AS28">
        <f t="shared" si="27"/>
        <v>0.24369900545220413</v>
      </c>
      <c r="AT28">
        <v>0.5</v>
      </c>
      <c r="AU28">
        <f t="shared" si="28"/>
        <v>1180.1775907472554</v>
      </c>
      <c r="AV28">
        <f t="shared" si="29"/>
        <v>24.478661086607779</v>
      </c>
      <c r="AW28">
        <f t="shared" si="30"/>
        <v>143.80405256104225</v>
      </c>
      <c r="AX28">
        <f t="shared" si="31"/>
        <v>0.50231513192142252</v>
      </c>
      <c r="AY28">
        <f t="shared" si="32"/>
        <v>2.1231049261458173E-2</v>
      </c>
      <c r="AZ28">
        <f t="shared" si="33"/>
        <v>1.2343625852763089</v>
      </c>
      <c r="BA28" t="s">
        <v>339</v>
      </c>
      <c r="BB28">
        <v>726.6</v>
      </c>
      <c r="BC28">
        <f t="shared" si="34"/>
        <v>733.36</v>
      </c>
      <c r="BD28">
        <f t="shared" si="35"/>
        <v>0.48515163084978724</v>
      </c>
      <c r="BE28">
        <f t="shared" si="36"/>
        <v>0.71076088156877593</v>
      </c>
      <c r="BF28">
        <f t="shared" si="37"/>
        <v>0.4779031398140991</v>
      </c>
      <c r="BG28">
        <f t="shared" si="38"/>
        <v>0.70765641349079189</v>
      </c>
      <c r="BH28">
        <f t="shared" si="39"/>
        <v>1399.99166666667</v>
      </c>
      <c r="BI28">
        <f t="shared" si="40"/>
        <v>1180.1775907472554</v>
      </c>
      <c r="BJ28">
        <f t="shared" si="41"/>
        <v>0.84298901118262803</v>
      </c>
      <c r="BK28">
        <f t="shared" si="42"/>
        <v>0.19597802236525616</v>
      </c>
      <c r="BL28">
        <v>6</v>
      </c>
      <c r="BM28">
        <v>0.5</v>
      </c>
      <c r="BN28" t="s">
        <v>290</v>
      </c>
      <c r="BO28">
        <v>2</v>
      </c>
      <c r="BP28">
        <v>1607976907.25</v>
      </c>
      <c r="BQ28">
        <v>799.670166666667</v>
      </c>
      <c r="BR28">
        <v>830.69709999999998</v>
      </c>
      <c r="BS28">
        <v>22.52824</v>
      </c>
      <c r="BT28">
        <v>20.50581</v>
      </c>
      <c r="BU28">
        <v>796.64316666666696</v>
      </c>
      <c r="BV28">
        <v>22.364660000000001</v>
      </c>
      <c r="BW28">
        <v>500.03423333333302</v>
      </c>
      <c r="BX28">
        <v>102.454533333333</v>
      </c>
      <c r="BY28">
        <v>0.100028246666667</v>
      </c>
      <c r="BZ28">
        <v>27.997246666666701</v>
      </c>
      <c r="CA28">
        <v>29.4120733333333</v>
      </c>
      <c r="CB28">
        <v>999.9</v>
      </c>
      <c r="CC28">
        <v>0</v>
      </c>
      <c r="CD28">
        <v>0</v>
      </c>
      <c r="CE28">
        <v>10000.954</v>
      </c>
      <c r="CF28">
        <v>0</v>
      </c>
      <c r="CG28">
        <v>366.11293333333299</v>
      </c>
      <c r="CH28">
        <v>1399.99166666667</v>
      </c>
      <c r="CI28">
        <v>0.90001063333333298</v>
      </c>
      <c r="CJ28">
        <v>9.9989236666666703E-2</v>
      </c>
      <c r="CK28">
        <v>0</v>
      </c>
      <c r="CL28">
        <v>1104.213</v>
      </c>
      <c r="CM28">
        <v>4.9997499999999997</v>
      </c>
      <c r="CN28">
        <v>15085.07</v>
      </c>
      <c r="CO28">
        <v>12178.0233333333</v>
      </c>
      <c r="CP28">
        <v>46.941200000000002</v>
      </c>
      <c r="CQ28">
        <v>48.870800000000003</v>
      </c>
      <c r="CR28">
        <v>47.866666666666703</v>
      </c>
      <c r="CS28">
        <v>48.303733333333298</v>
      </c>
      <c r="CT28">
        <v>48.125</v>
      </c>
      <c r="CU28">
        <v>1255.5053333333301</v>
      </c>
      <c r="CV28">
        <v>139.48633333333299</v>
      </c>
      <c r="CW28">
        <v>0</v>
      </c>
      <c r="CX28">
        <v>114.200000047684</v>
      </c>
      <c r="CY28">
        <v>0</v>
      </c>
      <c r="CZ28">
        <v>1104.1692</v>
      </c>
      <c r="DA28">
        <v>-4.9792307632360497</v>
      </c>
      <c r="DB28">
        <v>-60.323076895155701</v>
      </c>
      <c r="DC28">
        <v>15084.64</v>
      </c>
      <c r="DD28">
        <v>15</v>
      </c>
      <c r="DE28">
        <v>1607976576</v>
      </c>
      <c r="DF28" t="s">
        <v>327</v>
      </c>
      <c r="DG28">
        <v>1607976576</v>
      </c>
      <c r="DH28">
        <v>1607976571</v>
      </c>
      <c r="DI28">
        <v>10</v>
      </c>
      <c r="DJ28">
        <v>0.61</v>
      </c>
      <c r="DK28">
        <v>-4.9000000000000002E-2</v>
      </c>
      <c r="DL28">
        <v>3.0270000000000001</v>
      </c>
      <c r="DM28">
        <v>0.16400000000000001</v>
      </c>
      <c r="DN28">
        <v>521</v>
      </c>
      <c r="DO28">
        <v>20</v>
      </c>
      <c r="DP28">
        <v>0.05</v>
      </c>
      <c r="DQ28">
        <v>0.03</v>
      </c>
      <c r="DR28">
        <v>24.472249042161</v>
      </c>
      <c r="DS28">
        <v>-0.116259476985432</v>
      </c>
      <c r="DT28">
        <v>4.3276896068260601E-2</v>
      </c>
      <c r="DU28">
        <v>1</v>
      </c>
      <c r="DV28">
        <v>-31.020741935483901</v>
      </c>
      <c r="DW28">
        <v>-6.1170967741905898E-2</v>
      </c>
      <c r="DX28">
        <v>4.7026490641556097E-2</v>
      </c>
      <c r="DY28">
        <v>1</v>
      </c>
      <c r="DZ28">
        <v>2.0192725806451599</v>
      </c>
      <c r="EA28">
        <v>0.13589516129032</v>
      </c>
      <c r="EB28">
        <v>2.17187123077777E-2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3.0270000000000001</v>
      </c>
      <c r="EJ28">
        <v>0.1636</v>
      </c>
      <c r="EK28">
        <v>3.0270499999999201</v>
      </c>
      <c r="EL28">
        <v>0</v>
      </c>
      <c r="EM28">
        <v>0</v>
      </c>
      <c r="EN28">
        <v>0</v>
      </c>
      <c r="EO28">
        <v>0.16357999999999601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5.7</v>
      </c>
      <c r="EX28">
        <v>5.7</v>
      </c>
      <c r="EY28">
        <v>2</v>
      </c>
      <c r="EZ28">
        <v>509.68299999999999</v>
      </c>
      <c r="FA28">
        <v>472.09500000000003</v>
      </c>
      <c r="FB28">
        <v>23.573899999999998</v>
      </c>
      <c r="FC28">
        <v>34.963099999999997</v>
      </c>
      <c r="FD28">
        <v>30.000599999999999</v>
      </c>
      <c r="FE28">
        <v>34.930799999999998</v>
      </c>
      <c r="FF28">
        <v>34.920900000000003</v>
      </c>
      <c r="FG28">
        <v>39.094200000000001</v>
      </c>
      <c r="FH28">
        <v>17.217199999999998</v>
      </c>
      <c r="FI28">
        <v>46.089100000000002</v>
      </c>
      <c r="FJ28">
        <v>23.569099999999999</v>
      </c>
      <c r="FK28">
        <v>830.96400000000006</v>
      </c>
      <c r="FL28">
        <v>20.6053</v>
      </c>
      <c r="FM28">
        <v>101.16</v>
      </c>
      <c r="FN28">
        <v>100.46899999999999</v>
      </c>
    </row>
    <row r="29" spans="1:170" x14ac:dyDescent="0.25">
      <c r="A29">
        <v>13</v>
      </c>
      <c r="B29">
        <v>1607977022</v>
      </c>
      <c r="C29">
        <v>1156.4000000953699</v>
      </c>
      <c r="D29" t="s">
        <v>340</v>
      </c>
      <c r="E29" t="s">
        <v>341</v>
      </c>
      <c r="F29" t="s">
        <v>285</v>
      </c>
      <c r="G29" t="s">
        <v>286</v>
      </c>
      <c r="H29">
        <v>1607977014.25</v>
      </c>
      <c r="I29">
        <f t="shared" si="0"/>
        <v>1.5741417977655965E-3</v>
      </c>
      <c r="J29">
        <f t="shared" si="1"/>
        <v>25.92532362621175</v>
      </c>
      <c r="K29">
        <f t="shared" si="2"/>
        <v>899.68340000000001</v>
      </c>
      <c r="L29">
        <f t="shared" si="3"/>
        <v>405.69389676232026</v>
      </c>
      <c r="M29">
        <f t="shared" si="4"/>
        <v>41.606019615117852</v>
      </c>
      <c r="N29">
        <f t="shared" si="5"/>
        <v>92.267213005982114</v>
      </c>
      <c r="O29">
        <f t="shared" si="6"/>
        <v>8.8533713410826845E-2</v>
      </c>
      <c r="P29">
        <f t="shared" si="7"/>
        <v>2.9724145698319169</v>
      </c>
      <c r="Q29">
        <f t="shared" si="8"/>
        <v>8.7094419945789744E-2</v>
      </c>
      <c r="R29">
        <f t="shared" si="9"/>
        <v>5.4561378191041301E-2</v>
      </c>
      <c r="S29">
        <f t="shared" si="10"/>
        <v>231.28942910062551</v>
      </c>
      <c r="T29">
        <f t="shared" si="11"/>
        <v>28.925404607273833</v>
      </c>
      <c r="U29">
        <f t="shared" si="12"/>
        <v>29.4053033333333</v>
      </c>
      <c r="V29">
        <f t="shared" si="13"/>
        <v>4.1170657486430136</v>
      </c>
      <c r="W29">
        <f t="shared" si="14"/>
        <v>61.235787617140836</v>
      </c>
      <c r="X29">
        <f t="shared" si="15"/>
        <v>2.3216730410849986</v>
      </c>
      <c r="Y29">
        <f t="shared" si="16"/>
        <v>3.7913663421798245</v>
      </c>
      <c r="Z29">
        <f t="shared" si="17"/>
        <v>1.7953927075580149</v>
      </c>
      <c r="AA29">
        <f t="shared" si="18"/>
        <v>-69.4196532814628</v>
      </c>
      <c r="AB29">
        <f t="shared" si="19"/>
        <v>-227.7151675924967</v>
      </c>
      <c r="AC29">
        <f t="shared" si="20"/>
        <v>-16.815108002792314</v>
      </c>
      <c r="AD29">
        <f t="shared" si="21"/>
        <v>-82.660499776126301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54002.788739943433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1110.6138461538501</v>
      </c>
      <c r="AR29">
        <v>1466.21</v>
      </c>
      <c r="AS29">
        <f t="shared" si="27"/>
        <v>0.24252743730171666</v>
      </c>
      <c r="AT29">
        <v>0.5</v>
      </c>
      <c r="AU29">
        <f t="shared" si="28"/>
        <v>1180.1768807473238</v>
      </c>
      <c r="AV29">
        <f t="shared" si="29"/>
        <v>25.92532362621175</v>
      </c>
      <c r="AW29">
        <f t="shared" si="30"/>
        <v>143.11263722519107</v>
      </c>
      <c r="AX29">
        <f t="shared" si="31"/>
        <v>0.50452527264170888</v>
      </c>
      <c r="AY29">
        <f t="shared" si="32"/>
        <v>2.2456863490873863E-2</v>
      </c>
      <c r="AZ29">
        <f t="shared" si="33"/>
        <v>1.22483818825407</v>
      </c>
      <c r="BA29" t="s">
        <v>343</v>
      </c>
      <c r="BB29">
        <v>726.47</v>
      </c>
      <c r="BC29">
        <f t="shared" si="34"/>
        <v>739.74</v>
      </c>
      <c r="BD29">
        <f t="shared" si="35"/>
        <v>0.48070423911935267</v>
      </c>
      <c r="BE29">
        <f t="shared" si="36"/>
        <v>0.70825955095618021</v>
      </c>
      <c r="BF29">
        <f t="shared" si="37"/>
        <v>0.47366522773124814</v>
      </c>
      <c r="BG29">
        <f t="shared" si="38"/>
        <v>0.70520216372700395</v>
      </c>
      <c r="BH29">
        <f t="shared" si="39"/>
        <v>1399.99033333333</v>
      </c>
      <c r="BI29">
        <f t="shared" si="40"/>
        <v>1180.1768807473238</v>
      </c>
      <c r="BJ29">
        <f t="shared" si="41"/>
        <v>0.84298930688854279</v>
      </c>
      <c r="BK29">
        <f t="shared" si="42"/>
        <v>0.1959786137770857</v>
      </c>
      <c r="BL29">
        <v>6</v>
      </c>
      <c r="BM29">
        <v>0.5</v>
      </c>
      <c r="BN29" t="s">
        <v>290</v>
      </c>
      <c r="BO29">
        <v>2</v>
      </c>
      <c r="BP29">
        <v>1607977014.25</v>
      </c>
      <c r="BQ29">
        <v>899.68340000000001</v>
      </c>
      <c r="BR29">
        <v>932.49236666666695</v>
      </c>
      <c r="BS29">
        <v>22.638276666666702</v>
      </c>
      <c r="BT29">
        <v>20.792120000000001</v>
      </c>
      <c r="BU29">
        <v>896.65639999999996</v>
      </c>
      <c r="BV29">
        <v>22.474683333333299</v>
      </c>
      <c r="BW29">
        <v>500.01366666666701</v>
      </c>
      <c r="BX29">
        <v>102.455233333333</v>
      </c>
      <c r="BY29">
        <v>9.9968870000000001E-2</v>
      </c>
      <c r="BZ29">
        <v>27.984293333333301</v>
      </c>
      <c r="CA29">
        <v>29.4053033333333</v>
      </c>
      <c r="CB29">
        <v>999.9</v>
      </c>
      <c r="CC29">
        <v>0</v>
      </c>
      <c r="CD29">
        <v>0</v>
      </c>
      <c r="CE29">
        <v>10000.874</v>
      </c>
      <c r="CF29">
        <v>0</v>
      </c>
      <c r="CG29">
        <v>366.15336666666701</v>
      </c>
      <c r="CH29">
        <v>1399.99033333333</v>
      </c>
      <c r="CI29">
        <v>0.89999819999999997</v>
      </c>
      <c r="CJ29">
        <v>0.10000178</v>
      </c>
      <c r="CK29">
        <v>0</v>
      </c>
      <c r="CL29">
        <v>1110.67233333333</v>
      </c>
      <c r="CM29">
        <v>4.9997499999999997</v>
      </c>
      <c r="CN29">
        <v>15175.1333333333</v>
      </c>
      <c r="CO29">
        <v>12177.9566666667</v>
      </c>
      <c r="CP29">
        <v>47.082999999999998</v>
      </c>
      <c r="CQ29">
        <v>49</v>
      </c>
      <c r="CR29">
        <v>47.945399999999999</v>
      </c>
      <c r="CS29">
        <v>48.436999999999998</v>
      </c>
      <c r="CT29">
        <v>48.25</v>
      </c>
      <c r="CU29">
        <v>1255.49033333333</v>
      </c>
      <c r="CV29">
        <v>139.5</v>
      </c>
      <c r="CW29">
        <v>0</v>
      </c>
      <c r="CX29">
        <v>106.39999985694899</v>
      </c>
      <c r="CY29">
        <v>0</v>
      </c>
      <c r="CZ29">
        <v>1110.6138461538501</v>
      </c>
      <c r="DA29">
        <v>-14.0854700838004</v>
      </c>
      <c r="DB29">
        <v>-184.35213680296599</v>
      </c>
      <c r="DC29">
        <v>15174.2730769231</v>
      </c>
      <c r="DD29">
        <v>15</v>
      </c>
      <c r="DE29">
        <v>1607976576</v>
      </c>
      <c r="DF29" t="s">
        <v>327</v>
      </c>
      <c r="DG29">
        <v>1607976576</v>
      </c>
      <c r="DH29">
        <v>1607976571</v>
      </c>
      <c r="DI29">
        <v>10</v>
      </c>
      <c r="DJ29">
        <v>0.61</v>
      </c>
      <c r="DK29">
        <v>-4.9000000000000002E-2</v>
      </c>
      <c r="DL29">
        <v>3.0270000000000001</v>
      </c>
      <c r="DM29">
        <v>0.16400000000000001</v>
      </c>
      <c r="DN29">
        <v>521</v>
      </c>
      <c r="DO29">
        <v>20</v>
      </c>
      <c r="DP29">
        <v>0.05</v>
      </c>
      <c r="DQ29">
        <v>0.03</v>
      </c>
      <c r="DR29">
        <v>25.9394049193358</v>
      </c>
      <c r="DS29">
        <v>-0.16706340700785099</v>
      </c>
      <c r="DT29">
        <v>3.9543677243745599E-2</v>
      </c>
      <c r="DU29">
        <v>1</v>
      </c>
      <c r="DV29">
        <v>-32.819919354838703</v>
      </c>
      <c r="DW29">
        <v>0.193311290322637</v>
      </c>
      <c r="DX29">
        <v>5.0736539097417301E-2</v>
      </c>
      <c r="DY29">
        <v>1</v>
      </c>
      <c r="DZ29">
        <v>1.8449438709677399</v>
      </c>
      <c r="EA29">
        <v>9.0045483870960896E-2</v>
      </c>
      <c r="EB29">
        <v>6.8473774953624299E-3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3.0270000000000001</v>
      </c>
      <c r="EJ29">
        <v>0.1636</v>
      </c>
      <c r="EK29">
        <v>3.0270499999999201</v>
      </c>
      <c r="EL29">
        <v>0</v>
      </c>
      <c r="EM29">
        <v>0</v>
      </c>
      <c r="EN29">
        <v>0</v>
      </c>
      <c r="EO29">
        <v>0.16357999999999601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7.4</v>
      </c>
      <c r="EX29">
        <v>7.5</v>
      </c>
      <c r="EY29">
        <v>2</v>
      </c>
      <c r="EZ29">
        <v>509.709</v>
      </c>
      <c r="FA29">
        <v>471.93799999999999</v>
      </c>
      <c r="FB29">
        <v>23.451899999999998</v>
      </c>
      <c r="FC29">
        <v>35.081600000000002</v>
      </c>
      <c r="FD29">
        <v>30.000399999999999</v>
      </c>
      <c r="FE29">
        <v>34.991999999999997</v>
      </c>
      <c r="FF29">
        <v>34.9709</v>
      </c>
      <c r="FG29">
        <v>42.817799999999998</v>
      </c>
      <c r="FH29">
        <v>16.0641</v>
      </c>
      <c r="FI29">
        <v>46.089100000000002</v>
      </c>
      <c r="FJ29">
        <v>23.460599999999999</v>
      </c>
      <c r="FK29">
        <v>932.49099999999999</v>
      </c>
      <c r="FL29">
        <v>20.7499</v>
      </c>
      <c r="FM29">
        <v>101.146</v>
      </c>
      <c r="FN29">
        <v>100.447</v>
      </c>
    </row>
    <row r="30" spans="1:170" x14ac:dyDescent="0.25">
      <c r="A30">
        <v>14</v>
      </c>
      <c r="B30">
        <v>1607977142.5</v>
      </c>
      <c r="C30">
        <v>1276.9000000953699</v>
      </c>
      <c r="D30" t="s">
        <v>344</v>
      </c>
      <c r="E30" t="s">
        <v>345</v>
      </c>
      <c r="F30" t="s">
        <v>285</v>
      </c>
      <c r="G30" t="s">
        <v>286</v>
      </c>
      <c r="H30">
        <v>1607977134.5</v>
      </c>
      <c r="I30">
        <f t="shared" si="0"/>
        <v>1.9261874276968341E-3</v>
      </c>
      <c r="J30">
        <f t="shared" si="1"/>
        <v>27.716450670638793</v>
      </c>
      <c r="K30">
        <f t="shared" si="2"/>
        <v>1199.5048387096799</v>
      </c>
      <c r="L30">
        <f t="shared" si="3"/>
        <v>759.30723887145575</v>
      </c>
      <c r="M30">
        <f t="shared" si="4"/>
        <v>77.860681926673948</v>
      </c>
      <c r="N30">
        <f t="shared" si="5"/>
        <v>122.99930770460043</v>
      </c>
      <c r="O30">
        <f t="shared" si="6"/>
        <v>0.10948190430167049</v>
      </c>
      <c r="P30">
        <f t="shared" si="7"/>
        <v>2.9717528373249036</v>
      </c>
      <c r="Q30">
        <f t="shared" si="8"/>
        <v>0.10728953206747838</v>
      </c>
      <c r="R30">
        <f t="shared" si="9"/>
        <v>6.7249276870312041E-2</v>
      </c>
      <c r="S30">
        <f t="shared" si="10"/>
        <v>231.28966507542324</v>
      </c>
      <c r="T30">
        <f t="shared" si="11"/>
        <v>28.785773623428859</v>
      </c>
      <c r="U30">
        <f t="shared" si="12"/>
        <v>29.230112903225798</v>
      </c>
      <c r="V30">
        <f t="shared" si="13"/>
        <v>4.0756369833957544</v>
      </c>
      <c r="W30">
        <f t="shared" si="14"/>
        <v>60.624076264839957</v>
      </c>
      <c r="X30">
        <f t="shared" si="15"/>
        <v>2.2918458244240756</v>
      </c>
      <c r="Y30">
        <f t="shared" si="16"/>
        <v>3.7804218482637295</v>
      </c>
      <c r="Z30">
        <f t="shared" si="17"/>
        <v>1.7837911589716788</v>
      </c>
      <c r="AA30">
        <f t="shared" si="18"/>
        <v>-84.94486556143039</v>
      </c>
      <c r="AB30">
        <f t="shared" si="19"/>
        <v>-207.5390665832212</v>
      </c>
      <c r="AC30">
        <f t="shared" si="20"/>
        <v>-15.311524471514597</v>
      </c>
      <c r="AD30">
        <f t="shared" si="21"/>
        <v>-76.505791540742933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53991.999385674048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1098.6457692307699</v>
      </c>
      <c r="AR30">
        <v>1425.91</v>
      </c>
      <c r="AS30">
        <f t="shared" si="27"/>
        <v>0.22951254340682803</v>
      </c>
      <c r="AT30">
        <v>0.5</v>
      </c>
      <c r="AU30">
        <f t="shared" si="28"/>
        <v>1180.1811394569384</v>
      </c>
      <c r="AV30">
        <f t="shared" si="29"/>
        <v>27.716450670638793</v>
      </c>
      <c r="AW30">
        <f t="shared" si="30"/>
        <v>135.43318749876516</v>
      </c>
      <c r="AX30">
        <f t="shared" si="31"/>
        <v>0.4944561718481531</v>
      </c>
      <c r="AY30">
        <f t="shared" si="32"/>
        <v>2.3974453755018169E-2</v>
      </c>
      <c r="AZ30">
        <f t="shared" si="33"/>
        <v>1.2877180186687798</v>
      </c>
      <c r="BA30" t="s">
        <v>347</v>
      </c>
      <c r="BB30">
        <v>720.86</v>
      </c>
      <c r="BC30">
        <f t="shared" si="34"/>
        <v>705.05000000000007</v>
      </c>
      <c r="BD30">
        <f t="shared" si="35"/>
        <v>0.46417166267531396</v>
      </c>
      <c r="BE30">
        <f t="shared" si="36"/>
        <v>0.72255452105681528</v>
      </c>
      <c r="BF30">
        <f t="shared" si="37"/>
        <v>0.46065455199049665</v>
      </c>
      <c r="BG30">
        <f t="shared" si="38"/>
        <v>0.72102716620390839</v>
      </c>
      <c r="BH30">
        <f t="shared" si="39"/>
        <v>1399.99580645161</v>
      </c>
      <c r="BI30">
        <f t="shared" si="40"/>
        <v>1180.1811394569384</v>
      </c>
      <c r="BJ30">
        <f t="shared" si="41"/>
        <v>0.84298905326594675</v>
      </c>
      <c r="BK30">
        <f t="shared" si="42"/>
        <v>0.19597810653189343</v>
      </c>
      <c r="BL30">
        <v>6</v>
      </c>
      <c r="BM30">
        <v>0.5</v>
      </c>
      <c r="BN30" t="s">
        <v>290</v>
      </c>
      <c r="BO30">
        <v>2</v>
      </c>
      <c r="BP30">
        <v>1607977134.5</v>
      </c>
      <c r="BQ30">
        <v>1199.5048387096799</v>
      </c>
      <c r="BR30">
        <v>1235.5361290322601</v>
      </c>
      <c r="BS30">
        <v>22.350370967741899</v>
      </c>
      <c r="BT30">
        <v>20.0906709677419</v>
      </c>
      <c r="BU30">
        <v>1196.4796774193501</v>
      </c>
      <c r="BV30">
        <v>22.186790322580599</v>
      </c>
      <c r="BW30">
        <v>500.014096774194</v>
      </c>
      <c r="BX30">
        <v>102.441741935484</v>
      </c>
      <c r="BY30">
        <v>9.9993399999999996E-2</v>
      </c>
      <c r="BZ30">
        <v>27.934719354838698</v>
      </c>
      <c r="CA30">
        <v>29.230112903225798</v>
      </c>
      <c r="CB30">
        <v>999.9</v>
      </c>
      <c r="CC30">
        <v>0</v>
      </c>
      <c r="CD30">
        <v>0</v>
      </c>
      <c r="CE30">
        <v>9998.4464516128992</v>
      </c>
      <c r="CF30">
        <v>0</v>
      </c>
      <c r="CG30">
        <v>365.56435483871002</v>
      </c>
      <c r="CH30">
        <v>1399.99580645161</v>
      </c>
      <c r="CI30">
        <v>0.900007064516129</v>
      </c>
      <c r="CJ30">
        <v>9.9992838709677401E-2</v>
      </c>
      <c r="CK30">
        <v>0</v>
      </c>
      <c r="CL30">
        <v>1099.0987096774199</v>
      </c>
      <c r="CM30">
        <v>4.9997499999999997</v>
      </c>
      <c r="CN30">
        <v>15012.8</v>
      </c>
      <c r="CO30">
        <v>12178.038709677399</v>
      </c>
      <c r="CP30">
        <v>46.733677419354798</v>
      </c>
      <c r="CQ30">
        <v>48.756</v>
      </c>
      <c r="CR30">
        <v>47.689096774193501</v>
      </c>
      <c r="CS30">
        <v>48.158999999999999</v>
      </c>
      <c r="CT30">
        <v>48.026000000000003</v>
      </c>
      <c r="CU30">
        <v>1255.5070967741899</v>
      </c>
      <c r="CV30">
        <v>139.488709677419</v>
      </c>
      <c r="CW30">
        <v>0</v>
      </c>
      <c r="CX30">
        <v>120.10000014305101</v>
      </c>
      <c r="CY30">
        <v>0</v>
      </c>
      <c r="CZ30">
        <v>1098.6457692307699</v>
      </c>
      <c r="DA30">
        <v>-38.100170974953997</v>
      </c>
      <c r="DB30">
        <v>-505.90085496852703</v>
      </c>
      <c r="DC30">
        <v>15006.5846153846</v>
      </c>
      <c r="DD30">
        <v>15</v>
      </c>
      <c r="DE30">
        <v>1607976576</v>
      </c>
      <c r="DF30" t="s">
        <v>327</v>
      </c>
      <c r="DG30">
        <v>1607976576</v>
      </c>
      <c r="DH30">
        <v>1607976571</v>
      </c>
      <c r="DI30">
        <v>10</v>
      </c>
      <c r="DJ30">
        <v>0.61</v>
      </c>
      <c r="DK30">
        <v>-4.9000000000000002E-2</v>
      </c>
      <c r="DL30">
        <v>3.0270000000000001</v>
      </c>
      <c r="DM30">
        <v>0.16400000000000001</v>
      </c>
      <c r="DN30">
        <v>521</v>
      </c>
      <c r="DO30">
        <v>20</v>
      </c>
      <c r="DP30">
        <v>0.05</v>
      </c>
      <c r="DQ30">
        <v>0.03</v>
      </c>
      <c r="DR30">
        <v>27.722226072072299</v>
      </c>
      <c r="DS30">
        <v>-0.68699011850736402</v>
      </c>
      <c r="DT30">
        <v>7.9365357979900894E-2</v>
      </c>
      <c r="DU30">
        <v>0</v>
      </c>
      <c r="DV30">
        <v>-36.029964516128999</v>
      </c>
      <c r="DW30">
        <v>1.0265612903226899</v>
      </c>
      <c r="DX30">
        <v>0.106393392192303</v>
      </c>
      <c r="DY30">
        <v>0</v>
      </c>
      <c r="DZ30">
        <v>2.2597019354838701</v>
      </c>
      <c r="EA30">
        <v>-9.3116612903226897E-2</v>
      </c>
      <c r="EB30">
        <v>6.9547474708241E-3</v>
      </c>
      <c r="EC30">
        <v>1</v>
      </c>
      <c r="ED30">
        <v>1</v>
      </c>
      <c r="EE30">
        <v>3</v>
      </c>
      <c r="EF30" t="s">
        <v>348</v>
      </c>
      <c r="EG30">
        <v>100</v>
      </c>
      <c r="EH30">
        <v>100</v>
      </c>
      <c r="EI30">
        <v>3.03</v>
      </c>
      <c r="EJ30">
        <v>0.1636</v>
      </c>
      <c r="EK30">
        <v>3.0270499999999201</v>
      </c>
      <c r="EL30">
        <v>0</v>
      </c>
      <c r="EM30">
        <v>0</v>
      </c>
      <c r="EN30">
        <v>0</v>
      </c>
      <c r="EO30">
        <v>0.16357999999999601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9.4</v>
      </c>
      <c r="EX30">
        <v>9.5</v>
      </c>
      <c r="EY30">
        <v>2</v>
      </c>
      <c r="EZ30">
        <v>509.02800000000002</v>
      </c>
      <c r="FA30">
        <v>473.84899999999999</v>
      </c>
      <c r="FB30">
        <v>24.441299999999998</v>
      </c>
      <c r="FC30">
        <v>34.904299999999999</v>
      </c>
      <c r="FD30">
        <v>29.997800000000002</v>
      </c>
      <c r="FE30">
        <v>34.834400000000002</v>
      </c>
      <c r="FF30">
        <v>34.788499999999999</v>
      </c>
      <c r="FG30">
        <v>53.456299999999999</v>
      </c>
      <c r="FH30">
        <v>18.9436</v>
      </c>
      <c r="FI30">
        <v>46.089100000000002</v>
      </c>
      <c r="FJ30">
        <v>24.475300000000001</v>
      </c>
      <c r="FK30">
        <v>1235.45</v>
      </c>
      <c r="FL30">
        <v>20.0502</v>
      </c>
      <c r="FM30">
        <v>101.19799999999999</v>
      </c>
      <c r="FN30">
        <v>100.508</v>
      </c>
    </row>
    <row r="31" spans="1:170" x14ac:dyDescent="0.25">
      <c r="A31">
        <v>15</v>
      </c>
      <c r="B31">
        <v>1607977203</v>
      </c>
      <c r="C31">
        <v>1337.4000000953699</v>
      </c>
      <c r="D31" t="s">
        <v>349</v>
      </c>
      <c r="E31" t="s">
        <v>350</v>
      </c>
      <c r="F31" t="s">
        <v>285</v>
      </c>
      <c r="G31" t="s">
        <v>286</v>
      </c>
      <c r="H31">
        <v>1607977195</v>
      </c>
      <c r="I31">
        <f t="shared" si="0"/>
        <v>1.5440654344687564E-3</v>
      </c>
      <c r="J31">
        <f t="shared" si="1"/>
        <v>29.045196680591033</v>
      </c>
      <c r="K31">
        <f t="shared" si="2"/>
        <v>1393.8978387096799</v>
      </c>
      <c r="L31">
        <f t="shared" si="3"/>
        <v>810.96320928696616</v>
      </c>
      <c r="M31">
        <f t="shared" si="4"/>
        <v>83.154309281043624</v>
      </c>
      <c r="N31">
        <f t="shared" si="5"/>
        <v>142.92709047572561</v>
      </c>
      <c r="O31">
        <f t="shared" si="6"/>
        <v>8.5547603149770862E-2</v>
      </c>
      <c r="P31">
        <f t="shared" si="7"/>
        <v>2.9724666668869371</v>
      </c>
      <c r="Q31">
        <f t="shared" si="8"/>
        <v>8.4202991020197127E-2</v>
      </c>
      <c r="R31">
        <f t="shared" si="9"/>
        <v>5.2745916942778998E-2</v>
      </c>
      <c r="S31">
        <f t="shared" si="10"/>
        <v>231.29112950656341</v>
      </c>
      <c r="T31">
        <f t="shared" si="11"/>
        <v>28.950160986846527</v>
      </c>
      <c r="U31">
        <f t="shared" si="12"/>
        <v>29.2359096774194</v>
      </c>
      <c r="V31">
        <f t="shared" si="13"/>
        <v>4.0770019589714748</v>
      </c>
      <c r="W31">
        <f t="shared" si="14"/>
        <v>59.4122944861438</v>
      </c>
      <c r="X31">
        <f t="shared" si="15"/>
        <v>2.2547794057387991</v>
      </c>
      <c r="Y31">
        <f t="shared" si="16"/>
        <v>3.7951394155710672</v>
      </c>
      <c r="Z31">
        <f t="shared" si="17"/>
        <v>1.8222225532326757</v>
      </c>
      <c r="AA31">
        <f t="shared" si="18"/>
        <v>-68.093285660072155</v>
      </c>
      <c r="AB31">
        <f t="shared" si="19"/>
        <v>-197.83941651808934</v>
      </c>
      <c r="AC31">
        <f t="shared" si="20"/>
        <v>-14.597663721848935</v>
      </c>
      <c r="AD31">
        <f t="shared" si="21"/>
        <v>-49.239236393447015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54000.876476519996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1095.73961538462</v>
      </c>
      <c r="AR31">
        <v>1412.12</v>
      </c>
      <c r="AS31">
        <f t="shared" si="27"/>
        <v>0.22404638742839122</v>
      </c>
      <c r="AT31">
        <v>0.5</v>
      </c>
      <c r="AU31">
        <f t="shared" si="28"/>
        <v>1180.1911749407591</v>
      </c>
      <c r="AV31">
        <f t="shared" si="29"/>
        <v>29.045196680591033</v>
      </c>
      <c r="AW31">
        <f t="shared" si="30"/>
        <v>132.20878461017278</v>
      </c>
      <c r="AX31">
        <f t="shared" si="31"/>
        <v>0.49150922017958815</v>
      </c>
      <c r="AY31">
        <f t="shared" si="32"/>
        <v>2.5100123428642155E-2</v>
      </c>
      <c r="AZ31">
        <f t="shared" si="33"/>
        <v>1.3100586352434638</v>
      </c>
      <c r="BA31" t="s">
        <v>352</v>
      </c>
      <c r="BB31">
        <v>718.05</v>
      </c>
      <c r="BC31">
        <f t="shared" si="34"/>
        <v>694.06999999999994</v>
      </c>
      <c r="BD31">
        <f t="shared" si="35"/>
        <v>0.4558335392905325</v>
      </c>
      <c r="BE31">
        <f t="shared" si="36"/>
        <v>0.72717695939120219</v>
      </c>
      <c r="BF31">
        <f t="shared" si="37"/>
        <v>0.45414990128483607</v>
      </c>
      <c r="BG31">
        <f t="shared" si="38"/>
        <v>0.72644222288273008</v>
      </c>
      <c r="BH31">
        <f t="shared" si="39"/>
        <v>1400.0080645161299</v>
      </c>
      <c r="BI31">
        <f t="shared" si="40"/>
        <v>1180.1911749407591</v>
      </c>
      <c r="BJ31">
        <f t="shared" si="41"/>
        <v>0.84298884045975564</v>
      </c>
      <c r="BK31">
        <f t="shared" si="42"/>
        <v>0.19597768091951145</v>
      </c>
      <c r="BL31">
        <v>6</v>
      </c>
      <c r="BM31">
        <v>0.5</v>
      </c>
      <c r="BN31" t="s">
        <v>290</v>
      </c>
      <c r="BO31">
        <v>2</v>
      </c>
      <c r="BP31">
        <v>1607977195</v>
      </c>
      <c r="BQ31">
        <v>1393.8978387096799</v>
      </c>
      <c r="BR31">
        <v>1431.3332258064499</v>
      </c>
      <c r="BS31">
        <v>21.989758064516099</v>
      </c>
      <c r="BT31">
        <v>20.177700000000002</v>
      </c>
      <c r="BU31">
        <v>1389.3248387096801</v>
      </c>
      <c r="BV31">
        <v>21.813758064516101</v>
      </c>
      <c r="BW31">
        <v>500.02100000000002</v>
      </c>
      <c r="BX31">
        <v>102.43770967741899</v>
      </c>
      <c r="BY31">
        <v>9.9998974193548404E-2</v>
      </c>
      <c r="BZ31">
        <v>28.001354838709702</v>
      </c>
      <c r="CA31">
        <v>29.2359096774194</v>
      </c>
      <c r="CB31">
        <v>999.9</v>
      </c>
      <c r="CC31">
        <v>0</v>
      </c>
      <c r="CD31">
        <v>0</v>
      </c>
      <c r="CE31">
        <v>10002.8796774194</v>
      </c>
      <c r="CF31">
        <v>0</v>
      </c>
      <c r="CG31">
        <v>365.25745161290303</v>
      </c>
      <c r="CH31">
        <v>1400.0080645161299</v>
      </c>
      <c r="CI31">
        <v>0.90001600000000004</v>
      </c>
      <c r="CJ31">
        <v>9.9983806451612894E-2</v>
      </c>
      <c r="CK31">
        <v>0</v>
      </c>
      <c r="CL31">
        <v>1096.2990322580599</v>
      </c>
      <c r="CM31">
        <v>4.9997499999999997</v>
      </c>
      <c r="CN31">
        <v>14971.816129032301</v>
      </c>
      <c r="CO31">
        <v>12178.177419354801</v>
      </c>
      <c r="CP31">
        <v>46.625</v>
      </c>
      <c r="CQ31">
        <v>48.564032258064501</v>
      </c>
      <c r="CR31">
        <v>47.537999999999997</v>
      </c>
      <c r="CS31">
        <v>47.936999999999998</v>
      </c>
      <c r="CT31">
        <v>47.870935483871001</v>
      </c>
      <c r="CU31">
        <v>1255.5280645161299</v>
      </c>
      <c r="CV31">
        <v>139.47999999999999</v>
      </c>
      <c r="CW31">
        <v>0</v>
      </c>
      <c r="CX31">
        <v>60.100000143051098</v>
      </c>
      <c r="CY31">
        <v>0</v>
      </c>
      <c r="CZ31">
        <v>1095.73961538462</v>
      </c>
      <c r="DA31">
        <v>-45.2434188069562</v>
      </c>
      <c r="DB31">
        <v>-604.68717990923699</v>
      </c>
      <c r="DC31">
        <v>14964.2961538462</v>
      </c>
      <c r="DD31">
        <v>15</v>
      </c>
      <c r="DE31">
        <v>1607977233</v>
      </c>
      <c r="DF31" t="s">
        <v>353</v>
      </c>
      <c r="DG31">
        <v>1607977233</v>
      </c>
      <c r="DH31">
        <v>1607977224</v>
      </c>
      <c r="DI31">
        <v>11</v>
      </c>
      <c r="DJ31">
        <v>1.5449999999999999</v>
      </c>
      <c r="DK31">
        <v>1.2999999999999999E-2</v>
      </c>
      <c r="DL31">
        <v>4.5730000000000004</v>
      </c>
      <c r="DM31">
        <v>0.17599999999999999</v>
      </c>
      <c r="DN31">
        <v>1434</v>
      </c>
      <c r="DO31">
        <v>20</v>
      </c>
      <c r="DP31">
        <v>0.06</v>
      </c>
      <c r="DQ31">
        <v>0.04</v>
      </c>
      <c r="DR31">
        <v>30.4010097260573</v>
      </c>
      <c r="DS31">
        <v>5.2110605343760302E-2</v>
      </c>
      <c r="DT31">
        <v>0.22298830983496801</v>
      </c>
      <c r="DU31">
        <v>1</v>
      </c>
      <c r="DV31">
        <v>-39.010067741935501</v>
      </c>
      <c r="DW31">
        <v>5.1048387096879103E-2</v>
      </c>
      <c r="DX31">
        <v>0.26849089296394801</v>
      </c>
      <c r="DY31">
        <v>1</v>
      </c>
      <c r="DZ31">
        <v>1.8000454838709701</v>
      </c>
      <c r="EA31">
        <v>-9.2103870967745805E-2</v>
      </c>
      <c r="EB31">
        <v>1.0353892158526E-2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4.5730000000000004</v>
      </c>
      <c r="EJ31">
        <v>0.17599999999999999</v>
      </c>
      <c r="EK31">
        <v>3.0270499999999201</v>
      </c>
      <c r="EL31">
        <v>0</v>
      </c>
      <c r="EM31">
        <v>0</v>
      </c>
      <c r="EN31">
        <v>0</v>
      </c>
      <c r="EO31">
        <v>0.16357999999999601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10.4</v>
      </c>
      <c r="EX31">
        <v>10.5</v>
      </c>
      <c r="EY31">
        <v>2</v>
      </c>
      <c r="EZ31">
        <v>508.81299999999999</v>
      </c>
      <c r="FA31">
        <v>475.88799999999998</v>
      </c>
      <c r="FB31">
        <v>23.832699999999999</v>
      </c>
      <c r="FC31">
        <v>34.644599999999997</v>
      </c>
      <c r="FD31">
        <v>29.999099999999999</v>
      </c>
      <c r="FE31">
        <v>34.646900000000002</v>
      </c>
      <c r="FF31">
        <v>34.6235</v>
      </c>
      <c r="FG31">
        <v>60.161099999999998</v>
      </c>
      <c r="FH31">
        <v>17.197099999999999</v>
      </c>
      <c r="FI31">
        <v>45.714199999999998</v>
      </c>
      <c r="FJ31">
        <v>23.821300000000001</v>
      </c>
      <c r="FK31">
        <v>1434.11</v>
      </c>
      <c r="FL31">
        <v>20.270900000000001</v>
      </c>
      <c r="FM31">
        <v>101.24299999999999</v>
      </c>
      <c r="FN31">
        <v>100.55800000000001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2020-12-14T12:25:45Z</dcterms:created>
  <dcterms:modified xsi:type="dcterms:W3CDTF">2021-05-04T23:18:08Z</dcterms:modified>
</cp:coreProperties>
</file>