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32CAAE3-8DAA-4C77-8709-9835BCF0AEDD}" xr6:coauthVersionLast="46" xr6:coauthVersionMax="46" xr10:uidLastSave="{00000000-0000-0000-0000-000000000000}"/>
  <bookViews>
    <workbookView xWindow="5775" yWindow="303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H20" i="1"/>
  <c r="AG20" i="1"/>
  <c r="K20" i="1" s="1"/>
  <c r="Y20" i="1"/>
  <c r="X20" i="1"/>
  <c r="W20" i="1" s="1"/>
  <c r="P20" i="1"/>
  <c r="N20" i="1"/>
  <c r="I20" i="1"/>
  <c r="AA20" i="1" s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AH27" i="1" l="1"/>
  <c r="N27" i="1"/>
  <c r="K27" i="1"/>
  <c r="J27" i="1"/>
  <c r="AV27" i="1" s="1"/>
  <c r="AY27" i="1" s="1"/>
  <c r="I27" i="1"/>
  <c r="AH24" i="1"/>
  <c r="N24" i="1"/>
  <c r="I24" i="1"/>
  <c r="K24" i="1"/>
  <c r="J24" i="1"/>
  <c r="AV24" i="1" s="1"/>
  <c r="AY24" i="1" s="1"/>
  <c r="S23" i="1"/>
  <c r="AU23" i="1"/>
  <c r="AW23" i="1" s="1"/>
  <c r="K28" i="1"/>
  <c r="J28" i="1"/>
  <c r="AV28" i="1" s="1"/>
  <c r="AY28" i="1" s="1"/>
  <c r="I28" i="1"/>
  <c r="AH28" i="1"/>
  <c r="N28" i="1"/>
  <c r="AU29" i="1"/>
  <c r="AY29" i="1" s="1"/>
  <c r="S29" i="1"/>
  <c r="S18" i="1"/>
  <c r="AU18" i="1"/>
  <c r="AW18" i="1" s="1"/>
  <c r="I21" i="1"/>
  <c r="AH21" i="1"/>
  <c r="J21" i="1"/>
  <c r="AV21" i="1" s="1"/>
  <c r="AY21" i="1" s="1"/>
  <c r="N21" i="1"/>
  <c r="K21" i="1"/>
  <c r="AW27" i="1"/>
  <c r="AU27" i="1"/>
  <c r="S27" i="1"/>
  <c r="AW29" i="1"/>
  <c r="AY18" i="1"/>
  <c r="AU30" i="1"/>
  <c r="AW30" i="1" s="1"/>
  <c r="S30" i="1"/>
  <c r="AA29" i="1"/>
  <c r="N19" i="1"/>
  <c r="I19" i="1"/>
  <c r="K19" i="1"/>
  <c r="J19" i="1"/>
  <c r="AV19" i="1" s="1"/>
  <c r="AY19" i="1" s="1"/>
  <c r="AH19" i="1"/>
  <c r="S20" i="1"/>
  <c r="AU20" i="1"/>
  <c r="AW20" i="1" s="1"/>
  <c r="AW21" i="1"/>
  <c r="AU21" i="1"/>
  <c r="S21" i="1"/>
  <c r="S31" i="1"/>
  <c r="AU31" i="1"/>
  <c r="AU19" i="1"/>
  <c r="AW19" i="1" s="1"/>
  <c r="S19" i="1"/>
  <c r="AU22" i="1"/>
  <c r="AW22" i="1" s="1"/>
  <c r="S22" i="1"/>
  <c r="AY26" i="1"/>
  <c r="AW31" i="1"/>
  <c r="T28" i="1"/>
  <c r="U28" i="1" s="1"/>
  <c r="AH22" i="1"/>
  <c r="AH30" i="1"/>
  <c r="AH17" i="1"/>
  <c r="I22" i="1"/>
  <c r="S24" i="1"/>
  <c r="AH25" i="1"/>
  <c r="I30" i="1"/>
  <c r="N31" i="1"/>
  <c r="I17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AH23" i="1"/>
  <c r="J25" i="1"/>
  <c r="AV25" i="1" s="1"/>
  <c r="AY25" i="1" s="1"/>
  <c r="K30" i="1"/>
  <c r="AH31" i="1"/>
  <c r="S17" i="1"/>
  <c r="AH18" i="1"/>
  <c r="J20" i="1"/>
  <c r="AV20" i="1" s="1"/>
  <c r="AY20" i="1" s="1"/>
  <c r="I23" i="1"/>
  <c r="S25" i="1"/>
  <c r="AH26" i="1"/>
  <c r="I31" i="1"/>
  <c r="I18" i="1"/>
  <c r="J23" i="1"/>
  <c r="AV23" i="1" s="1"/>
  <c r="I26" i="1"/>
  <c r="T26" i="1" s="1"/>
  <c r="U26" i="1" s="1"/>
  <c r="AH29" i="1"/>
  <c r="J31" i="1"/>
  <c r="AV31" i="1" s="1"/>
  <c r="AY31" i="1" s="1"/>
  <c r="V26" i="1" l="1"/>
  <c r="Z26" i="1" s="1"/>
  <c r="AC26" i="1"/>
  <c r="AB26" i="1"/>
  <c r="AA31" i="1"/>
  <c r="T22" i="1"/>
  <c r="U22" i="1" s="1"/>
  <c r="T21" i="1"/>
  <c r="U21" i="1" s="1"/>
  <c r="Q21" i="1" s="1"/>
  <c r="O21" i="1" s="1"/>
  <c r="R21" i="1" s="1"/>
  <c r="L21" i="1" s="1"/>
  <c r="M21" i="1" s="1"/>
  <c r="T29" i="1"/>
  <c r="U29" i="1" s="1"/>
  <c r="T23" i="1"/>
  <c r="U23" i="1" s="1"/>
  <c r="Q23" i="1" s="1"/>
  <c r="O23" i="1" s="1"/>
  <c r="R23" i="1" s="1"/>
  <c r="L23" i="1" s="1"/>
  <c r="M23" i="1" s="1"/>
  <c r="AA18" i="1"/>
  <c r="AA25" i="1"/>
  <c r="Q25" i="1"/>
  <c r="O25" i="1" s="1"/>
  <c r="R25" i="1" s="1"/>
  <c r="L25" i="1" s="1"/>
  <c r="M25" i="1" s="1"/>
  <c r="T18" i="1"/>
  <c r="U18" i="1" s="1"/>
  <c r="Q18" i="1" s="1"/>
  <c r="O18" i="1" s="1"/>
  <c r="R18" i="1" s="1"/>
  <c r="L18" i="1" s="1"/>
  <c r="M18" i="1" s="1"/>
  <c r="AA17" i="1"/>
  <c r="AA19" i="1"/>
  <c r="AA27" i="1"/>
  <c r="Q27" i="1"/>
  <c r="O27" i="1" s="1"/>
  <c r="R27" i="1" s="1"/>
  <c r="L27" i="1" s="1"/>
  <c r="M27" i="1" s="1"/>
  <c r="T25" i="1"/>
  <c r="U25" i="1" s="1"/>
  <c r="AA23" i="1"/>
  <c r="AA30" i="1"/>
  <c r="T19" i="1"/>
  <c r="U19" i="1" s="1"/>
  <c r="Q19" i="1" s="1"/>
  <c r="O19" i="1" s="1"/>
  <c r="R19" i="1" s="1"/>
  <c r="L19" i="1" s="1"/>
  <c r="M19" i="1" s="1"/>
  <c r="T20" i="1"/>
  <c r="U20" i="1" s="1"/>
  <c r="AA21" i="1"/>
  <c r="AA28" i="1"/>
  <c r="Q28" i="1"/>
  <c r="O28" i="1" s="1"/>
  <c r="R28" i="1" s="1"/>
  <c r="L28" i="1" s="1"/>
  <c r="M28" i="1" s="1"/>
  <c r="AC28" i="1"/>
  <c r="AD28" i="1" s="1"/>
  <c r="V28" i="1"/>
  <c r="Z28" i="1" s="1"/>
  <c r="Q26" i="1"/>
  <c r="O26" i="1" s="1"/>
  <c r="R26" i="1" s="1"/>
  <c r="L26" i="1" s="1"/>
  <c r="M26" i="1" s="1"/>
  <c r="AA26" i="1"/>
  <c r="T24" i="1"/>
  <c r="U24" i="1" s="1"/>
  <c r="Q24" i="1" s="1"/>
  <c r="O24" i="1" s="1"/>
  <c r="R24" i="1" s="1"/>
  <c r="L24" i="1" s="1"/>
  <c r="M24" i="1" s="1"/>
  <c r="AB28" i="1"/>
  <c r="T31" i="1"/>
  <c r="U31" i="1" s="1"/>
  <c r="T30" i="1"/>
  <c r="U30" i="1" s="1"/>
  <c r="Q30" i="1" s="1"/>
  <c r="O30" i="1" s="1"/>
  <c r="R30" i="1" s="1"/>
  <c r="L30" i="1" s="1"/>
  <c r="M30" i="1" s="1"/>
  <c r="T27" i="1"/>
  <c r="U27" i="1" s="1"/>
  <c r="AA24" i="1"/>
  <c r="AY23" i="1"/>
  <c r="T17" i="1"/>
  <c r="U17" i="1" s="1"/>
  <c r="AA22" i="1"/>
  <c r="Q22" i="1"/>
  <c r="O22" i="1" s="1"/>
  <c r="R22" i="1" s="1"/>
  <c r="L22" i="1" s="1"/>
  <c r="M22" i="1" s="1"/>
  <c r="AC17" i="1" l="1"/>
  <c r="AD17" i="1" s="1"/>
  <c r="V17" i="1"/>
  <c r="Z17" i="1" s="1"/>
  <c r="AB17" i="1"/>
  <c r="AB31" i="1"/>
  <c r="V31" i="1"/>
  <c r="Z31" i="1" s="1"/>
  <c r="AC31" i="1"/>
  <c r="AD31" i="1" s="1"/>
  <c r="V22" i="1"/>
  <c r="Z22" i="1" s="1"/>
  <c r="AC22" i="1"/>
  <c r="AD22" i="1" s="1"/>
  <c r="AB22" i="1"/>
  <c r="V19" i="1"/>
  <c r="Z19" i="1" s="1"/>
  <c r="AC19" i="1"/>
  <c r="AB19" i="1"/>
  <c r="V24" i="1"/>
  <c r="Z24" i="1" s="1"/>
  <c r="AC24" i="1"/>
  <c r="AB24" i="1"/>
  <c r="Q17" i="1"/>
  <c r="O17" i="1" s="1"/>
  <c r="R17" i="1" s="1"/>
  <c r="L17" i="1" s="1"/>
  <c r="M17" i="1" s="1"/>
  <c r="Q31" i="1"/>
  <c r="O31" i="1" s="1"/>
  <c r="R31" i="1" s="1"/>
  <c r="L31" i="1" s="1"/>
  <c r="M31" i="1" s="1"/>
  <c r="V27" i="1"/>
  <c r="Z27" i="1" s="1"/>
  <c r="AC27" i="1"/>
  <c r="AB27" i="1"/>
  <c r="AB23" i="1"/>
  <c r="V23" i="1"/>
  <c r="Z23" i="1" s="1"/>
  <c r="AC23" i="1"/>
  <c r="AD23" i="1" s="1"/>
  <c r="V18" i="1"/>
  <c r="Z18" i="1" s="1"/>
  <c r="AC18" i="1"/>
  <c r="AD18" i="1" s="1"/>
  <c r="AB18" i="1"/>
  <c r="V29" i="1"/>
  <c r="Z29" i="1" s="1"/>
  <c r="AC29" i="1"/>
  <c r="Q29" i="1"/>
  <c r="O29" i="1" s="1"/>
  <c r="R29" i="1" s="1"/>
  <c r="L29" i="1" s="1"/>
  <c r="M29" i="1" s="1"/>
  <c r="AB29" i="1"/>
  <c r="AC20" i="1"/>
  <c r="V20" i="1"/>
  <c r="Z20" i="1" s="1"/>
  <c r="AB20" i="1"/>
  <c r="Q20" i="1"/>
  <c r="O20" i="1" s="1"/>
  <c r="R20" i="1" s="1"/>
  <c r="L20" i="1" s="1"/>
  <c r="M20" i="1" s="1"/>
  <c r="AC25" i="1"/>
  <c r="V25" i="1"/>
  <c r="Z25" i="1" s="1"/>
  <c r="AB25" i="1"/>
  <c r="AD26" i="1"/>
  <c r="V30" i="1"/>
  <c r="Z30" i="1" s="1"/>
  <c r="AC30" i="1"/>
  <c r="AB30" i="1"/>
  <c r="V21" i="1"/>
  <c r="Z21" i="1" s="1"/>
  <c r="AC21" i="1"/>
  <c r="AB21" i="1"/>
  <c r="AD30" i="1" l="1"/>
  <c r="AD20" i="1"/>
  <c r="AD24" i="1"/>
  <c r="AD29" i="1"/>
  <c r="AD21" i="1"/>
  <c r="AD25" i="1"/>
  <c r="AD27" i="1"/>
  <c r="AD19" i="1"/>
</calcChain>
</file>

<file path=xl/sharedStrings.xml><?xml version="1.0" encoding="utf-8"?>
<sst xmlns="http://schemas.openxmlformats.org/spreadsheetml/2006/main" count="693" uniqueCount="352">
  <si>
    <t>File opened</t>
  </si>
  <si>
    <t>2020-12-14 12:36:55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</si>
  <si>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</si>
  <si>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</si>
  <si>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</si>
  <si>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</si>
  <si>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</si>
  <si>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</si>
  <si>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</si>
  <si>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</si>
  <si>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</si>
  <si>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</si>
  <si>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</si>
  <si>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</si>
  <si>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</si>
  <si>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</si>
  <si>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</si>
  <si>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</si>
  <si>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</si>
  <si>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</si>
  <si>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</si>
  <si>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</si>
  <si>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</si>
  <si>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12:36:55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</si>
  <si>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</si>
  <si>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</si>
  <si>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</si>
  <si>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</si>
  <si>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</si>
  <si>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</si>
  <si>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</si>
  <si>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</si>
  <si>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</si>
  <si>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</si>
  <si>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</si>
  <si>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</si>
  <si>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</si>
  <si>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</si>
  <si>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</si>
  <si>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</si>
  <si>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</si>
  <si>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</si>
  <si>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</si>
  <si>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</si>
  <si>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</si>
  <si>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</si>
  <si>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</si>
  <si>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</si>
  <si>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</si>
  <si>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</si>
  <si>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</si>
  <si>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</si>
  <si>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</si>
  <si>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</si>
  <si>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</si>
  <si>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</si>
  <si>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</si>
  <si>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</si>
  <si>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</si>
  <si>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</si>
  <si>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</si>
  <si>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</si>
  <si>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</si>
  <si>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</si>
  <si>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</si>
  <si>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</si>
  <si>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</si>
  <si>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</si>
  <si>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</si>
  <si>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</si>
  <si>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</si>
  <si>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</si>
  <si>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</si>
  <si>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</si>
  <si>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</si>
  <si>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</si>
  <si>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</si>
  <si>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</si>
  <si>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</si>
  <si>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</si>
  <si>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</si>
  <si>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</si>
  <si>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</si>
  <si>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</si>
  <si>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</si>
  <si>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</si>
  <si>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</si>
  <si>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</si>
  <si>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</si>
  <si>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</si>
  <si>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</si>
  <si>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</si>
  <si>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</si>
  <si>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</si>
  <si>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</si>
  <si>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</si>
  <si>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</si>
  <si>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</si>
  <si>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</si>
  <si>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</si>
  <si>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</si>
  <si>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</si>
  <si>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</si>
  <si>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</si>
  <si>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</si>
  <si>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</si>
  <si>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</si>
  <si>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</si>
  <si>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</si>
  <si>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</si>
  <si>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</si>
  <si>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</si>
  <si>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</si>
  <si>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</si>
  <si>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</si>
  <si>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</si>
  <si>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</si>
  <si>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</si>
  <si>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</si>
  <si>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</si>
  <si>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</si>
  <si>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</si>
  <si>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</si>
  <si>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</si>
  <si>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</si>
  <si>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</si>
  <si>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</si>
  <si>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</si>
  <si>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</si>
  <si>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</si>
  <si>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</si>
  <si>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</si>
  <si>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</si>
  <si>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</si>
  <si>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</si>
  <si>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</si>
  <si>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</si>
  <si>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</si>
  <si>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</si>
  <si>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</si>
  <si>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</si>
  <si>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</si>
  <si>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</si>
  <si>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</si>
  <si>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</si>
  <si>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</si>
  <si>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</si>
  <si>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</si>
  <si>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</si>
  <si>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</si>
  <si>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</si>
  <si>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</si>
  <si>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</si>
  <si>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</si>
  <si>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</si>
  <si>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</si>
  <si>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</si>
  <si>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</si>
  <si>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</si>
  <si>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</si>
  <si>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</si>
  <si>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</si>
  <si>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</si>
  <si>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</si>
  <si>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</si>
  <si>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</si>
  <si>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</si>
  <si>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</si>
  <si>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</si>
  <si>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</si>
  <si>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</si>
  <si>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</si>
  <si>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</si>
  <si>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</si>
  <si>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</si>
  <si>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</si>
  <si>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</si>
  <si>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</si>
  <si>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</si>
  <si>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</si>
  <si>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</si>
  <si>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</si>
  <si>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</si>
  <si>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</si>
  <si>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</si>
  <si>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</si>
  <si>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</si>
  <si>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</si>
  <si>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</si>
  <si>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</si>
  <si>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</si>
  <si>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</si>
  <si>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</si>
  <si>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</si>
  <si>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</si>
  <si>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</si>
  <si>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</si>
  <si>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</si>
  <si>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</si>
  <si>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</si>
  <si>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</si>
  <si>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</si>
  <si>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</si>
  <si>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</si>
  <si>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</si>
  <si>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</si>
  <si>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</si>
  <si>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</si>
  <si>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</si>
  <si>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</si>
  <si>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</si>
  <si>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</si>
  <si>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</si>
  <si>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</si>
  <si>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</si>
  <si>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</si>
  <si>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</si>
  <si>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</si>
  <si>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</si>
  <si>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</si>
  <si>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</si>
  <si>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</si>
  <si>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</si>
  <si>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</si>
  <si>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</si>
  <si>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</si>
  <si>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</si>
  <si>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</si>
  <si>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</si>
  <si>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</si>
  <si>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</si>
  <si>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</si>
  <si>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</si>
  <si>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</si>
  <si>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</si>
  <si>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</si>
  <si>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</si>
  <si>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</si>
  <si>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</si>
  <si>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</si>
  <si>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</si>
  <si>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</si>
  <si>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</si>
  <si>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</si>
  <si>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</si>
  <si>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</si>
  <si>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</si>
  <si>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</si>
  <si>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</si>
  <si>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</si>
  <si>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</si>
  <si>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</si>
  <si>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</si>
  <si>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</si>
  <si>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</si>
  <si>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</si>
  <si>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</si>
  <si>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</si>
  <si>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</si>
  <si>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</si>
  <si>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</si>
  <si>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</si>
  <si>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</si>
  <si>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</si>
  <si>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</si>
  <si>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</si>
  <si>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</si>
  <si>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</si>
  <si>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</si>
  <si>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</si>
  <si>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</si>
  <si>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</si>
  <si>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</si>
  <si>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</si>
  <si>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</si>
  <si>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</si>
  <si>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</si>
  <si>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</si>
  <si>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</si>
  <si>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</si>
  <si>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</si>
  <si>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</si>
  <si>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</si>
  <si>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12:39:16</t>
  </si>
  <si>
    <t>12:39:16</t>
  </si>
  <si>
    <t>1149</t>
  </si>
  <si>
    <t>_1</t>
  </si>
  <si>
    <t>RECT-4143-20200907-06_33_50</t>
  </si>
  <si>
    <t>RECT-7179-20201214-12_39_20</t>
  </si>
  <si>
    <t>DARK-7180-20201214-12_39_22</t>
  </si>
  <si>
    <t>0: Broadleaf</t>
  </si>
  <si>
    <t>12:39:37</t>
  </si>
  <si>
    <t>1/3</t>
  </si>
  <si>
    <t>20201214 12:41:38</t>
  </si>
  <si>
    <t>12:41:38</t>
  </si>
  <si>
    <t>RECT-7181-20201214-12_41_42</t>
  </si>
  <si>
    <t>DARK-7182-20201214-12_41_44</t>
  </si>
  <si>
    <t>20201214 12:42:49</t>
  </si>
  <si>
    <t>12:42:49</t>
  </si>
  <si>
    <t>RECT-7183-20201214-12_42_52</t>
  </si>
  <si>
    <t>DARK-7184-20201214-12_42_54</t>
  </si>
  <si>
    <t>3/3</t>
  </si>
  <si>
    <t>20201214 12:44:13</t>
  </si>
  <si>
    <t>12:44:13</t>
  </si>
  <si>
    <t>RECT-7185-20201214-12_44_16</t>
  </si>
  <si>
    <t>DARK-7186-20201214-12_44_18</t>
  </si>
  <si>
    <t>20201214 12:45:24</t>
  </si>
  <si>
    <t>12:45:24</t>
  </si>
  <si>
    <t>RECT-7187-20201214-12_45_27</t>
  </si>
  <si>
    <t>DARK-7188-20201214-12_45_29</t>
  </si>
  <si>
    <t>20201214 12:46:42</t>
  </si>
  <si>
    <t>12:46:42</t>
  </si>
  <si>
    <t>RECT-7189-20201214-12_46_45</t>
  </si>
  <si>
    <t>DARK-7190-20201214-12_46_47</t>
  </si>
  <si>
    <t>20201214 12:47:53</t>
  </si>
  <si>
    <t>12:47:53</t>
  </si>
  <si>
    <t>RECT-7191-20201214-12_47_56</t>
  </si>
  <si>
    <t>DARK-7192-20201214-12_47_58</t>
  </si>
  <si>
    <t>20201214 12:49:07</t>
  </si>
  <si>
    <t>12:49:07</t>
  </si>
  <si>
    <t>RECT-7193-20201214-12_49_10</t>
  </si>
  <si>
    <t>DARK-7194-20201214-12_49_12</t>
  </si>
  <si>
    <t>20201214 12:50:12</t>
  </si>
  <si>
    <t>12:50:12</t>
  </si>
  <si>
    <t>RECT-7195-20201214-12_50_15</t>
  </si>
  <si>
    <t>DARK-7196-20201214-12_50_17</t>
  </si>
  <si>
    <t>12:50:37</t>
  </si>
  <si>
    <t>20201214 12:52:25</t>
  </si>
  <si>
    <t>12:52:25</t>
  </si>
  <si>
    <t>RECT-7197-20201214-12_52_28</t>
  </si>
  <si>
    <t>DARK-7198-20201214-12_52_30</t>
  </si>
  <si>
    <t>20201214 12:53:29</t>
  </si>
  <si>
    <t>12:53:29</t>
  </si>
  <si>
    <t>RECT-7199-20201214-12_53_32</t>
  </si>
  <si>
    <t>DARK-7200-20201214-12_53_34</t>
  </si>
  <si>
    <t>20201214 12:55:24</t>
  </si>
  <si>
    <t>12:55:24</t>
  </si>
  <si>
    <t>RECT-7201-20201214-12_55_27</t>
  </si>
  <si>
    <t>DARK-7202-20201214-12_55_29</t>
  </si>
  <si>
    <t>20201214 12:56:28</t>
  </si>
  <si>
    <t>12:56:28</t>
  </si>
  <si>
    <t>RECT-7203-20201214-12_56_31</t>
  </si>
  <si>
    <t>DARK-7204-20201214-12_56_33</t>
  </si>
  <si>
    <t>20201214 12:58:28</t>
  </si>
  <si>
    <t>12:58:28</t>
  </si>
  <si>
    <t>RECT-7205-20201214-12_58_32</t>
  </si>
  <si>
    <t>DARK-7206-20201214-12_58_34</t>
  </si>
  <si>
    <t>20201214 13:00:29</t>
  </si>
  <si>
    <t>13:00:29</t>
  </si>
  <si>
    <t>RECT-7207-20201214-13_00_32</t>
  </si>
  <si>
    <t>DARK-7208-20201214-13_00_34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</si>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</sst>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1607978356.5999999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1607978348.8499999</v>
      </c>
      <c r="I17">
        <f t="shared" ref="I17:I31" si="0">BW17*AG17*(BS17-BT17)/(100*BL17*(1000-AG17*BS17))</f>
        <v>1.958526203575671E-3</v>
      </c>
      <c r="J17">
        <f t="shared" ref="J17:J31" si="1">BW17*AG17*(BR17-BQ17*(1000-AG17*BT17)/(1000-AG17*BS17))/(100*BL17)</f>
        <v>12.975548635990242</v>
      </c>
      <c r="K17">
        <f t="shared" ref="K17:K31" si="2">BQ17 - IF(AG17&gt;1, J17*BL17*100/(AI17*CE17), 0)</f>
        <v>399.753066666667</v>
      </c>
      <c r="L17">
        <f t="shared" ref="L17:L31" si="3">((R17-I17/2)*K17-J17)/(R17+I17/2)</f>
        <v>198.92005586019775</v>
      </c>
      <c r="M17">
        <f t="shared" ref="M17:M31" si="4">L17*(BX17+BY17)/1000</f>
        <v>20.39302014263361</v>
      </c>
      <c r="N17">
        <f t="shared" ref="N17:N31" si="5">(BQ17 - IF(AG17&gt;1, J17*BL17*100/(AI17*CE17), 0))*(BX17+BY17)/1000</f>
        <v>40.982153887701969</v>
      </c>
      <c r="O17">
        <f t="shared" ref="O17:O31" si="6">2/((1/Q17-1/P17)+SIGN(Q17)*SQRT((1/Q17-1/P17)*(1/Q17-1/P17) + 4*BM17/((BM17+1)*(BM17+1))*(2*1/Q17*1/P17-1/P17*1/P17)))</f>
        <v>0.1099423876345114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2.9731017003791518</v>
      </c>
      <c r="Q17">
        <f t="shared" ref="Q17:Q31" si="8">I17*(1000-(1000*0.61365*EXP(17.502*U17/(240.97+U17))/(BX17+BY17)+BS17)/2)/(1000*0.61365*EXP(17.502*U17/(240.97+U17))/(BX17+BY17)-BS17)</f>
        <v>0.10773271616598565</v>
      </c>
      <c r="R17">
        <f t="shared" ref="R17:R31" si="9">1/((BM17+1)/(O17/1.6)+1/(P17/1.37)) + BM17/((BM17+1)/(O17/1.6) + BM17/(P17/1.37))</f>
        <v>6.7527778827065482E-2</v>
      </c>
      <c r="S17">
        <f t="shared" ref="S17:S31" si="10">(BI17*BK17)</f>
        <v>231.28657217723176</v>
      </c>
      <c r="T17">
        <f t="shared" ref="T17:T31" si="11">(BZ17+(S17+2*0.95*0.0000000567*(((BZ17+$B$7)+273)^4-(BZ17+273)^4)-44100*I17)/(1.84*29.3*P17+8*0.95*0.0000000567*(BZ17+273)^3))</f>
        <v>28.830742354511827</v>
      </c>
      <c r="U17">
        <f t="shared" ref="U17:U31" si="12">($C$7*CA17+$D$7*CB17+$E$7*T17)</f>
        <v>29.0045133333333</v>
      </c>
      <c r="V17">
        <f t="shared" ref="V17:V31" si="13">0.61365*EXP(17.502*U17/(240.97+U17))</f>
        <v>4.0228232422661581</v>
      </c>
      <c r="W17">
        <f t="shared" ref="W17:W31" si="14">(X17/Y17*100)</f>
        <v>58.429183760492911</v>
      </c>
      <c r="X17">
        <f t="shared" ref="X17:X31" si="15">BS17*(BX17+BY17)/1000</f>
        <v>2.2157931464037985</v>
      </c>
      <c r="Y17">
        <f t="shared" ref="Y17:Y31" si="16">0.61365*EXP(17.502*BZ17/(240.97+BZ17))</f>
        <v>3.7922712654802044</v>
      </c>
      <c r="Z17">
        <f t="shared" ref="Z17:Z31" si="17">(V17-BS17*(BX17+BY17)/1000)</f>
        <v>1.8070300958623595</v>
      </c>
      <c r="AA17">
        <f t="shared" ref="AA17:AA31" si="18">(-I17*44100)</f>
        <v>-86.371005577687086</v>
      </c>
      <c r="AB17">
        <f t="shared" ref="AB17:AB31" si="19">2*29.3*P17*0.92*(BZ17-U17)</f>
        <v>-162.87073548822073</v>
      </c>
      <c r="AC17">
        <f t="shared" ref="AC17:AC31" si="20">2*0.95*0.0000000567*(((BZ17+$B$7)+273)^4-(U17+273)^4)</f>
        <v>-12.000306594220159</v>
      </c>
      <c r="AD17">
        <f t="shared" ref="AD17:AD31" si="21">S17+AC17+AA17+AB17</f>
        <v>-29.955475482896219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54021.403020750375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1228.8380769230801</v>
      </c>
      <c r="AR17">
        <v>1558.97</v>
      </c>
      <c r="AS17">
        <f t="shared" ref="AS17:AS31" si="27">1-AQ17/AR17</f>
        <v>0.21176284538953283</v>
      </c>
      <c r="AT17">
        <v>0.5</v>
      </c>
      <c r="AU17">
        <f t="shared" ref="AU17:AU31" si="28">BI17</f>
        <v>1180.1620207473354</v>
      </c>
      <c r="AV17">
        <f t="shared" ref="AV17:AV31" si="29">J17</f>
        <v>12.975548635990242</v>
      </c>
      <c r="AW17">
        <f t="shared" ref="AW17:AW31" si="30">AS17*AT17*AU17</f>
        <v>124.95723376705831</v>
      </c>
      <c r="AX17">
        <f t="shared" ref="AX17:AX31" si="31">BC17/AR17</f>
        <v>0.46966907637735172</v>
      </c>
      <c r="AY17">
        <f t="shared" ref="AY17:AY31" si="32">(AV17-AO17)/AU17</f>
        <v>1.1484267310368E-2</v>
      </c>
      <c r="AZ17">
        <f t="shared" ref="AZ17:AZ31" si="33">(AL17-AR17)/AR17</f>
        <v>1.092458482202993</v>
      </c>
      <c r="BA17" t="s">
        <v>289</v>
      </c>
      <c r="BB17">
        <v>826.77</v>
      </c>
      <c r="BC17">
        <f t="shared" ref="BC17:BC31" si="34">AR17-BB17</f>
        <v>732.2</v>
      </c>
      <c r="BD17">
        <f t="shared" ref="BD17:BD31" si="35">(AR17-AQ17)/(AR17-BB17)</f>
        <v>0.45087670455738865</v>
      </c>
      <c r="BE17">
        <f t="shared" ref="BE17:BE31" si="36">(AL17-AR17)/(AL17-BB17)</f>
        <v>0.69934012507647891</v>
      </c>
      <c r="BF17">
        <f t="shared" ref="BF17:BF31" si="37">(AR17-AQ17)/(AR17-AK17)</f>
        <v>0.39138664217753455</v>
      </c>
      <c r="BG17">
        <f t="shared" ref="BG17:BG31" si="38">(AL17-AR17)/(AL17-AK17)</f>
        <v>0.66877717043276952</v>
      </c>
      <c r="BH17">
        <f t="shared" ref="BH17:BH31" si="39">$B$11*CF17+$C$11*CG17+$F$11*CH17*(1-CK17)</f>
        <v>1399.97266666667</v>
      </c>
      <c r="BI17">
        <f t="shared" ref="BI17:BI31" si="40">BH17*BJ17</f>
        <v>1180.1620207473354</v>
      </c>
      <c r="BJ17">
        <f t="shared" ref="BJ17:BJ31" si="41">($B$11*$D$9+$C$11*$D$9+$F$11*((CU17+CM17)/MAX(CU17+CM17+CV17, 0.1)*$I$9+CV17/MAX(CU17+CM17+CV17, 0.1)*$J$9))/($B$11+$C$11+$F$11)</f>
        <v>0.84298933032549628</v>
      </c>
      <c r="BK17">
        <f t="shared" ref="BK17:BK31" si="42">($B$11*$K$9+$C$11*$K$9+$F$11*((CU17+CM17)/MAX(CU17+CM17+CV17, 0.1)*$P$9+CV17/MAX(CU17+CM17+CV17, 0.1)*$Q$9))/($B$11+$C$11+$F$11)</f>
        <v>0.19597866065099262</v>
      </c>
      <c r="BL17">
        <v>6</v>
      </c>
      <c r="BM17">
        <v>0.5</v>
      </c>
      <c r="BN17" t="s">
        <v>290</v>
      </c>
      <c r="BO17">
        <v>2</v>
      </c>
      <c r="BP17">
        <v>1607978348.8499999</v>
      </c>
      <c r="BQ17">
        <v>399.753066666667</v>
      </c>
      <c r="BR17">
        <v>416.26236666666699</v>
      </c>
      <c r="BS17">
        <v>21.6135566666667</v>
      </c>
      <c r="BT17">
        <v>19.314243333333302</v>
      </c>
      <c r="BU17">
        <v>397.241066666667</v>
      </c>
      <c r="BV17">
        <v>21.455556666666698</v>
      </c>
      <c r="BW17">
        <v>500.026366666667</v>
      </c>
      <c r="BX17">
        <v>102.4187</v>
      </c>
      <c r="BY17">
        <v>9.9972913333333302E-2</v>
      </c>
      <c r="BZ17">
        <v>27.988386666666699</v>
      </c>
      <c r="CA17">
        <v>29.0045133333333</v>
      </c>
      <c r="CB17">
        <v>999.9</v>
      </c>
      <c r="CC17">
        <v>0</v>
      </c>
      <c r="CD17">
        <v>0</v>
      </c>
      <c r="CE17">
        <v>10008.3316666667</v>
      </c>
      <c r="CF17">
        <v>0</v>
      </c>
      <c r="CG17">
        <v>279.08626666666697</v>
      </c>
      <c r="CH17">
        <v>1399.97266666667</v>
      </c>
      <c r="CI17">
        <v>0.89999843333333396</v>
      </c>
      <c r="CJ17">
        <v>0.100001616666667</v>
      </c>
      <c r="CK17">
        <v>0</v>
      </c>
      <c r="CL17">
        <v>1228.90466666667</v>
      </c>
      <c r="CM17">
        <v>4.9997499999999997</v>
      </c>
      <c r="CN17">
        <v>16734.23</v>
      </c>
      <c r="CO17">
        <v>12177.8</v>
      </c>
      <c r="CP17">
        <v>48.2498</v>
      </c>
      <c r="CQ17">
        <v>50.432866666666598</v>
      </c>
      <c r="CR17">
        <v>49.343499999999999</v>
      </c>
      <c r="CS17">
        <v>50.006133333333302</v>
      </c>
      <c r="CT17">
        <v>49.526866666666699</v>
      </c>
      <c r="CU17">
        <v>1255.4733333333299</v>
      </c>
      <c r="CV17">
        <v>139.499333333333</v>
      </c>
      <c r="CW17">
        <v>0</v>
      </c>
      <c r="CX17">
        <v>1152.8000001907301</v>
      </c>
      <c r="CY17">
        <v>0</v>
      </c>
      <c r="CZ17">
        <v>1228.8380769230801</v>
      </c>
      <c r="DA17">
        <v>-41.127863253873898</v>
      </c>
      <c r="DB17">
        <v>-575.06324783197601</v>
      </c>
      <c r="DC17">
        <v>16733.223076923099</v>
      </c>
      <c r="DD17">
        <v>15</v>
      </c>
      <c r="DE17">
        <v>1607978377.5999999</v>
      </c>
      <c r="DF17" t="s">
        <v>291</v>
      </c>
      <c r="DG17">
        <v>1607978377.5999999</v>
      </c>
      <c r="DH17">
        <v>1607978376.5999999</v>
      </c>
      <c r="DI17">
        <v>12</v>
      </c>
      <c r="DJ17">
        <v>-2.0609999999999999</v>
      </c>
      <c r="DK17">
        <v>-1.9E-2</v>
      </c>
      <c r="DL17">
        <v>2.512</v>
      </c>
      <c r="DM17">
        <v>0.158</v>
      </c>
      <c r="DN17">
        <v>416</v>
      </c>
      <c r="DO17">
        <v>19</v>
      </c>
      <c r="DP17">
        <v>7.0000000000000007E-2</v>
      </c>
      <c r="DQ17">
        <v>0.04</v>
      </c>
      <c r="DR17">
        <v>11.230557382978301</v>
      </c>
      <c r="DS17">
        <v>1.8601453310873799</v>
      </c>
      <c r="DT17">
        <v>0.13560303854060399</v>
      </c>
      <c r="DU17">
        <v>0</v>
      </c>
      <c r="DV17">
        <v>-14.44829</v>
      </c>
      <c r="DW17">
        <v>-2.12672302558398</v>
      </c>
      <c r="DX17">
        <v>0.15539660088517601</v>
      </c>
      <c r="DY17">
        <v>0</v>
      </c>
      <c r="DZ17">
        <v>2.3176839999999999</v>
      </c>
      <c r="EA17">
        <v>-0.15631234705227201</v>
      </c>
      <c r="EB17">
        <v>1.5681912000773401E-2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2.512</v>
      </c>
      <c r="EJ17">
        <v>0.158</v>
      </c>
      <c r="EK17">
        <v>4.5730000000000901</v>
      </c>
      <c r="EL17">
        <v>0</v>
      </c>
      <c r="EM17">
        <v>0</v>
      </c>
      <c r="EN17">
        <v>0</v>
      </c>
      <c r="EO17">
        <v>0.176375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18.7</v>
      </c>
      <c r="EX17">
        <v>18.899999999999999</v>
      </c>
      <c r="EY17">
        <v>2</v>
      </c>
      <c r="EZ17">
        <v>496.93099999999998</v>
      </c>
      <c r="FA17">
        <v>474.447</v>
      </c>
      <c r="FB17">
        <v>23.551600000000001</v>
      </c>
      <c r="FC17">
        <v>34.368400000000001</v>
      </c>
      <c r="FD17">
        <v>29.9986</v>
      </c>
      <c r="FE17">
        <v>34.242699999999999</v>
      </c>
      <c r="FF17">
        <v>34.202500000000001</v>
      </c>
      <c r="FG17">
        <v>22.9147</v>
      </c>
      <c r="FH17">
        <v>18.872499999999999</v>
      </c>
      <c r="FI17">
        <v>45.157299999999999</v>
      </c>
      <c r="FJ17">
        <v>23.5639</v>
      </c>
      <c r="FK17">
        <v>415.72500000000002</v>
      </c>
      <c r="FL17">
        <v>19.351600000000001</v>
      </c>
      <c r="FM17">
        <v>101.27500000000001</v>
      </c>
      <c r="FN17">
        <v>100.601</v>
      </c>
    </row>
    <row r="18" spans="1:170" x14ac:dyDescent="0.25">
      <c r="A18">
        <v>2</v>
      </c>
      <c r="B18">
        <v>1607978498.5999999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1607978490.5999999</v>
      </c>
      <c r="I18">
        <f t="shared" si="0"/>
        <v>2.1691766764550392E-3</v>
      </c>
      <c r="J18">
        <f t="shared" si="1"/>
        <v>-1.6850999282654184</v>
      </c>
      <c r="K18">
        <f t="shared" si="2"/>
        <v>49.625364516128997</v>
      </c>
      <c r="L18">
        <f t="shared" si="3"/>
        <v>70.52340325702454</v>
      </c>
      <c r="M18">
        <f t="shared" si="4"/>
        <v>7.2300646807983684</v>
      </c>
      <c r="N18">
        <f t="shared" si="5"/>
        <v>5.0875961551681197</v>
      </c>
      <c r="O18">
        <f t="shared" si="6"/>
        <v>0.12134664221300154</v>
      </c>
      <c r="P18">
        <f t="shared" si="7"/>
        <v>2.971803099807047</v>
      </c>
      <c r="Q18">
        <f t="shared" si="8"/>
        <v>0.1186596676141658</v>
      </c>
      <c r="R18">
        <f t="shared" si="9"/>
        <v>7.4398750770983749E-2</v>
      </c>
      <c r="S18">
        <f t="shared" si="10"/>
        <v>231.29530295122242</v>
      </c>
      <c r="T18">
        <f t="shared" si="11"/>
        <v>28.803582451688797</v>
      </c>
      <c r="U18">
        <f t="shared" si="12"/>
        <v>28.982203225806401</v>
      </c>
      <c r="V18">
        <f t="shared" si="13"/>
        <v>4.0176329321130559</v>
      </c>
      <c r="W18">
        <f t="shared" si="14"/>
        <v>57.932003515932593</v>
      </c>
      <c r="X18">
        <f t="shared" si="15"/>
        <v>2.2003328377366365</v>
      </c>
      <c r="Y18">
        <f t="shared" si="16"/>
        <v>3.7981300562675959</v>
      </c>
      <c r="Z18">
        <f t="shared" si="17"/>
        <v>1.8173000943764195</v>
      </c>
      <c r="AA18">
        <f t="shared" si="18"/>
        <v>-95.660691431667232</v>
      </c>
      <c r="AB18">
        <f t="shared" si="19"/>
        <v>-154.98247554225043</v>
      </c>
      <c r="AC18">
        <f t="shared" si="20"/>
        <v>-11.424323921782587</v>
      </c>
      <c r="AD18">
        <f t="shared" si="21"/>
        <v>-30.772187944477821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53978.629215923262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1033.50692307692</v>
      </c>
      <c r="AR18">
        <v>1182.97</v>
      </c>
      <c r="AS18">
        <f t="shared" si="27"/>
        <v>0.12634561901238417</v>
      </c>
      <c r="AT18">
        <v>0.5</v>
      </c>
      <c r="AU18">
        <f t="shared" si="28"/>
        <v>1180.2058168763785</v>
      </c>
      <c r="AV18">
        <f t="shared" si="29"/>
        <v>-1.6850999282654184</v>
      </c>
      <c r="AW18">
        <f t="shared" si="30"/>
        <v>74.556917247631276</v>
      </c>
      <c r="AX18">
        <f t="shared" si="31"/>
        <v>0.33765860503647604</v>
      </c>
      <c r="AY18">
        <f t="shared" si="32"/>
        <v>-9.3827062416960267E-4</v>
      </c>
      <c r="AZ18">
        <f t="shared" si="33"/>
        <v>1.7575340033982261</v>
      </c>
      <c r="BA18" t="s">
        <v>296</v>
      </c>
      <c r="BB18">
        <v>783.53</v>
      </c>
      <c r="BC18">
        <f t="shared" si="34"/>
        <v>399.44000000000005</v>
      </c>
      <c r="BD18">
        <f t="shared" si="35"/>
        <v>0.37418154647276197</v>
      </c>
      <c r="BE18">
        <f t="shared" si="36"/>
        <v>0.83884125799358478</v>
      </c>
      <c r="BF18">
        <f t="shared" si="37"/>
        <v>0.3197118509365075</v>
      </c>
      <c r="BG18">
        <f t="shared" si="38"/>
        <v>0.81642483622224948</v>
      </c>
      <c r="BH18">
        <f t="shared" si="39"/>
        <v>1400.02451612903</v>
      </c>
      <c r="BI18">
        <f t="shared" si="40"/>
        <v>1180.2058168763785</v>
      </c>
      <c r="BJ18">
        <f t="shared" si="41"/>
        <v>0.84298939288546548</v>
      </c>
      <c r="BK18">
        <f t="shared" si="42"/>
        <v>0.195978785770931</v>
      </c>
      <c r="BL18">
        <v>6</v>
      </c>
      <c r="BM18">
        <v>0.5</v>
      </c>
      <c r="BN18" t="s">
        <v>290</v>
      </c>
      <c r="BO18">
        <v>2</v>
      </c>
      <c r="BP18">
        <v>1607978490.5999999</v>
      </c>
      <c r="BQ18">
        <v>49.625364516128997</v>
      </c>
      <c r="BR18">
        <v>47.7324774193549</v>
      </c>
      <c r="BS18">
        <v>21.462458064516099</v>
      </c>
      <c r="BT18">
        <v>18.915390322580599</v>
      </c>
      <c r="BU18">
        <v>47.113764516129002</v>
      </c>
      <c r="BV18">
        <v>21.304896774193502</v>
      </c>
      <c r="BW18">
        <v>500.01516129032302</v>
      </c>
      <c r="BX18">
        <v>102.420064516129</v>
      </c>
      <c r="BY18">
        <v>0.10001175483871</v>
      </c>
      <c r="BZ18">
        <v>28.0148677419355</v>
      </c>
      <c r="CA18">
        <v>28.982203225806401</v>
      </c>
      <c r="CB18">
        <v>999.9</v>
      </c>
      <c r="CC18">
        <v>0</v>
      </c>
      <c r="CD18">
        <v>0</v>
      </c>
      <c r="CE18">
        <v>10000.8470967742</v>
      </c>
      <c r="CF18">
        <v>0</v>
      </c>
      <c r="CG18">
        <v>277.69309677419398</v>
      </c>
      <c r="CH18">
        <v>1400.02451612903</v>
      </c>
      <c r="CI18">
        <v>0.89999664516128997</v>
      </c>
      <c r="CJ18">
        <v>0.100003258064516</v>
      </c>
      <c r="CK18">
        <v>0</v>
      </c>
      <c r="CL18">
        <v>1033.6032258064499</v>
      </c>
      <c r="CM18">
        <v>4.9997499999999997</v>
      </c>
      <c r="CN18">
        <v>14118.393548387099</v>
      </c>
      <c r="CO18">
        <v>12178.254838709699</v>
      </c>
      <c r="CP18">
        <v>48.562064516128999</v>
      </c>
      <c r="CQ18">
        <v>50.625</v>
      </c>
      <c r="CR18">
        <v>49.683064516129001</v>
      </c>
      <c r="CS18">
        <v>50.145000000000003</v>
      </c>
      <c r="CT18">
        <v>49.802</v>
      </c>
      <c r="CU18">
        <v>1255.5170967741899</v>
      </c>
      <c r="CV18">
        <v>139.50741935483899</v>
      </c>
      <c r="CW18">
        <v>0</v>
      </c>
      <c r="CX18">
        <v>141.200000047684</v>
      </c>
      <c r="CY18">
        <v>0</v>
      </c>
      <c r="CZ18">
        <v>1033.50692307692</v>
      </c>
      <c r="DA18">
        <v>-15.513846131092601</v>
      </c>
      <c r="DB18">
        <v>-199.48717921141801</v>
      </c>
      <c r="DC18">
        <v>14116.5307692308</v>
      </c>
      <c r="DD18">
        <v>15</v>
      </c>
      <c r="DE18">
        <v>1607978377.5999999</v>
      </c>
      <c r="DF18" t="s">
        <v>291</v>
      </c>
      <c r="DG18">
        <v>1607978377.5999999</v>
      </c>
      <c r="DH18">
        <v>1607978376.5999999</v>
      </c>
      <c r="DI18">
        <v>12</v>
      </c>
      <c r="DJ18">
        <v>-2.0609999999999999</v>
      </c>
      <c r="DK18">
        <v>-1.9E-2</v>
      </c>
      <c r="DL18">
        <v>2.512</v>
      </c>
      <c r="DM18">
        <v>0.158</v>
      </c>
      <c r="DN18">
        <v>416</v>
      </c>
      <c r="DO18">
        <v>19</v>
      </c>
      <c r="DP18">
        <v>7.0000000000000007E-2</v>
      </c>
      <c r="DQ18">
        <v>0.04</v>
      </c>
      <c r="DR18">
        <v>-1.68203750480648</v>
      </c>
      <c r="DS18">
        <v>-0.28376097777751402</v>
      </c>
      <c r="DT18">
        <v>2.3298308034587999E-2</v>
      </c>
      <c r="DU18">
        <v>1</v>
      </c>
      <c r="DV18">
        <v>1.89468566666667</v>
      </c>
      <c r="DW18">
        <v>0.32920177975528098</v>
      </c>
      <c r="DX18">
        <v>2.5982807865116399E-2</v>
      </c>
      <c r="DY18">
        <v>0</v>
      </c>
      <c r="DZ18">
        <v>2.5455506666666698</v>
      </c>
      <c r="EA18">
        <v>-0.35026705228031202</v>
      </c>
      <c r="EB18">
        <v>2.53208375234487E-2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2.512</v>
      </c>
      <c r="EJ18">
        <v>0.1575</v>
      </c>
      <c r="EK18">
        <v>2.5115999999999898</v>
      </c>
      <c r="EL18">
        <v>0</v>
      </c>
      <c r="EM18">
        <v>0</v>
      </c>
      <c r="EN18">
        <v>0</v>
      </c>
      <c r="EO18">
        <v>0.15756999999999599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497.49200000000002</v>
      </c>
      <c r="FA18">
        <v>475.28300000000002</v>
      </c>
      <c r="FB18">
        <v>23.7532</v>
      </c>
      <c r="FC18">
        <v>34.083799999999997</v>
      </c>
      <c r="FD18">
        <v>29.9983</v>
      </c>
      <c r="FE18">
        <v>34.030500000000004</v>
      </c>
      <c r="FF18">
        <v>33.992400000000004</v>
      </c>
      <c r="FG18">
        <v>6.6155799999999996</v>
      </c>
      <c r="FH18">
        <v>19.959</v>
      </c>
      <c r="FI18">
        <v>44.685699999999997</v>
      </c>
      <c r="FJ18">
        <v>23.750399999999999</v>
      </c>
      <c r="FK18">
        <v>47.900500000000001</v>
      </c>
      <c r="FL18">
        <v>19.072099999999999</v>
      </c>
      <c r="FM18">
        <v>101.337</v>
      </c>
      <c r="FN18">
        <v>100.67100000000001</v>
      </c>
    </row>
    <row r="19" spans="1:170" x14ac:dyDescent="0.25">
      <c r="A19">
        <v>3</v>
      </c>
      <c r="B19">
        <v>1607978569.0999999</v>
      </c>
      <c r="C19">
        <v>212.5</v>
      </c>
      <c r="D19" t="s">
        <v>297</v>
      </c>
      <c r="E19" t="s">
        <v>298</v>
      </c>
      <c r="F19" t="s">
        <v>285</v>
      </c>
      <c r="G19" t="s">
        <v>286</v>
      </c>
      <c r="H19">
        <v>1607978561.3499999</v>
      </c>
      <c r="I19">
        <f t="shared" si="0"/>
        <v>2.1684134480653571E-3</v>
      </c>
      <c r="J19">
        <f t="shared" si="1"/>
        <v>-0.21077757647376721</v>
      </c>
      <c r="K19">
        <f t="shared" si="2"/>
        <v>79.302930000000003</v>
      </c>
      <c r="L19">
        <f t="shared" si="3"/>
        <v>79.812074151209899</v>
      </c>
      <c r="M19">
        <f t="shared" si="4"/>
        <v>8.1824887338064514</v>
      </c>
      <c r="N19">
        <f t="shared" si="5"/>
        <v>8.1302902873249643</v>
      </c>
      <c r="O19">
        <f t="shared" si="6"/>
        <v>0.12260156092098921</v>
      </c>
      <c r="P19">
        <f t="shared" si="7"/>
        <v>2.9722506944186087</v>
      </c>
      <c r="Q19">
        <f t="shared" si="8"/>
        <v>0.11985980326679203</v>
      </c>
      <c r="R19">
        <f t="shared" si="9"/>
        <v>7.5153606277532842E-2</v>
      </c>
      <c r="S19">
        <f t="shared" si="10"/>
        <v>231.29189235001448</v>
      </c>
      <c r="T19">
        <f t="shared" si="11"/>
        <v>28.767605955710884</v>
      </c>
      <c r="U19">
        <f t="shared" si="12"/>
        <v>28.9251233333333</v>
      </c>
      <c r="V19">
        <f t="shared" si="13"/>
        <v>4.0043802168121436</v>
      </c>
      <c r="W19">
        <f t="shared" si="14"/>
        <v>58.198308821929309</v>
      </c>
      <c r="X19">
        <f t="shared" si="15"/>
        <v>2.2058053474374599</v>
      </c>
      <c r="Y19">
        <f t="shared" si="16"/>
        <v>3.7901536867447692</v>
      </c>
      <c r="Z19">
        <f t="shared" si="17"/>
        <v>1.7985748693746837</v>
      </c>
      <c r="AA19">
        <f t="shared" si="18"/>
        <v>-95.627033059682248</v>
      </c>
      <c r="AB19">
        <f t="shared" si="19"/>
        <v>-151.63776320801588</v>
      </c>
      <c r="AC19">
        <f t="shared" si="20"/>
        <v>-11.170910377457229</v>
      </c>
      <c r="AD19">
        <f t="shared" si="21"/>
        <v>-27.143814295140885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53998.253058189512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1019.7619999999999</v>
      </c>
      <c r="AR19">
        <v>1162.1600000000001</v>
      </c>
      <c r="AS19">
        <f t="shared" si="27"/>
        <v>0.12252873958835286</v>
      </c>
      <c r="AT19">
        <v>0.5</v>
      </c>
      <c r="AU19">
        <f t="shared" si="28"/>
        <v>1180.1885107473463</v>
      </c>
      <c r="AV19">
        <f t="shared" si="29"/>
        <v>-0.21077757647376721</v>
      </c>
      <c r="AW19">
        <f t="shared" si="30"/>
        <v>72.303505349263787</v>
      </c>
      <c r="AX19">
        <f t="shared" si="31"/>
        <v>0.33666620775108425</v>
      </c>
      <c r="AY19">
        <f t="shared" si="32"/>
        <v>3.1094176904846718E-4</v>
      </c>
      <c r="AZ19">
        <f t="shared" si="33"/>
        <v>1.8069112686721276</v>
      </c>
      <c r="BA19" t="s">
        <v>300</v>
      </c>
      <c r="BB19">
        <v>770.9</v>
      </c>
      <c r="BC19">
        <f t="shared" si="34"/>
        <v>391.2600000000001</v>
      </c>
      <c r="BD19">
        <f t="shared" si="35"/>
        <v>0.36394724735470046</v>
      </c>
      <c r="BE19">
        <f t="shared" si="36"/>
        <v>0.8429418990197417</v>
      </c>
      <c r="BF19">
        <f t="shared" si="37"/>
        <v>0.31878978039842409</v>
      </c>
      <c r="BG19">
        <f t="shared" si="38"/>
        <v>0.82459650623575786</v>
      </c>
      <c r="BH19">
        <f t="shared" si="39"/>
        <v>1400.0039999999999</v>
      </c>
      <c r="BI19">
        <f t="shared" si="40"/>
        <v>1180.1885107473463</v>
      </c>
      <c r="BJ19">
        <f t="shared" si="41"/>
        <v>0.84298938484986208</v>
      </c>
      <c r="BK19">
        <f t="shared" si="42"/>
        <v>0.19597876969972405</v>
      </c>
      <c r="BL19">
        <v>6</v>
      </c>
      <c r="BM19">
        <v>0.5</v>
      </c>
      <c r="BN19" t="s">
        <v>290</v>
      </c>
      <c r="BO19">
        <v>2</v>
      </c>
      <c r="BP19">
        <v>1607978561.3499999</v>
      </c>
      <c r="BQ19">
        <v>79.302930000000003</v>
      </c>
      <c r="BR19">
        <v>79.256353333333294</v>
      </c>
      <c r="BS19">
        <v>21.515446666666701</v>
      </c>
      <c r="BT19">
        <v>18.969476666666701</v>
      </c>
      <c r="BU19">
        <v>76.791330000000002</v>
      </c>
      <c r="BV19">
        <v>21.357886666666701</v>
      </c>
      <c r="BW19">
        <v>500.02766666666702</v>
      </c>
      <c r="BX19">
        <v>102.421966666667</v>
      </c>
      <c r="BY19">
        <v>9.997404E-2</v>
      </c>
      <c r="BZ19">
        <v>27.978806666666699</v>
      </c>
      <c r="CA19">
        <v>28.9251233333333</v>
      </c>
      <c r="CB19">
        <v>999.9</v>
      </c>
      <c r="CC19">
        <v>0</v>
      </c>
      <c r="CD19">
        <v>0</v>
      </c>
      <c r="CE19">
        <v>10003.194666666701</v>
      </c>
      <c r="CF19">
        <v>0</v>
      </c>
      <c r="CG19">
        <v>276.74873333333301</v>
      </c>
      <c r="CH19">
        <v>1400.0039999999999</v>
      </c>
      <c r="CI19">
        <v>0.89999763333333305</v>
      </c>
      <c r="CJ19">
        <v>0.100002176666667</v>
      </c>
      <c r="CK19">
        <v>0</v>
      </c>
      <c r="CL19">
        <v>1019.895</v>
      </c>
      <c r="CM19">
        <v>4.9997499999999997</v>
      </c>
      <c r="CN19">
        <v>13940.7933333333</v>
      </c>
      <c r="CO19">
        <v>12178.083333333299</v>
      </c>
      <c r="CP19">
        <v>48.7624</v>
      </c>
      <c r="CQ19">
        <v>50.701700000000002</v>
      </c>
      <c r="CR19">
        <v>49.839300000000001</v>
      </c>
      <c r="CS19">
        <v>50.241599999999998</v>
      </c>
      <c r="CT19">
        <v>49.9559</v>
      </c>
      <c r="CU19">
        <v>1255.499</v>
      </c>
      <c r="CV19">
        <v>139.505</v>
      </c>
      <c r="CW19">
        <v>0</v>
      </c>
      <c r="CX19">
        <v>69.899999856948895</v>
      </c>
      <c r="CY19">
        <v>0</v>
      </c>
      <c r="CZ19">
        <v>1019.7619999999999</v>
      </c>
      <c r="DA19">
        <v>-14.108461538058901</v>
      </c>
      <c r="DB19">
        <v>-171.19230788975099</v>
      </c>
      <c r="DC19">
        <v>13939.056</v>
      </c>
      <c r="DD19">
        <v>15</v>
      </c>
      <c r="DE19">
        <v>1607978377.5999999</v>
      </c>
      <c r="DF19" t="s">
        <v>291</v>
      </c>
      <c r="DG19">
        <v>1607978377.5999999</v>
      </c>
      <c r="DH19">
        <v>1607978376.5999999</v>
      </c>
      <c r="DI19">
        <v>12</v>
      </c>
      <c r="DJ19">
        <v>-2.0609999999999999</v>
      </c>
      <c r="DK19">
        <v>-1.9E-2</v>
      </c>
      <c r="DL19">
        <v>2.512</v>
      </c>
      <c r="DM19">
        <v>0.158</v>
      </c>
      <c r="DN19">
        <v>416</v>
      </c>
      <c r="DO19">
        <v>19</v>
      </c>
      <c r="DP19">
        <v>7.0000000000000007E-2</v>
      </c>
      <c r="DQ19">
        <v>0.04</v>
      </c>
      <c r="DR19">
        <v>-0.205018062058584</v>
      </c>
      <c r="DS19">
        <v>-0.232921502833037</v>
      </c>
      <c r="DT19">
        <v>2.34786824955646E-2</v>
      </c>
      <c r="DU19">
        <v>1</v>
      </c>
      <c r="DV19">
        <v>4.4781740166666702E-2</v>
      </c>
      <c r="DW19">
        <v>0.18943069334816501</v>
      </c>
      <c r="DX19">
        <v>2.1355777154098601E-2</v>
      </c>
      <c r="DY19">
        <v>1</v>
      </c>
      <c r="DZ19">
        <v>2.5450746666666699</v>
      </c>
      <c r="EA19">
        <v>0.103141268075639</v>
      </c>
      <c r="EB19">
        <v>7.5897864411472102E-3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2.512</v>
      </c>
      <c r="EJ19">
        <v>0.15759999999999999</v>
      </c>
      <c r="EK19">
        <v>2.5115999999999898</v>
      </c>
      <c r="EL19">
        <v>0</v>
      </c>
      <c r="EM19">
        <v>0</v>
      </c>
      <c r="EN19">
        <v>0</v>
      </c>
      <c r="EO19">
        <v>0.15756999999999599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497.71600000000001</v>
      </c>
      <c r="FA19">
        <v>476.202</v>
      </c>
      <c r="FB19">
        <v>23.703499999999998</v>
      </c>
      <c r="FC19">
        <v>33.920099999999998</v>
      </c>
      <c r="FD19">
        <v>29.999400000000001</v>
      </c>
      <c r="FE19">
        <v>33.897399999999998</v>
      </c>
      <c r="FF19">
        <v>33.869999999999997</v>
      </c>
      <c r="FG19">
        <v>8.0468200000000003</v>
      </c>
      <c r="FH19">
        <v>19.946000000000002</v>
      </c>
      <c r="FI19">
        <v>43.942500000000003</v>
      </c>
      <c r="FJ19">
        <v>23.713999999999999</v>
      </c>
      <c r="FK19">
        <v>79.573700000000002</v>
      </c>
      <c r="FL19">
        <v>18.8658</v>
      </c>
      <c r="FM19">
        <v>101.36</v>
      </c>
      <c r="FN19">
        <v>100.697</v>
      </c>
    </row>
    <row r="20" spans="1:170" x14ac:dyDescent="0.25">
      <c r="A20">
        <v>4</v>
      </c>
      <c r="B20">
        <v>1607978653.0999999</v>
      </c>
      <c r="C20">
        <v>296.5</v>
      </c>
      <c r="D20" t="s">
        <v>302</v>
      </c>
      <c r="E20" t="s">
        <v>303</v>
      </c>
      <c r="F20" t="s">
        <v>285</v>
      </c>
      <c r="G20" t="s">
        <v>286</v>
      </c>
      <c r="H20">
        <v>1607978645.3499999</v>
      </c>
      <c r="I20">
        <f t="shared" si="0"/>
        <v>2.2560004307955765E-3</v>
      </c>
      <c r="J20">
        <f t="shared" si="1"/>
        <v>0.67063320494609657</v>
      </c>
      <c r="K20">
        <f t="shared" si="2"/>
        <v>99.737496666666701</v>
      </c>
      <c r="L20">
        <f t="shared" si="3"/>
        <v>88.402349012778544</v>
      </c>
      <c r="M20">
        <f t="shared" si="4"/>
        <v>9.0629611118103117</v>
      </c>
      <c r="N20">
        <f t="shared" si="5"/>
        <v>10.225034331934436</v>
      </c>
      <c r="O20">
        <f t="shared" si="6"/>
        <v>0.12715082693551485</v>
      </c>
      <c r="P20">
        <f t="shared" si="7"/>
        <v>2.9716417603293133</v>
      </c>
      <c r="Q20">
        <f t="shared" si="8"/>
        <v>0.12420386780716888</v>
      </c>
      <c r="R20">
        <f t="shared" si="9"/>
        <v>7.7886501204471006E-2</v>
      </c>
      <c r="S20">
        <f t="shared" si="10"/>
        <v>231.29006742913398</v>
      </c>
      <c r="T20">
        <f t="shared" si="11"/>
        <v>28.757916728304931</v>
      </c>
      <c r="U20">
        <f t="shared" si="12"/>
        <v>28.914543333333299</v>
      </c>
      <c r="V20">
        <f t="shared" si="13"/>
        <v>4.0019279621521431</v>
      </c>
      <c r="W20">
        <f t="shared" si="14"/>
        <v>57.899181262591334</v>
      </c>
      <c r="X20">
        <f t="shared" si="15"/>
        <v>2.1960857626283641</v>
      </c>
      <c r="Y20">
        <f t="shared" si="16"/>
        <v>3.792947870313419</v>
      </c>
      <c r="Z20">
        <f t="shared" si="17"/>
        <v>1.805842199523779</v>
      </c>
      <c r="AA20">
        <f t="shared" si="18"/>
        <v>-99.489618998084921</v>
      </c>
      <c r="AB20">
        <f t="shared" si="19"/>
        <v>-147.88668667920473</v>
      </c>
      <c r="AC20">
        <f t="shared" si="20"/>
        <v>-10.896917454093806</v>
      </c>
      <c r="AD20">
        <f t="shared" si="21"/>
        <v>-26.983155702249462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53978.088821271485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1002.914</v>
      </c>
      <c r="AR20">
        <v>1144.8399999999999</v>
      </c>
      <c r="AS20">
        <f t="shared" si="27"/>
        <v>0.12397016176933018</v>
      </c>
      <c r="AT20">
        <v>0.5</v>
      </c>
      <c r="AU20">
        <f t="shared" si="28"/>
        <v>1180.1802407473215</v>
      </c>
      <c r="AV20">
        <f t="shared" si="29"/>
        <v>0.67063320494609657</v>
      </c>
      <c r="AW20">
        <f t="shared" si="30"/>
        <v>73.153567681206241</v>
      </c>
      <c r="AX20">
        <f t="shared" si="31"/>
        <v>0.35259948988504941</v>
      </c>
      <c r="AY20">
        <f t="shared" si="32"/>
        <v>1.0577881595202881E-3</v>
      </c>
      <c r="AZ20">
        <f t="shared" si="33"/>
        <v>1.8493763320638692</v>
      </c>
      <c r="BA20" t="s">
        <v>305</v>
      </c>
      <c r="BB20">
        <v>741.17</v>
      </c>
      <c r="BC20">
        <f t="shared" si="34"/>
        <v>403.66999999999996</v>
      </c>
      <c r="BD20">
        <f t="shared" si="35"/>
        <v>0.35158916937102075</v>
      </c>
      <c r="BE20">
        <f t="shared" si="36"/>
        <v>0.83987131631037992</v>
      </c>
      <c r="BF20">
        <f t="shared" si="37"/>
        <v>0.33055008133693536</v>
      </c>
      <c r="BG20">
        <f t="shared" si="38"/>
        <v>0.83139772318116678</v>
      </c>
      <c r="BH20">
        <f t="shared" si="39"/>
        <v>1399.9943333333299</v>
      </c>
      <c r="BI20">
        <f t="shared" si="40"/>
        <v>1180.1802407473215</v>
      </c>
      <c r="BJ20">
        <f t="shared" si="41"/>
        <v>0.84298929834762981</v>
      </c>
      <c r="BK20">
        <f t="shared" si="42"/>
        <v>0.19597859669525985</v>
      </c>
      <c r="BL20">
        <v>6</v>
      </c>
      <c r="BM20">
        <v>0.5</v>
      </c>
      <c r="BN20" t="s">
        <v>290</v>
      </c>
      <c r="BO20">
        <v>2</v>
      </c>
      <c r="BP20">
        <v>1607978645.3499999</v>
      </c>
      <c r="BQ20">
        <v>99.737496666666701</v>
      </c>
      <c r="BR20">
        <v>100.8122</v>
      </c>
      <c r="BS20">
        <v>21.42116</v>
      </c>
      <c r="BT20">
        <v>18.772113333333301</v>
      </c>
      <c r="BU20">
        <v>97.225899999999996</v>
      </c>
      <c r="BV20">
        <v>21.2636</v>
      </c>
      <c r="BW20">
        <v>500.030666666667</v>
      </c>
      <c r="BX20">
        <v>102.419433333333</v>
      </c>
      <c r="BY20">
        <v>0.100026986666667</v>
      </c>
      <c r="BZ20">
        <v>27.9914466666667</v>
      </c>
      <c r="CA20">
        <v>28.914543333333299</v>
      </c>
      <c r="CB20">
        <v>999.9</v>
      </c>
      <c r="CC20">
        <v>0</v>
      </c>
      <c r="CD20">
        <v>0</v>
      </c>
      <c r="CE20">
        <v>9999.9956666666694</v>
      </c>
      <c r="CF20">
        <v>0</v>
      </c>
      <c r="CG20">
        <v>275.19466666666699</v>
      </c>
      <c r="CH20">
        <v>1399.9943333333299</v>
      </c>
      <c r="CI20">
        <v>0.9</v>
      </c>
      <c r="CJ20">
        <v>9.9999699999999997E-2</v>
      </c>
      <c r="CK20">
        <v>0</v>
      </c>
      <c r="CL20">
        <v>1003.05333333333</v>
      </c>
      <c r="CM20">
        <v>4.9997499999999997</v>
      </c>
      <c r="CN20">
        <v>13723.6566666667</v>
      </c>
      <c r="CO20">
        <v>12177.983333333301</v>
      </c>
      <c r="CP20">
        <v>48.9746666666667</v>
      </c>
      <c r="CQ20">
        <v>50.858199999999997</v>
      </c>
      <c r="CR20">
        <v>50.041333333333299</v>
      </c>
      <c r="CS20">
        <v>50.353933333333302</v>
      </c>
      <c r="CT20">
        <v>50.1374</v>
      </c>
      <c r="CU20">
        <v>1255.4943333333299</v>
      </c>
      <c r="CV20">
        <v>139.5</v>
      </c>
      <c r="CW20">
        <v>0</v>
      </c>
      <c r="CX20">
        <v>83.5</v>
      </c>
      <c r="CY20">
        <v>0</v>
      </c>
      <c r="CZ20">
        <v>1002.914</v>
      </c>
      <c r="DA20">
        <v>-10.6399999960872</v>
      </c>
      <c r="DB20">
        <v>-149.56923076434501</v>
      </c>
      <c r="DC20">
        <v>13721.915999999999</v>
      </c>
      <c r="DD20">
        <v>15</v>
      </c>
      <c r="DE20">
        <v>1607978377.5999999</v>
      </c>
      <c r="DF20" t="s">
        <v>291</v>
      </c>
      <c r="DG20">
        <v>1607978377.5999999</v>
      </c>
      <c r="DH20">
        <v>1607978376.5999999</v>
      </c>
      <c r="DI20">
        <v>12</v>
      </c>
      <c r="DJ20">
        <v>-2.0609999999999999</v>
      </c>
      <c r="DK20">
        <v>-1.9E-2</v>
      </c>
      <c r="DL20">
        <v>2.512</v>
      </c>
      <c r="DM20">
        <v>0.158</v>
      </c>
      <c r="DN20">
        <v>416</v>
      </c>
      <c r="DO20">
        <v>19</v>
      </c>
      <c r="DP20">
        <v>7.0000000000000007E-2</v>
      </c>
      <c r="DQ20">
        <v>0.04</v>
      </c>
      <c r="DR20">
        <v>0.67460329295523602</v>
      </c>
      <c r="DS20">
        <v>-0.14745647507887599</v>
      </c>
      <c r="DT20">
        <v>1.9331555592596899E-2</v>
      </c>
      <c r="DU20">
        <v>1</v>
      </c>
      <c r="DV20">
        <v>-1.0768486666666699</v>
      </c>
      <c r="DW20">
        <v>0.19289005561735301</v>
      </c>
      <c r="DX20">
        <v>2.3793004676912002E-2</v>
      </c>
      <c r="DY20">
        <v>1</v>
      </c>
      <c r="DZ20">
        <v>2.6505570000000001</v>
      </c>
      <c r="EA20">
        <v>-0.131073370411565</v>
      </c>
      <c r="EB20">
        <v>1.78519517420365E-2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2.512</v>
      </c>
      <c r="EJ20">
        <v>0.1575</v>
      </c>
      <c r="EK20">
        <v>2.5115999999999898</v>
      </c>
      <c r="EL20">
        <v>0</v>
      </c>
      <c r="EM20">
        <v>0</v>
      </c>
      <c r="EN20">
        <v>0</v>
      </c>
      <c r="EO20">
        <v>0.15756999999999599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4.5999999999999996</v>
      </c>
      <c r="EY20">
        <v>2</v>
      </c>
      <c r="EZ20">
        <v>497.93299999999999</v>
      </c>
      <c r="FA20">
        <v>476.077</v>
      </c>
      <c r="FB20">
        <v>23.7333</v>
      </c>
      <c r="FC20">
        <v>33.779200000000003</v>
      </c>
      <c r="FD20">
        <v>29.999400000000001</v>
      </c>
      <c r="FE20">
        <v>33.764000000000003</v>
      </c>
      <c r="FF20">
        <v>33.741500000000002</v>
      </c>
      <c r="FG20">
        <v>9.0180299999999995</v>
      </c>
      <c r="FH20">
        <v>19.622399999999999</v>
      </c>
      <c r="FI20">
        <v>43.572499999999998</v>
      </c>
      <c r="FJ20">
        <v>23.741</v>
      </c>
      <c r="FK20">
        <v>100.836</v>
      </c>
      <c r="FL20">
        <v>18.819199999999999</v>
      </c>
      <c r="FM20">
        <v>101.386</v>
      </c>
      <c r="FN20">
        <v>100.71899999999999</v>
      </c>
    </row>
    <row r="21" spans="1:170" x14ac:dyDescent="0.25">
      <c r="A21">
        <v>5</v>
      </c>
      <c r="B21">
        <v>1607978724.0999999</v>
      </c>
      <c r="C21">
        <v>367.5</v>
      </c>
      <c r="D21" t="s">
        <v>306</v>
      </c>
      <c r="E21" t="s">
        <v>307</v>
      </c>
      <c r="F21" t="s">
        <v>285</v>
      </c>
      <c r="G21" t="s">
        <v>286</v>
      </c>
      <c r="H21">
        <v>1607978716.3499999</v>
      </c>
      <c r="I21">
        <f t="shared" si="0"/>
        <v>2.3901505498937765E-3</v>
      </c>
      <c r="J21">
        <f t="shared" si="1"/>
        <v>3.1128115697465342</v>
      </c>
      <c r="K21">
        <f t="shared" si="2"/>
        <v>148.885066666667</v>
      </c>
      <c r="L21">
        <f t="shared" si="3"/>
        <v>107.55550395306933</v>
      </c>
      <c r="M21">
        <f t="shared" si="4"/>
        <v>11.026333846493879</v>
      </c>
      <c r="N21">
        <f t="shared" si="5"/>
        <v>15.263342083734615</v>
      </c>
      <c r="O21">
        <f t="shared" si="6"/>
        <v>0.13523126177606096</v>
      </c>
      <c r="P21">
        <f t="shared" si="7"/>
        <v>2.9722361658933467</v>
      </c>
      <c r="Q21">
        <f t="shared" si="8"/>
        <v>0.13190377114714</v>
      </c>
      <c r="R21">
        <f t="shared" si="9"/>
        <v>8.273199934105499E-2</v>
      </c>
      <c r="S21">
        <f t="shared" si="10"/>
        <v>231.29673704114109</v>
      </c>
      <c r="T21">
        <f t="shared" si="11"/>
        <v>28.723365209376965</v>
      </c>
      <c r="U21">
        <f t="shared" si="12"/>
        <v>28.8887033333333</v>
      </c>
      <c r="V21">
        <f t="shared" si="13"/>
        <v>3.9959442167479793</v>
      </c>
      <c r="W21">
        <f t="shared" si="14"/>
        <v>57.854071658115643</v>
      </c>
      <c r="X21">
        <f t="shared" si="15"/>
        <v>2.1943683822217284</v>
      </c>
      <c r="Y21">
        <f t="shared" si="16"/>
        <v>3.7929368138325437</v>
      </c>
      <c r="Z21">
        <f t="shared" si="17"/>
        <v>1.8015758345262509</v>
      </c>
      <c r="AA21">
        <f t="shared" si="18"/>
        <v>-105.40563925031555</v>
      </c>
      <c r="AB21">
        <f t="shared" si="19"/>
        <v>-143.78369898970107</v>
      </c>
      <c r="AC21">
        <f t="shared" si="20"/>
        <v>-10.59110727908225</v>
      </c>
      <c r="AD21">
        <f t="shared" si="21"/>
        <v>-28.483708477957776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53995.475115864989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985.30439999999999</v>
      </c>
      <c r="AR21">
        <v>1143.48</v>
      </c>
      <c r="AS21">
        <f t="shared" si="27"/>
        <v>0.1383282610977018</v>
      </c>
      <c r="AT21">
        <v>0.5</v>
      </c>
      <c r="AU21">
        <f t="shared" si="28"/>
        <v>1180.2122307473669</v>
      </c>
      <c r="AV21">
        <f t="shared" si="29"/>
        <v>3.1128115697465342</v>
      </c>
      <c r="AW21">
        <f t="shared" si="30"/>
        <v>81.628352802761427</v>
      </c>
      <c r="AX21">
        <f t="shared" si="31"/>
        <v>0.37754923566656173</v>
      </c>
      <c r="AY21">
        <f t="shared" si="32"/>
        <v>3.1270299980078312E-3</v>
      </c>
      <c r="AZ21">
        <f t="shared" si="33"/>
        <v>1.8527652429425963</v>
      </c>
      <c r="BA21" t="s">
        <v>309</v>
      </c>
      <c r="BB21">
        <v>711.76</v>
      </c>
      <c r="BC21">
        <f t="shared" si="34"/>
        <v>431.72</v>
      </c>
      <c r="BD21">
        <f t="shared" si="35"/>
        <v>0.36638469378300753</v>
      </c>
      <c r="BE21">
        <f t="shared" si="36"/>
        <v>0.83071928228614456</v>
      </c>
      <c r="BF21">
        <f t="shared" si="37"/>
        <v>0.36956650203808739</v>
      </c>
      <c r="BG21">
        <f t="shared" si="38"/>
        <v>0.83193176792976697</v>
      </c>
      <c r="BH21">
        <f t="shared" si="39"/>
        <v>1400.0319999999999</v>
      </c>
      <c r="BI21">
        <f t="shared" si="40"/>
        <v>1180.2122307473669</v>
      </c>
      <c r="BJ21">
        <f t="shared" si="41"/>
        <v>0.84298946791742402</v>
      </c>
      <c r="BK21">
        <f t="shared" si="42"/>
        <v>0.19597893583484804</v>
      </c>
      <c r="BL21">
        <v>6</v>
      </c>
      <c r="BM21">
        <v>0.5</v>
      </c>
      <c r="BN21" t="s">
        <v>290</v>
      </c>
      <c r="BO21">
        <v>2</v>
      </c>
      <c r="BP21">
        <v>1607978716.3499999</v>
      </c>
      <c r="BQ21">
        <v>148.885066666667</v>
      </c>
      <c r="BR21">
        <v>153.04730000000001</v>
      </c>
      <c r="BS21">
        <v>21.404793333333298</v>
      </c>
      <c r="BT21">
        <v>18.598120000000002</v>
      </c>
      <c r="BU21">
        <v>146.373633333333</v>
      </c>
      <c r="BV21">
        <v>21.247229999999998</v>
      </c>
      <c r="BW21">
        <v>500.0204</v>
      </c>
      <c r="BX21">
        <v>102.417633333333</v>
      </c>
      <c r="BY21">
        <v>9.9982606666666696E-2</v>
      </c>
      <c r="BZ21">
        <v>27.991396666666699</v>
      </c>
      <c r="CA21">
        <v>28.8887033333333</v>
      </c>
      <c r="CB21">
        <v>999.9</v>
      </c>
      <c r="CC21">
        <v>0</v>
      </c>
      <c r="CD21">
        <v>0</v>
      </c>
      <c r="CE21">
        <v>10003.535666666699</v>
      </c>
      <c r="CF21">
        <v>0</v>
      </c>
      <c r="CG21">
        <v>275.37450000000001</v>
      </c>
      <c r="CH21">
        <v>1400.0319999999999</v>
      </c>
      <c r="CI21">
        <v>0.89999466666666605</v>
      </c>
      <c r="CJ21">
        <v>0.100005133333333</v>
      </c>
      <c r="CK21">
        <v>0</v>
      </c>
      <c r="CL21">
        <v>985.39643333333299</v>
      </c>
      <c r="CM21">
        <v>4.9997499999999997</v>
      </c>
      <c r="CN21">
        <v>13499.2733333333</v>
      </c>
      <c r="CO21">
        <v>12178.3166666667</v>
      </c>
      <c r="CP21">
        <v>49.124733333333303</v>
      </c>
      <c r="CQ21">
        <v>50.974800000000002</v>
      </c>
      <c r="CR21">
        <v>50.191333333333297</v>
      </c>
      <c r="CS21">
        <v>50.453866666666599</v>
      </c>
      <c r="CT21">
        <v>50.291333333333299</v>
      </c>
      <c r="CU21">
        <v>1255.52033333333</v>
      </c>
      <c r="CV21">
        <v>139.511666666667</v>
      </c>
      <c r="CW21">
        <v>0</v>
      </c>
      <c r="CX21">
        <v>70.200000047683702</v>
      </c>
      <c r="CY21">
        <v>0</v>
      </c>
      <c r="CZ21">
        <v>985.30439999999999</v>
      </c>
      <c r="DA21">
        <v>-15.2990768955917</v>
      </c>
      <c r="DB21">
        <v>-201.53076893321901</v>
      </c>
      <c r="DC21">
        <v>13497.724</v>
      </c>
      <c r="DD21">
        <v>15</v>
      </c>
      <c r="DE21">
        <v>1607978377.5999999</v>
      </c>
      <c r="DF21" t="s">
        <v>291</v>
      </c>
      <c r="DG21">
        <v>1607978377.5999999</v>
      </c>
      <c r="DH21">
        <v>1607978376.5999999</v>
      </c>
      <c r="DI21">
        <v>12</v>
      </c>
      <c r="DJ21">
        <v>-2.0609999999999999</v>
      </c>
      <c r="DK21">
        <v>-1.9E-2</v>
      </c>
      <c r="DL21">
        <v>2.512</v>
      </c>
      <c r="DM21">
        <v>0.158</v>
      </c>
      <c r="DN21">
        <v>416</v>
      </c>
      <c r="DO21">
        <v>19</v>
      </c>
      <c r="DP21">
        <v>7.0000000000000007E-2</v>
      </c>
      <c r="DQ21">
        <v>0.04</v>
      </c>
      <c r="DR21">
        <v>3.1203447784077598</v>
      </c>
      <c r="DS21">
        <v>-0.143087495299354</v>
      </c>
      <c r="DT21">
        <v>4.50608974971137E-2</v>
      </c>
      <c r="DU21">
        <v>1</v>
      </c>
      <c r="DV21">
        <v>-4.1660630000000003</v>
      </c>
      <c r="DW21">
        <v>7.8752836484989694E-2</v>
      </c>
      <c r="DX21">
        <v>4.8446989459270499E-2</v>
      </c>
      <c r="DY21">
        <v>1</v>
      </c>
      <c r="DZ21">
        <v>2.8074386666666702</v>
      </c>
      <c r="EA21">
        <v>-5.6984382647374203E-2</v>
      </c>
      <c r="EB21">
        <v>6.2829307032802898E-3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2.512</v>
      </c>
      <c r="EJ21">
        <v>0.15759999999999999</v>
      </c>
      <c r="EK21">
        <v>2.5115999999999898</v>
      </c>
      <c r="EL21">
        <v>0</v>
      </c>
      <c r="EM21">
        <v>0</v>
      </c>
      <c r="EN21">
        <v>0</v>
      </c>
      <c r="EO21">
        <v>0.15756999999999599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498.16199999999998</v>
      </c>
      <c r="FA21">
        <v>476.29199999999997</v>
      </c>
      <c r="FB21">
        <v>23.640599999999999</v>
      </c>
      <c r="FC21">
        <v>33.679900000000004</v>
      </c>
      <c r="FD21">
        <v>29.9998</v>
      </c>
      <c r="FE21">
        <v>33.668900000000001</v>
      </c>
      <c r="FF21">
        <v>33.650300000000001</v>
      </c>
      <c r="FG21">
        <v>11.4438</v>
      </c>
      <c r="FH21">
        <v>20.2776</v>
      </c>
      <c r="FI21">
        <v>43.199300000000001</v>
      </c>
      <c r="FJ21">
        <v>23.644300000000001</v>
      </c>
      <c r="FK21">
        <v>153.61500000000001</v>
      </c>
      <c r="FL21">
        <v>18.640799999999999</v>
      </c>
      <c r="FM21">
        <v>101.40300000000001</v>
      </c>
      <c r="FN21">
        <v>100.738</v>
      </c>
    </row>
    <row r="22" spans="1:170" x14ac:dyDescent="0.25">
      <c r="A22">
        <v>6</v>
      </c>
      <c r="B22">
        <v>1607978802.0999999</v>
      </c>
      <c r="C22">
        <v>445.5</v>
      </c>
      <c r="D22" t="s">
        <v>310</v>
      </c>
      <c r="E22" t="s">
        <v>311</v>
      </c>
      <c r="F22" t="s">
        <v>285</v>
      </c>
      <c r="G22" t="s">
        <v>286</v>
      </c>
      <c r="H22">
        <v>1607978794.3499999</v>
      </c>
      <c r="I22">
        <f t="shared" si="0"/>
        <v>2.5772038038204864E-3</v>
      </c>
      <c r="J22">
        <f t="shared" si="1"/>
        <v>5.6809731919722726</v>
      </c>
      <c r="K22">
        <f t="shared" si="2"/>
        <v>199.0633</v>
      </c>
      <c r="L22">
        <f t="shared" si="3"/>
        <v>130.54456635810587</v>
      </c>
      <c r="M22">
        <f t="shared" si="4"/>
        <v>13.382947945486144</v>
      </c>
      <c r="N22">
        <f t="shared" si="5"/>
        <v>20.407236057981464</v>
      </c>
      <c r="O22">
        <f t="shared" si="6"/>
        <v>0.14589955957196332</v>
      </c>
      <c r="P22">
        <f t="shared" si="7"/>
        <v>2.9719023784710918</v>
      </c>
      <c r="Q22">
        <f t="shared" si="8"/>
        <v>0.14203401269802679</v>
      </c>
      <c r="R22">
        <f t="shared" si="9"/>
        <v>8.9110031533226067E-2</v>
      </c>
      <c r="S22">
        <f t="shared" si="10"/>
        <v>231.2957853091668</v>
      </c>
      <c r="T22">
        <f t="shared" si="11"/>
        <v>28.672090385994768</v>
      </c>
      <c r="U22">
        <f t="shared" si="12"/>
        <v>28.860613333333301</v>
      </c>
      <c r="V22">
        <f t="shared" si="13"/>
        <v>3.9894482929271229</v>
      </c>
      <c r="W22">
        <f t="shared" si="14"/>
        <v>57.62667291899163</v>
      </c>
      <c r="X22">
        <f t="shared" si="15"/>
        <v>2.1853126171135271</v>
      </c>
      <c r="Y22">
        <f t="shared" si="16"/>
        <v>3.7921894609211919</v>
      </c>
      <c r="Z22">
        <f t="shared" si="17"/>
        <v>1.8041356758135958</v>
      </c>
      <c r="AA22">
        <f t="shared" si="18"/>
        <v>-113.65468774848345</v>
      </c>
      <c r="AB22">
        <f t="shared" si="19"/>
        <v>-139.80848594646895</v>
      </c>
      <c r="AC22">
        <f t="shared" si="20"/>
        <v>-10.297835703577766</v>
      </c>
      <c r="AD22">
        <f t="shared" si="21"/>
        <v>-32.46522408936336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53986.273037127212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966.97484615384599</v>
      </c>
      <c r="AR22">
        <v>1151.56</v>
      </c>
      <c r="AS22">
        <f t="shared" si="27"/>
        <v>0.16029139067539167</v>
      </c>
      <c r="AT22">
        <v>0.5</v>
      </c>
      <c r="AU22">
        <f t="shared" si="28"/>
        <v>1180.2082007473471</v>
      </c>
      <c r="AV22">
        <f t="shared" si="29"/>
        <v>5.6809731919722726</v>
      </c>
      <c r="AW22">
        <f t="shared" si="30"/>
        <v>94.588606892147041</v>
      </c>
      <c r="AX22">
        <f t="shared" si="31"/>
        <v>0.39283233179339322</v>
      </c>
      <c r="AY22">
        <f t="shared" si="32"/>
        <v>5.3030648895891971E-3</v>
      </c>
      <c r="AZ22">
        <f t="shared" si="33"/>
        <v>1.8327486192643023</v>
      </c>
      <c r="BA22" t="s">
        <v>313</v>
      </c>
      <c r="BB22">
        <v>699.19</v>
      </c>
      <c r="BC22">
        <f t="shared" si="34"/>
        <v>452.36999999999989</v>
      </c>
      <c r="BD22">
        <f t="shared" si="35"/>
        <v>0.40804021894943077</v>
      </c>
      <c r="BE22">
        <f t="shared" si="36"/>
        <v>0.82349222947531886</v>
      </c>
      <c r="BF22">
        <f t="shared" si="37"/>
        <v>0.42327979143000294</v>
      </c>
      <c r="BG22">
        <f t="shared" si="38"/>
        <v>0.82875891383514211</v>
      </c>
      <c r="BH22">
        <f t="shared" si="39"/>
        <v>1400.02733333333</v>
      </c>
      <c r="BI22">
        <f t="shared" si="40"/>
        <v>1180.2082007473471</v>
      </c>
      <c r="BJ22">
        <f t="shared" si="41"/>
        <v>0.84298939931221573</v>
      </c>
      <c r="BK22">
        <f t="shared" si="42"/>
        <v>0.19597879862443138</v>
      </c>
      <c r="BL22">
        <v>6</v>
      </c>
      <c r="BM22">
        <v>0.5</v>
      </c>
      <c r="BN22" t="s">
        <v>290</v>
      </c>
      <c r="BO22">
        <v>2</v>
      </c>
      <c r="BP22">
        <v>1607978794.3499999</v>
      </c>
      <c r="BQ22">
        <v>199.0633</v>
      </c>
      <c r="BR22">
        <v>206.4957</v>
      </c>
      <c r="BS22">
        <v>21.31673</v>
      </c>
      <c r="BT22">
        <v>18.2901733333333</v>
      </c>
      <c r="BU22">
        <v>196.55176666666699</v>
      </c>
      <c r="BV22">
        <v>21.1591633333333</v>
      </c>
      <c r="BW22">
        <v>500.02690000000001</v>
      </c>
      <c r="BX22">
        <v>102.416333333333</v>
      </c>
      <c r="BY22">
        <v>9.9982119999999994E-2</v>
      </c>
      <c r="BZ22">
        <v>27.988016666666699</v>
      </c>
      <c r="CA22">
        <v>28.860613333333301</v>
      </c>
      <c r="CB22">
        <v>999.9</v>
      </c>
      <c r="CC22">
        <v>0</v>
      </c>
      <c r="CD22">
        <v>0</v>
      </c>
      <c r="CE22">
        <v>10001.7733333333</v>
      </c>
      <c r="CF22">
        <v>0</v>
      </c>
      <c r="CG22">
        <v>276.19986666666699</v>
      </c>
      <c r="CH22">
        <v>1400.02733333333</v>
      </c>
      <c r="CI22">
        <v>0.89999640000000003</v>
      </c>
      <c r="CJ22">
        <v>0.10000336999999999</v>
      </c>
      <c r="CK22">
        <v>0</v>
      </c>
      <c r="CL22">
        <v>967.08106666666697</v>
      </c>
      <c r="CM22">
        <v>4.9997499999999997</v>
      </c>
      <c r="CN22">
        <v>13264.073333333299</v>
      </c>
      <c r="CO22">
        <v>12178.276666666699</v>
      </c>
      <c r="CP22">
        <v>49.307933333333303</v>
      </c>
      <c r="CQ22">
        <v>51.112400000000001</v>
      </c>
      <c r="CR22">
        <v>50.347700000000003</v>
      </c>
      <c r="CS22">
        <v>50.558</v>
      </c>
      <c r="CT22">
        <v>50.4412666666666</v>
      </c>
      <c r="CU22">
        <v>1255.51933333333</v>
      </c>
      <c r="CV22">
        <v>139.50800000000001</v>
      </c>
      <c r="CW22">
        <v>0</v>
      </c>
      <c r="CX22">
        <v>77.599999904632597</v>
      </c>
      <c r="CY22">
        <v>0</v>
      </c>
      <c r="CZ22">
        <v>966.97484615384599</v>
      </c>
      <c r="DA22">
        <v>-10.026188040313899</v>
      </c>
      <c r="DB22">
        <v>-149.34358979428799</v>
      </c>
      <c r="DC22">
        <v>13262.711538461501</v>
      </c>
      <c r="DD22">
        <v>15</v>
      </c>
      <c r="DE22">
        <v>1607978377.5999999</v>
      </c>
      <c r="DF22" t="s">
        <v>291</v>
      </c>
      <c r="DG22">
        <v>1607978377.5999999</v>
      </c>
      <c r="DH22">
        <v>1607978376.5999999</v>
      </c>
      <c r="DI22">
        <v>12</v>
      </c>
      <c r="DJ22">
        <v>-2.0609999999999999</v>
      </c>
      <c r="DK22">
        <v>-1.9E-2</v>
      </c>
      <c r="DL22">
        <v>2.512</v>
      </c>
      <c r="DM22">
        <v>0.158</v>
      </c>
      <c r="DN22">
        <v>416</v>
      </c>
      <c r="DO22">
        <v>19</v>
      </c>
      <c r="DP22">
        <v>7.0000000000000007E-2</v>
      </c>
      <c r="DQ22">
        <v>0.04</v>
      </c>
      <c r="DR22">
        <v>5.68268034020954</v>
      </c>
      <c r="DS22">
        <v>0.152558115624124</v>
      </c>
      <c r="DT22">
        <v>2.5705858743108899E-2</v>
      </c>
      <c r="DU22">
        <v>1</v>
      </c>
      <c r="DV22">
        <v>-7.4334829999999998</v>
      </c>
      <c r="DW22">
        <v>-0.14430513904338099</v>
      </c>
      <c r="DX22">
        <v>3.3096088907905802E-2</v>
      </c>
      <c r="DY22">
        <v>1</v>
      </c>
      <c r="DZ22">
        <v>3.0255333333333301</v>
      </c>
      <c r="EA22">
        <v>2.8334416017796699E-2</v>
      </c>
      <c r="EB22">
        <v>1.3246266476088901E-2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2.512</v>
      </c>
      <c r="EJ22">
        <v>0.1575</v>
      </c>
      <c r="EK22">
        <v>2.5115999999999898</v>
      </c>
      <c r="EL22">
        <v>0</v>
      </c>
      <c r="EM22">
        <v>0</v>
      </c>
      <c r="EN22">
        <v>0</v>
      </c>
      <c r="EO22">
        <v>0.15756999999999599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7.1</v>
      </c>
      <c r="EY22">
        <v>2</v>
      </c>
      <c r="EZ22">
        <v>498.39499999999998</v>
      </c>
      <c r="FA22">
        <v>476.16199999999998</v>
      </c>
      <c r="FB22">
        <v>23.713200000000001</v>
      </c>
      <c r="FC22">
        <v>33.5946</v>
      </c>
      <c r="FD22">
        <v>29.999700000000001</v>
      </c>
      <c r="FE22">
        <v>33.578699999999998</v>
      </c>
      <c r="FF22">
        <v>33.558100000000003</v>
      </c>
      <c r="FG22">
        <v>13.868600000000001</v>
      </c>
      <c r="FH22">
        <v>21.142600000000002</v>
      </c>
      <c r="FI22">
        <v>42.454000000000001</v>
      </c>
      <c r="FJ22">
        <v>23.718499999999999</v>
      </c>
      <c r="FK22">
        <v>206.86600000000001</v>
      </c>
      <c r="FL22">
        <v>18.318899999999999</v>
      </c>
      <c r="FM22">
        <v>101.41200000000001</v>
      </c>
      <c r="FN22">
        <v>100.754</v>
      </c>
    </row>
    <row r="23" spans="1:170" x14ac:dyDescent="0.25">
      <c r="A23">
        <v>7</v>
      </c>
      <c r="B23">
        <v>1607978873.0999999</v>
      </c>
      <c r="C23">
        <v>516.5</v>
      </c>
      <c r="D23" t="s">
        <v>314</v>
      </c>
      <c r="E23" t="s">
        <v>315</v>
      </c>
      <c r="F23" t="s">
        <v>285</v>
      </c>
      <c r="G23" t="s">
        <v>286</v>
      </c>
      <c r="H23">
        <v>1607978865.3499999</v>
      </c>
      <c r="I23">
        <f t="shared" si="0"/>
        <v>2.4899067010944278E-3</v>
      </c>
      <c r="J23">
        <f t="shared" si="1"/>
        <v>8.4253774048255003</v>
      </c>
      <c r="K23">
        <f t="shared" si="2"/>
        <v>248.74809999999999</v>
      </c>
      <c r="L23">
        <f t="shared" si="3"/>
        <v>145.1069291953402</v>
      </c>
      <c r="M23">
        <f t="shared" si="4"/>
        <v>14.875369746200972</v>
      </c>
      <c r="N23">
        <f t="shared" si="5"/>
        <v>25.499953597555688</v>
      </c>
      <c r="O23">
        <f t="shared" si="6"/>
        <v>0.14073520820458285</v>
      </c>
      <c r="P23">
        <f t="shared" si="7"/>
        <v>2.9714245358585978</v>
      </c>
      <c r="Q23">
        <f t="shared" si="8"/>
        <v>0.13713427318219942</v>
      </c>
      <c r="R23">
        <f t="shared" si="9"/>
        <v>8.6024776387910604E-2</v>
      </c>
      <c r="S23">
        <f t="shared" si="10"/>
        <v>231.2925642844518</v>
      </c>
      <c r="T23">
        <f t="shared" si="11"/>
        <v>28.693254424587366</v>
      </c>
      <c r="U23">
        <f t="shared" si="12"/>
        <v>28.838743333333301</v>
      </c>
      <c r="V23">
        <f t="shared" si="13"/>
        <v>3.9843971464811418</v>
      </c>
      <c r="W23">
        <f t="shared" si="14"/>
        <v>57.46591090825838</v>
      </c>
      <c r="X23">
        <f t="shared" si="15"/>
        <v>2.1790497843241075</v>
      </c>
      <c r="Y23">
        <f t="shared" si="16"/>
        <v>3.7918998409384961</v>
      </c>
      <c r="Z23">
        <f t="shared" si="17"/>
        <v>1.8053473621570344</v>
      </c>
      <c r="AA23">
        <f t="shared" si="18"/>
        <v>-109.80488551826427</v>
      </c>
      <c r="AB23">
        <f t="shared" si="19"/>
        <v>-136.49238835255611</v>
      </c>
      <c r="AC23">
        <f t="shared" si="20"/>
        <v>-10.054038720693169</v>
      </c>
      <c r="AD23">
        <f t="shared" si="21"/>
        <v>-25.058748307061748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53972.440482828977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960.96111538461503</v>
      </c>
      <c r="AR23">
        <v>1172.25</v>
      </c>
      <c r="AS23">
        <f t="shared" si="27"/>
        <v>0.18024217071050119</v>
      </c>
      <c r="AT23">
        <v>0.5</v>
      </c>
      <c r="AU23">
        <f t="shared" si="28"/>
        <v>1180.1936507473079</v>
      </c>
      <c r="AV23">
        <f t="shared" si="29"/>
        <v>8.4253774048255003</v>
      </c>
      <c r="AW23">
        <f t="shared" si="30"/>
        <v>106.36033273472295</v>
      </c>
      <c r="AX23">
        <f t="shared" si="31"/>
        <v>0.39994881637875884</v>
      </c>
      <c r="AY23">
        <f t="shared" si="32"/>
        <v>7.6285149296819836E-3</v>
      </c>
      <c r="AZ23">
        <f t="shared" si="33"/>
        <v>1.7827511196417145</v>
      </c>
      <c r="BA23" t="s">
        <v>317</v>
      </c>
      <c r="BB23">
        <v>703.41</v>
      </c>
      <c r="BC23">
        <f t="shared" si="34"/>
        <v>468.84000000000003</v>
      </c>
      <c r="BD23">
        <f t="shared" si="35"/>
        <v>0.45066309319892706</v>
      </c>
      <c r="BE23">
        <f t="shared" si="36"/>
        <v>0.81676417826448888</v>
      </c>
      <c r="BF23">
        <f t="shared" si="37"/>
        <v>0.46256860417140372</v>
      </c>
      <c r="BG23">
        <f t="shared" si="38"/>
        <v>0.82063436541709855</v>
      </c>
      <c r="BH23">
        <f t="shared" si="39"/>
        <v>1400.01033333333</v>
      </c>
      <c r="BI23">
        <f t="shared" si="40"/>
        <v>1180.1936507473079</v>
      </c>
      <c r="BJ23">
        <f t="shared" si="41"/>
        <v>0.84298924275604914</v>
      </c>
      <c r="BK23">
        <f t="shared" si="42"/>
        <v>0.1959784855120984</v>
      </c>
      <c r="BL23">
        <v>6</v>
      </c>
      <c r="BM23">
        <v>0.5</v>
      </c>
      <c r="BN23" t="s">
        <v>290</v>
      </c>
      <c r="BO23">
        <v>2</v>
      </c>
      <c r="BP23">
        <v>1607978865.3499999</v>
      </c>
      <c r="BQ23">
        <v>248.74809999999999</v>
      </c>
      <c r="BR23">
        <v>259.60149999999999</v>
      </c>
      <c r="BS23">
        <v>21.2562933333333</v>
      </c>
      <c r="BT23">
        <v>18.331993333333301</v>
      </c>
      <c r="BU23">
        <v>246.23656666666699</v>
      </c>
      <c r="BV23">
        <v>21.0987233333333</v>
      </c>
      <c r="BW23">
        <v>500.01310000000001</v>
      </c>
      <c r="BX23">
        <v>102.4132</v>
      </c>
      <c r="BY23">
        <v>9.9959286666666702E-2</v>
      </c>
      <c r="BZ23">
        <v>27.986706666666699</v>
      </c>
      <c r="CA23">
        <v>28.838743333333301</v>
      </c>
      <c r="CB23">
        <v>999.9</v>
      </c>
      <c r="CC23">
        <v>0</v>
      </c>
      <c r="CD23">
        <v>0</v>
      </c>
      <c r="CE23">
        <v>9999.375</v>
      </c>
      <c r="CF23">
        <v>0</v>
      </c>
      <c r="CG23">
        <v>275.80043333333299</v>
      </c>
      <c r="CH23">
        <v>1400.01033333333</v>
      </c>
      <c r="CI23">
        <v>0.89999949999999995</v>
      </c>
      <c r="CJ23">
        <v>0.10000022</v>
      </c>
      <c r="CK23">
        <v>0</v>
      </c>
      <c r="CL23">
        <v>960.95026666666695</v>
      </c>
      <c r="CM23">
        <v>4.9997499999999997</v>
      </c>
      <c r="CN23">
        <v>13190.563333333301</v>
      </c>
      <c r="CO23">
        <v>12178.13</v>
      </c>
      <c r="CP23">
        <v>49.453933333333303</v>
      </c>
      <c r="CQ23">
        <v>51.25</v>
      </c>
      <c r="CR23">
        <v>50.508133333333298</v>
      </c>
      <c r="CS23">
        <v>50.674599999999998</v>
      </c>
      <c r="CT23">
        <v>50.570466666666697</v>
      </c>
      <c r="CU23">
        <v>1255.51133333333</v>
      </c>
      <c r="CV23">
        <v>139.499</v>
      </c>
      <c r="CW23">
        <v>0</v>
      </c>
      <c r="CX23">
        <v>70.299999952316298</v>
      </c>
      <c r="CY23">
        <v>0</v>
      </c>
      <c r="CZ23">
        <v>960.96111538461503</v>
      </c>
      <c r="DA23">
        <v>-2.8317606912983999</v>
      </c>
      <c r="DB23">
        <v>-42.871794886050502</v>
      </c>
      <c r="DC23">
        <v>13190.492307692301</v>
      </c>
      <c r="DD23">
        <v>15</v>
      </c>
      <c r="DE23">
        <v>1607978377.5999999</v>
      </c>
      <c r="DF23" t="s">
        <v>291</v>
      </c>
      <c r="DG23">
        <v>1607978377.5999999</v>
      </c>
      <c r="DH23">
        <v>1607978376.5999999</v>
      </c>
      <c r="DI23">
        <v>12</v>
      </c>
      <c r="DJ23">
        <v>-2.0609999999999999</v>
      </c>
      <c r="DK23">
        <v>-1.9E-2</v>
      </c>
      <c r="DL23">
        <v>2.512</v>
      </c>
      <c r="DM23">
        <v>0.158</v>
      </c>
      <c r="DN23">
        <v>416</v>
      </c>
      <c r="DO23">
        <v>19</v>
      </c>
      <c r="DP23">
        <v>7.0000000000000007E-2</v>
      </c>
      <c r="DQ23">
        <v>0.04</v>
      </c>
      <c r="DR23">
        <v>8.4315467589756103</v>
      </c>
      <c r="DS23">
        <v>-0.234128760656937</v>
      </c>
      <c r="DT23">
        <v>4.5176705728527097E-2</v>
      </c>
      <c r="DU23">
        <v>1</v>
      </c>
      <c r="DV23">
        <v>-10.8564966666667</v>
      </c>
      <c r="DW23">
        <v>5.7736151279234899E-2</v>
      </c>
      <c r="DX23">
        <v>4.52627918076451E-2</v>
      </c>
      <c r="DY23">
        <v>1</v>
      </c>
      <c r="DZ23">
        <v>2.9233566666666699</v>
      </c>
      <c r="EA23">
        <v>0.13954918798664401</v>
      </c>
      <c r="EB23">
        <v>1.01732912843168E-2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2.512</v>
      </c>
      <c r="EJ23">
        <v>0.15759999999999999</v>
      </c>
      <c r="EK23">
        <v>2.5115999999999898</v>
      </c>
      <c r="EL23">
        <v>0</v>
      </c>
      <c r="EM23">
        <v>0</v>
      </c>
      <c r="EN23">
        <v>0</v>
      </c>
      <c r="EO23">
        <v>0.15756999999999599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8.3000000000000007</v>
      </c>
      <c r="EY23">
        <v>2</v>
      </c>
      <c r="EZ23">
        <v>498.43099999999998</v>
      </c>
      <c r="FA23">
        <v>476.13299999999998</v>
      </c>
      <c r="FB23">
        <v>23.645099999999999</v>
      </c>
      <c r="FC23">
        <v>33.547199999999997</v>
      </c>
      <c r="FD23">
        <v>29.9999</v>
      </c>
      <c r="FE23">
        <v>33.522500000000001</v>
      </c>
      <c r="FF23">
        <v>33.502000000000002</v>
      </c>
      <c r="FG23">
        <v>16.2577</v>
      </c>
      <c r="FH23">
        <v>20.2911</v>
      </c>
      <c r="FI23">
        <v>42.080199999999998</v>
      </c>
      <c r="FJ23">
        <v>23.652999999999999</v>
      </c>
      <c r="FK23">
        <v>260.24900000000002</v>
      </c>
      <c r="FL23">
        <v>18.382899999999999</v>
      </c>
      <c r="FM23">
        <v>101.41500000000001</v>
      </c>
      <c r="FN23">
        <v>100.759</v>
      </c>
    </row>
    <row r="24" spans="1:170" x14ac:dyDescent="0.25">
      <c r="A24">
        <v>8</v>
      </c>
      <c r="B24">
        <v>1607978947.0999999</v>
      </c>
      <c r="C24">
        <v>590.5</v>
      </c>
      <c r="D24" t="s">
        <v>318</v>
      </c>
      <c r="E24" t="s">
        <v>319</v>
      </c>
      <c r="F24" t="s">
        <v>285</v>
      </c>
      <c r="G24" t="s">
        <v>286</v>
      </c>
      <c r="H24">
        <v>1607978939.3499999</v>
      </c>
      <c r="I24">
        <f t="shared" si="0"/>
        <v>2.702388700559864E-3</v>
      </c>
      <c r="J24">
        <f t="shared" si="1"/>
        <v>16.340826635078294</v>
      </c>
      <c r="K24">
        <f t="shared" si="2"/>
        <v>396.78383333333301</v>
      </c>
      <c r="L24">
        <f t="shared" si="3"/>
        <v>213.43349987134405</v>
      </c>
      <c r="M24">
        <f t="shared" si="4"/>
        <v>21.879775413907741</v>
      </c>
      <c r="N24">
        <f t="shared" si="5"/>
        <v>40.675625740269858</v>
      </c>
      <c r="O24">
        <f t="shared" si="6"/>
        <v>0.15346589271785543</v>
      </c>
      <c r="P24">
        <f t="shared" si="7"/>
        <v>2.9713919199865311</v>
      </c>
      <c r="Q24">
        <f t="shared" si="8"/>
        <v>0.14919462327082061</v>
      </c>
      <c r="R24">
        <f t="shared" si="9"/>
        <v>9.3620494296542678E-2</v>
      </c>
      <c r="S24">
        <f t="shared" si="10"/>
        <v>231.28792987339236</v>
      </c>
      <c r="T24">
        <f t="shared" si="11"/>
        <v>28.610569976824543</v>
      </c>
      <c r="U24">
        <f t="shared" si="12"/>
        <v>28.791776666666699</v>
      </c>
      <c r="V24">
        <f t="shared" si="13"/>
        <v>3.9735684605643669</v>
      </c>
      <c r="W24">
        <f t="shared" si="14"/>
        <v>57.384439108665234</v>
      </c>
      <c r="X24">
        <f t="shared" si="15"/>
        <v>2.1723880013219175</v>
      </c>
      <c r="Y24">
        <f t="shared" si="16"/>
        <v>3.7856743658471692</v>
      </c>
      <c r="Z24">
        <f t="shared" si="17"/>
        <v>1.8011804592424494</v>
      </c>
      <c r="AA24">
        <f t="shared" si="18"/>
        <v>-119.17534169469</v>
      </c>
      <c r="AB24">
        <f t="shared" si="19"/>
        <v>-133.48138485182898</v>
      </c>
      <c r="AC24">
        <f t="shared" si="20"/>
        <v>-9.8286784988253828</v>
      </c>
      <c r="AD24">
        <f t="shared" si="21"/>
        <v>-31.197475171952007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53976.540681577884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987.79769230769205</v>
      </c>
      <c r="AR24">
        <v>1273.17</v>
      </c>
      <c r="AS24">
        <f t="shared" si="27"/>
        <v>0.22414312911261502</v>
      </c>
      <c r="AT24">
        <v>0.5</v>
      </c>
      <c r="AU24">
        <f t="shared" si="28"/>
        <v>1180.1697907473151</v>
      </c>
      <c r="AV24">
        <f t="shared" si="29"/>
        <v>16.340826635078294</v>
      </c>
      <c r="AW24">
        <f t="shared" si="30"/>
        <v>132.26347489114164</v>
      </c>
      <c r="AX24">
        <f t="shared" si="31"/>
        <v>0.44957861086893353</v>
      </c>
      <c r="AY24">
        <f t="shared" si="32"/>
        <v>1.4335711901404648E-2</v>
      </c>
      <c r="AZ24">
        <f t="shared" si="33"/>
        <v>1.5621715874549351</v>
      </c>
      <c r="BA24" t="s">
        <v>321</v>
      </c>
      <c r="BB24">
        <v>700.78</v>
      </c>
      <c r="BC24">
        <f t="shared" si="34"/>
        <v>572.3900000000001</v>
      </c>
      <c r="BD24">
        <f t="shared" si="35"/>
        <v>0.49856270670750358</v>
      </c>
      <c r="BE24">
        <f t="shared" si="36"/>
        <v>0.77652364033889032</v>
      </c>
      <c r="BF24">
        <f t="shared" si="37"/>
        <v>0.51170136317053394</v>
      </c>
      <c r="BG24">
        <f t="shared" si="38"/>
        <v>0.78100510363126252</v>
      </c>
      <c r="BH24">
        <f t="shared" si="39"/>
        <v>1399.982</v>
      </c>
      <c r="BI24">
        <f t="shared" si="40"/>
        <v>1180.1697907473151</v>
      </c>
      <c r="BJ24">
        <f t="shared" si="41"/>
        <v>0.84298926039571587</v>
      </c>
      <c r="BK24">
        <f t="shared" si="42"/>
        <v>0.19597852079143174</v>
      </c>
      <c r="BL24">
        <v>6</v>
      </c>
      <c r="BM24">
        <v>0.5</v>
      </c>
      <c r="BN24" t="s">
        <v>290</v>
      </c>
      <c r="BO24">
        <v>2</v>
      </c>
      <c r="BP24">
        <v>1607978939.3499999</v>
      </c>
      <c r="BQ24">
        <v>396.78383333333301</v>
      </c>
      <c r="BR24">
        <v>417.67886666666698</v>
      </c>
      <c r="BS24">
        <v>21.191276666666699</v>
      </c>
      <c r="BT24">
        <v>18.017233333333301</v>
      </c>
      <c r="BU24">
        <v>394.27223333333302</v>
      </c>
      <c r="BV24">
        <v>21.03369</v>
      </c>
      <c r="BW24">
        <v>500.016166666667</v>
      </c>
      <c r="BX24">
        <v>102.41330000000001</v>
      </c>
      <c r="BY24">
        <v>0.10001411</v>
      </c>
      <c r="BZ24">
        <v>27.9585266666667</v>
      </c>
      <c r="CA24">
        <v>28.791776666666699</v>
      </c>
      <c r="CB24">
        <v>999.9</v>
      </c>
      <c r="CC24">
        <v>0</v>
      </c>
      <c r="CD24">
        <v>0</v>
      </c>
      <c r="CE24">
        <v>9999.1806666666707</v>
      </c>
      <c r="CF24">
        <v>0</v>
      </c>
      <c r="CG24">
        <v>276.24326666666701</v>
      </c>
      <c r="CH24">
        <v>1399.982</v>
      </c>
      <c r="CI24">
        <v>0.89999866666666695</v>
      </c>
      <c r="CJ24">
        <v>0.100001073333333</v>
      </c>
      <c r="CK24">
        <v>0</v>
      </c>
      <c r="CL24">
        <v>987.754866666667</v>
      </c>
      <c r="CM24">
        <v>4.9997499999999997</v>
      </c>
      <c r="CN24">
        <v>13548.9566666667</v>
      </c>
      <c r="CO24">
        <v>12177.893333333301</v>
      </c>
      <c r="CP24">
        <v>49.574599999999997</v>
      </c>
      <c r="CQ24">
        <v>51.353999999999999</v>
      </c>
      <c r="CR24">
        <v>50.6332666666667</v>
      </c>
      <c r="CS24">
        <v>50.745800000000003</v>
      </c>
      <c r="CT24">
        <v>50.686999999999998</v>
      </c>
      <c r="CU24">
        <v>1255.4849999999999</v>
      </c>
      <c r="CV24">
        <v>139.49700000000001</v>
      </c>
      <c r="CW24">
        <v>0</v>
      </c>
      <c r="CX24">
        <v>73.200000047683702</v>
      </c>
      <c r="CY24">
        <v>0</v>
      </c>
      <c r="CZ24">
        <v>987.79769230769205</v>
      </c>
      <c r="DA24">
        <v>31.001641025514299</v>
      </c>
      <c r="DB24">
        <v>425.82905984891602</v>
      </c>
      <c r="DC24">
        <v>13549.973076923099</v>
      </c>
      <c r="DD24">
        <v>15</v>
      </c>
      <c r="DE24">
        <v>1607978377.5999999</v>
      </c>
      <c r="DF24" t="s">
        <v>291</v>
      </c>
      <c r="DG24">
        <v>1607978377.5999999</v>
      </c>
      <c r="DH24">
        <v>1607978376.5999999</v>
      </c>
      <c r="DI24">
        <v>12</v>
      </c>
      <c r="DJ24">
        <v>-2.0609999999999999</v>
      </c>
      <c r="DK24">
        <v>-1.9E-2</v>
      </c>
      <c r="DL24">
        <v>2.512</v>
      </c>
      <c r="DM24">
        <v>0.158</v>
      </c>
      <c r="DN24">
        <v>416</v>
      </c>
      <c r="DO24">
        <v>19</v>
      </c>
      <c r="DP24">
        <v>7.0000000000000007E-2</v>
      </c>
      <c r="DQ24">
        <v>0.04</v>
      </c>
      <c r="DR24">
        <v>16.344585966745601</v>
      </c>
      <c r="DS24">
        <v>0.118692388400041</v>
      </c>
      <c r="DT24">
        <v>3.2602416581977801E-2</v>
      </c>
      <c r="DU24">
        <v>1</v>
      </c>
      <c r="DV24">
        <v>-20.897823333333299</v>
      </c>
      <c r="DW24">
        <v>-8.8017797553232302E-3</v>
      </c>
      <c r="DX24">
        <v>4.25763524610656E-2</v>
      </c>
      <c r="DY24">
        <v>1</v>
      </c>
      <c r="DZ24">
        <v>3.173654</v>
      </c>
      <c r="EA24">
        <v>-4.9156484983311301E-2</v>
      </c>
      <c r="EB24">
        <v>7.3651764405205898E-3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2.512</v>
      </c>
      <c r="EJ24">
        <v>0.15759999999999999</v>
      </c>
      <c r="EK24">
        <v>2.5115999999999898</v>
      </c>
      <c r="EL24">
        <v>0</v>
      </c>
      <c r="EM24">
        <v>0</v>
      </c>
      <c r="EN24">
        <v>0</v>
      </c>
      <c r="EO24">
        <v>0.15756999999999599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9.5</v>
      </c>
      <c r="EX24">
        <v>9.5</v>
      </c>
      <c r="EY24">
        <v>2</v>
      </c>
      <c r="EZ24">
        <v>499.07499999999999</v>
      </c>
      <c r="FA24">
        <v>476.14100000000002</v>
      </c>
      <c r="FB24">
        <v>23.734000000000002</v>
      </c>
      <c r="FC24">
        <v>33.503599999999999</v>
      </c>
      <c r="FD24">
        <v>29.999300000000002</v>
      </c>
      <c r="FE24">
        <v>33.469299999999997</v>
      </c>
      <c r="FF24">
        <v>33.443800000000003</v>
      </c>
      <c r="FG24">
        <v>23.0259</v>
      </c>
      <c r="FH24">
        <v>21.1525</v>
      </c>
      <c r="FI24">
        <v>41.336399999999998</v>
      </c>
      <c r="FJ24">
        <v>23.7668</v>
      </c>
      <c r="FK24">
        <v>418.93299999999999</v>
      </c>
      <c r="FL24">
        <v>18.0733</v>
      </c>
      <c r="FM24">
        <v>101.42100000000001</v>
      </c>
      <c r="FN24">
        <v>100.76600000000001</v>
      </c>
    </row>
    <row r="25" spans="1:170" x14ac:dyDescent="0.25">
      <c r="A25">
        <v>9</v>
      </c>
      <c r="B25">
        <v>1607979012.0999999</v>
      </c>
      <c r="C25">
        <v>655.5</v>
      </c>
      <c r="D25" t="s">
        <v>322</v>
      </c>
      <c r="E25" t="s">
        <v>323</v>
      </c>
      <c r="F25" t="s">
        <v>285</v>
      </c>
      <c r="G25" t="s">
        <v>286</v>
      </c>
      <c r="H25">
        <v>1607979004.3499999</v>
      </c>
      <c r="I25">
        <f t="shared" si="0"/>
        <v>2.6745668918519093E-3</v>
      </c>
      <c r="J25">
        <f t="shared" si="1"/>
        <v>20.48928389283347</v>
      </c>
      <c r="K25">
        <f t="shared" si="2"/>
        <v>497.16899999999998</v>
      </c>
      <c r="L25">
        <f t="shared" si="3"/>
        <v>263.2491320906633</v>
      </c>
      <c r="M25">
        <f t="shared" si="4"/>
        <v>26.986520930426106</v>
      </c>
      <c r="N25">
        <f t="shared" si="5"/>
        <v>50.96640402156477</v>
      </c>
      <c r="O25">
        <f t="shared" si="6"/>
        <v>0.15064235017448349</v>
      </c>
      <c r="P25">
        <f t="shared" si="7"/>
        <v>2.9711186878448506</v>
      </c>
      <c r="Q25">
        <f t="shared" si="8"/>
        <v>0.14652416667354676</v>
      </c>
      <c r="R25">
        <f t="shared" si="9"/>
        <v>9.1938229382019315E-2</v>
      </c>
      <c r="S25">
        <f t="shared" si="10"/>
        <v>231.2938015747356</v>
      </c>
      <c r="T25">
        <f t="shared" si="11"/>
        <v>28.643478258484453</v>
      </c>
      <c r="U25">
        <f t="shared" si="12"/>
        <v>28.781030000000001</v>
      </c>
      <c r="V25">
        <f t="shared" si="13"/>
        <v>3.9710943086148105</v>
      </c>
      <c r="W25">
        <f t="shared" si="14"/>
        <v>56.860895747866522</v>
      </c>
      <c r="X25">
        <f t="shared" si="15"/>
        <v>2.1557956459458323</v>
      </c>
      <c r="Y25">
        <f t="shared" si="16"/>
        <v>3.7913501319168361</v>
      </c>
      <c r="Z25">
        <f t="shared" si="17"/>
        <v>1.8152986626689782</v>
      </c>
      <c r="AA25">
        <f t="shared" si="18"/>
        <v>-117.9483999306692</v>
      </c>
      <c r="AB25">
        <f t="shared" si="19"/>
        <v>-127.63218970654327</v>
      </c>
      <c r="AC25">
        <f t="shared" si="20"/>
        <v>-9.3995447441640074</v>
      </c>
      <c r="AD25">
        <f t="shared" si="21"/>
        <v>-23.686332806640891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53963.926345334294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1051.5907692307701</v>
      </c>
      <c r="AR25">
        <v>1402.68</v>
      </c>
      <c r="AS25">
        <f t="shared" si="27"/>
        <v>0.25029887841077791</v>
      </c>
      <c r="AT25">
        <v>0.5</v>
      </c>
      <c r="AU25">
        <f t="shared" si="28"/>
        <v>1180.197580747363</v>
      </c>
      <c r="AV25">
        <f t="shared" si="29"/>
        <v>20.48928389283347</v>
      </c>
      <c r="AW25">
        <f t="shared" si="30"/>
        <v>147.70106538208921</v>
      </c>
      <c r="AX25">
        <f t="shared" si="31"/>
        <v>0.49138078535375146</v>
      </c>
      <c r="AY25">
        <f t="shared" si="32"/>
        <v>1.7850427518508339E-2</v>
      </c>
      <c r="AZ25">
        <f t="shared" si="33"/>
        <v>1.3256052699118828</v>
      </c>
      <c r="BA25" t="s">
        <v>325</v>
      </c>
      <c r="BB25">
        <v>713.43</v>
      </c>
      <c r="BC25">
        <f t="shared" si="34"/>
        <v>689.25000000000011</v>
      </c>
      <c r="BD25">
        <f t="shared" si="35"/>
        <v>0.50937864456906767</v>
      </c>
      <c r="BE25">
        <f t="shared" si="36"/>
        <v>0.72956270966982517</v>
      </c>
      <c r="BF25">
        <f t="shared" si="37"/>
        <v>0.51089589461854168</v>
      </c>
      <c r="BG25">
        <f t="shared" si="38"/>
        <v>0.73014912172595525</v>
      </c>
      <c r="BH25">
        <f t="shared" si="39"/>
        <v>1400.0146666666701</v>
      </c>
      <c r="BI25">
        <f t="shared" si="40"/>
        <v>1180.197580747363</v>
      </c>
      <c r="BJ25">
        <f t="shared" si="41"/>
        <v>0.84298944064445047</v>
      </c>
      <c r="BK25">
        <f t="shared" si="42"/>
        <v>0.19597888128890101</v>
      </c>
      <c r="BL25">
        <v>6</v>
      </c>
      <c r="BM25">
        <v>0.5</v>
      </c>
      <c r="BN25" t="s">
        <v>290</v>
      </c>
      <c r="BO25">
        <v>2</v>
      </c>
      <c r="BP25">
        <v>1607979004.3499999</v>
      </c>
      <c r="BQ25">
        <v>497.16899999999998</v>
      </c>
      <c r="BR25">
        <v>523.35043333333294</v>
      </c>
      <c r="BS25">
        <v>21.029436666666701</v>
      </c>
      <c r="BT25">
        <v>17.887613333333299</v>
      </c>
      <c r="BU25">
        <v>494.02</v>
      </c>
      <c r="BV25">
        <v>20.9034366666667</v>
      </c>
      <c r="BW25">
        <v>500.02600000000001</v>
      </c>
      <c r="BX25">
        <v>102.4132</v>
      </c>
      <c r="BY25">
        <v>0.100037996666667</v>
      </c>
      <c r="BZ25">
        <v>27.984220000000001</v>
      </c>
      <c r="CA25">
        <v>28.781030000000001</v>
      </c>
      <c r="CB25">
        <v>999.9</v>
      </c>
      <c r="CC25">
        <v>0</v>
      </c>
      <c r="CD25">
        <v>0</v>
      </c>
      <c r="CE25">
        <v>9997.64433333333</v>
      </c>
      <c r="CF25">
        <v>0</v>
      </c>
      <c r="CG25">
        <v>275.941466666667</v>
      </c>
      <c r="CH25">
        <v>1400.0146666666701</v>
      </c>
      <c r="CI25">
        <v>0.89999573333333305</v>
      </c>
      <c r="CJ25">
        <v>0.100004036666667</v>
      </c>
      <c r="CK25">
        <v>0</v>
      </c>
      <c r="CL25">
        <v>1051.29766666667</v>
      </c>
      <c r="CM25">
        <v>4.9997499999999997</v>
      </c>
      <c r="CN25">
        <v>14403.87</v>
      </c>
      <c r="CO25">
        <v>12178.163333333299</v>
      </c>
      <c r="CP25">
        <v>49.691200000000002</v>
      </c>
      <c r="CQ25">
        <v>51.436999999999998</v>
      </c>
      <c r="CR25">
        <v>50.745733333333298</v>
      </c>
      <c r="CS25">
        <v>50.793433333333297</v>
      </c>
      <c r="CT25">
        <v>50.766599999999997</v>
      </c>
      <c r="CU25">
        <v>1255.5060000000001</v>
      </c>
      <c r="CV25">
        <v>139.50866666666701</v>
      </c>
      <c r="CW25">
        <v>0</v>
      </c>
      <c r="CX25">
        <v>64.5</v>
      </c>
      <c r="CY25">
        <v>0</v>
      </c>
      <c r="CZ25">
        <v>1051.5907692307701</v>
      </c>
      <c r="DA25">
        <v>61.977435926363398</v>
      </c>
      <c r="DB25">
        <v>814.98461587598899</v>
      </c>
      <c r="DC25">
        <v>14407.919230769199</v>
      </c>
      <c r="DD25">
        <v>15</v>
      </c>
      <c r="DE25">
        <v>1607979037.0999999</v>
      </c>
      <c r="DF25" t="s">
        <v>326</v>
      </c>
      <c r="DG25">
        <v>1607979031.0999999</v>
      </c>
      <c r="DH25">
        <v>1607979037.0999999</v>
      </c>
      <c r="DI25">
        <v>13</v>
      </c>
      <c r="DJ25">
        <v>0.63700000000000001</v>
      </c>
      <c r="DK25">
        <v>-3.1E-2</v>
      </c>
      <c r="DL25">
        <v>3.149</v>
      </c>
      <c r="DM25">
        <v>0.126</v>
      </c>
      <c r="DN25">
        <v>525</v>
      </c>
      <c r="DO25">
        <v>18</v>
      </c>
      <c r="DP25">
        <v>0.06</v>
      </c>
      <c r="DQ25">
        <v>0.03</v>
      </c>
      <c r="DR25">
        <v>21.023488277895101</v>
      </c>
      <c r="DS25">
        <v>-0.15024098035279901</v>
      </c>
      <c r="DT25">
        <v>8.0711076493817396E-2</v>
      </c>
      <c r="DU25">
        <v>1</v>
      </c>
      <c r="DV25">
        <v>-26.825746666666699</v>
      </c>
      <c r="DW25">
        <v>-8.6015572858797698E-2</v>
      </c>
      <c r="DX25">
        <v>7.3920302729057905E-2</v>
      </c>
      <c r="DY25">
        <v>1</v>
      </c>
      <c r="DZ25">
        <v>3.1742843333333299</v>
      </c>
      <c r="EA25">
        <v>-9.3403781979980602E-2</v>
      </c>
      <c r="EB25">
        <v>6.9507868539388498E-3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3.149</v>
      </c>
      <c r="EJ25">
        <v>0.126</v>
      </c>
      <c r="EK25">
        <v>2.5115999999999898</v>
      </c>
      <c r="EL25">
        <v>0</v>
      </c>
      <c r="EM25">
        <v>0</v>
      </c>
      <c r="EN25">
        <v>0</v>
      </c>
      <c r="EO25">
        <v>0.15756999999999599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10.6</v>
      </c>
      <c r="EX25">
        <v>10.6</v>
      </c>
      <c r="EY25">
        <v>2</v>
      </c>
      <c r="EZ25">
        <v>499.07600000000002</v>
      </c>
      <c r="FA25">
        <v>476.50200000000001</v>
      </c>
      <c r="FB25">
        <v>23.755600000000001</v>
      </c>
      <c r="FC25">
        <v>33.457799999999999</v>
      </c>
      <c r="FD25">
        <v>29.999700000000001</v>
      </c>
      <c r="FE25">
        <v>33.423099999999998</v>
      </c>
      <c r="FF25">
        <v>33.3992</v>
      </c>
      <c r="FG25">
        <v>27.2972</v>
      </c>
      <c r="FH25">
        <v>21.149100000000001</v>
      </c>
      <c r="FI25">
        <v>40.962299999999999</v>
      </c>
      <c r="FJ25">
        <v>23.768599999999999</v>
      </c>
      <c r="FK25">
        <v>524.85900000000004</v>
      </c>
      <c r="FL25">
        <v>17.935099999999998</v>
      </c>
      <c r="FM25">
        <v>101.426</v>
      </c>
      <c r="FN25">
        <v>100.77200000000001</v>
      </c>
    </row>
    <row r="26" spans="1:170" x14ac:dyDescent="0.25">
      <c r="A26">
        <v>10</v>
      </c>
      <c r="B26">
        <v>1607979145.0999999</v>
      </c>
      <c r="C26">
        <v>788.5</v>
      </c>
      <c r="D26" t="s">
        <v>327</v>
      </c>
      <c r="E26" t="s">
        <v>328</v>
      </c>
      <c r="F26" t="s">
        <v>285</v>
      </c>
      <c r="G26" t="s">
        <v>286</v>
      </c>
      <c r="H26">
        <v>1607979137.0999999</v>
      </c>
      <c r="I26">
        <f t="shared" si="0"/>
        <v>2.6021958566435099E-3</v>
      </c>
      <c r="J26">
        <f t="shared" si="1"/>
        <v>23.880949307363309</v>
      </c>
      <c r="K26">
        <f t="shared" si="2"/>
        <v>599.53909677419301</v>
      </c>
      <c r="L26">
        <f t="shared" si="3"/>
        <v>319.92025271815027</v>
      </c>
      <c r="M26">
        <f t="shared" si="4"/>
        <v>32.796824735991081</v>
      </c>
      <c r="N26">
        <f t="shared" si="5"/>
        <v>61.462125364725473</v>
      </c>
      <c r="O26">
        <f t="shared" si="6"/>
        <v>0.14686102339259915</v>
      </c>
      <c r="P26">
        <f t="shared" si="7"/>
        <v>2.9717470830295301</v>
      </c>
      <c r="Q26">
        <f t="shared" si="8"/>
        <v>0.14294489905079211</v>
      </c>
      <c r="R26">
        <f t="shared" si="9"/>
        <v>8.9683712293502429E-2</v>
      </c>
      <c r="S26">
        <f t="shared" si="10"/>
        <v>231.30005473381664</v>
      </c>
      <c r="T26">
        <f t="shared" si="11"/>
        <v>28.678313594802741</v>
      </c>
      <c r="U26">
        <f t="shared" si="12"/>
        <v>28.801119354838701</v>
      </c>
      <c r="V26">
        <f t="shared" si="13"/>
        <v>3.9757204737111103</v>
      </c>
      <c r="W26">
        <f t="shared" si="14"/>
        <v>57.05981467703041</v>
      </c>
      <c r="X26">
        <f t="shared" si="15"/>
        <v>2.1654038211058704</v>
      </c>
      <c r="Y26">
        <f t="shared" si="16"/>
        <v>3.7949717035754063</v>
      </c>
      <c r="Z26">
        <f t="shared" si="17"/>
        <v>1.8103166526052399</v>
      </c>
      <c r="AA26">
        <f t="shared" si="18"/>
        <v>-114.75683727797879</v>
      </c>
      <c r="AB26">
        <f t="shared" si="19"/>
        <v>-128.2539871156429</v>
      </c>
      <c r="AC26">
        <f t="shared" si="20"/>
        <v>-9.4450542551002226</v>
      </c>
      <c r="AD26">
        <f t="shared" si="21"/>
        <v>-21.15582391490527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53979.452002709862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1187.374</v>
      </c>
      <c r="AR26">
        <v>1630.29</v>
      </c>
      <c r="AS26">
        <f t="shared" si="27"/>
        <v>0.27167927178600126</v>
      </c>
      <c r="AT26">
        <v>0.5</v>
      </c>
      <c r="AU26">
        <f t="shared" si="28"/>
        <v>1180.2295362312291</v>
      </c>
      <c r="AV26">
        <f t="shared" si="29"/>
        <v>23.880949307363309</v>
      </c>
      <c r="AW26">
        <f t="shared" si="30"/>
        <v>160.32195047181514</v>
      </c>
      <c r="AX26">
        <f t="shared" si="31"/>
        <v>0.53936416220427041</v>
      </c>
      <c r="AY26">
        <f t="shared" si="32"/>
        <v>2.0723677925636678E-2</v>
      </c>
      <c r="AZ26">
        <f t="shared" si="33"/>
        <v>1.0009200817032553</v>
      </c>
      <c r="BA26" t="s">
        <v>330</v>
      </c>
      <c r="BB26">
        <v>750.97</v>
      </c>
      <c r="BC26">
        <f t="shared" si="34"/>
        <v>879.31999999999994</v>
      </c>
      <c r="BD26">
        <f t="shared" si="35"/>
        <v>0.50370286130191511</v>
      </c>
      <c r="BE26">
        <f t="shared" si="36"/>
        <v>0.64982816364078044</v>
      </c>
      <c r="BF26">
        <f t="shared" si="37"/>
        <v>0.48416011005190623</v>
      </c>
      <c r="BG26">
        <f t="shared" si="38"/>
        <v>0.64077123552823301</v>
      </c>
      <c r="BH26">
        <f t="shared" si="39"/>
        <v>1400.0525806451601</v>
      </c>
      <c r="BI26">
        <f t="shared" si="40"/>
        <v>1180.2295362312291</v>
      </c>
      <c r="BJ26">
        <f t="shared" si="41"/>
        <v>0.84298943664484793</v>
      </c>
      <c r="BK26">
        <f t="shared" si="42"/>
        <v>0.19597887328969593</v>
      </c>
      <c r="BL26">
        <v>6</v>
      </c>
      <c r="BM26">
        <v>0.5</v>
      </c>
      <c r="BN26" t="s">
        <v>290</v>
      </c>
      <c r="BO26">
        <v>2</v>
      </c>
      <c r="BP26">
        <v>1607979137.0999999</v>
      </c>
      <c r="BQ26">
        <v>599.53909677419301</v>
      </c>
      <c r="BR26">
        <v>630.06712903225798</v>
      </c>
      <c r="BS26">
        <v>21.1226709677419</v>
      </c>
      <c r="BT26">
        <v>18.066119354838701</v>
      </c>
      <c r="BU26">
        <v>596.39025806451605</v>
      </c>
      <c r="BV26">
        <v>20.996570967741899</v>
      </c>
      <c r="BW26">
        <v>500.020451612903</v>
      </c>
      <c r="BX26">
        <v>102.41564516129</v>
      </c>
      <c r="BY26">
        <v>9.9980083870967795E-2</v>
      </c>
      <c r="BZ26">
        <v>28.0005967741935</v>
      </c>
      <c r="CA26">
        <v>28.801119354838701</v>
      </c>
      <c r="CB26">
        <v>999.9</v>
      </c>
      <c r="CC26">
        <v>0</v>
      </c>
      <c r="CD26">
        <v>0</v>
      </c>
      <c r="CE26">
        <v>10000.9616129032</v>
      </c>
      <c r="CF26">
        <v>0</v>
      </c>
      <c r="CG26">
        <v>279.40435483870999</v>
      </c>
      <c r="CH26">
        <v>1400.0525806451601</v>
      </c>
      <c r="CI26">
        <v>0.899994870967742</v>
      </c>
      <c r="CJ26">
        <v>0.100004906451613</v>
      </c>
      <c r="CK26">
        <v>0</v>
      </c>
      <c r="CL26">
        <v>1186.6035483871001</v>
      </c>
      <c r="CM26">
        <v>4.9997499999999997</v>
      </c>
      <c r="CN26">
        <v>16220.4967741935</v>
      </c>
      <c r="CO26">
        <v>12178.487096774201</v>
      </c>
      <c r="CP26">
        <v>49.753999999999998</v>
      </c>
      <c r="CQ26">
        <v>51.582322580645098</v>
      </c>
      <c r="CR26">
        <v>50.870935483871001</v>
      </c>
      <c r="CS26">
        <v>50.923000000000002</v>
      </c>
      <c r="CT26">
        <v>50.850612903225802</v>
      </c>
      <c r="CU26">
        <v>1255.5403225806499</v>
      </c>
      <c r="CV26">
        <v>139.512258064516</v>
      </c>
      <c r="CW26">
        <v>0</v>
      </c>
      <c r="CX26">
        <v>132.59999990463299</v>
      </c>
      <c r="CY26">
        <v>0</v>
      </c>
      <c r="CZ26">
        <v>1187.374</v>
      </c>
      <c r="DA26">
        <v>43.198461581495998</v>
      </c>
      <c r="DB26">
        <v>580.87692391406199</v>
      </c>
      <c r="DC26">
        <v>16230.664000000001</v>
      </c>
      <c r="DD26">
        <v>15</v>
      </c>
      <c r="DE26">
        <v>1607979037.0999999</v>
      </c>
      <c r="DF26" t="s">
        <v>326</v>
      </c>
      <c r="DG26">
        <v>1607979031.0999999</v>
      </c>
      <c r="DH26">
        <v>1607979037.0999999</v>
      </c>
      <c r="DI26">
        <v>13</v>
      </c>
      <c r="DJ26">
        <v>0.63700000000000001</v>
      </c>
      <c r="DK26">
        <v>-3.1E-2</v>
      </c>
      <c r="DL26">
        <v>3.149</v>
      </c>
      <c r="DM26">
        <v>0.126</v>
      </c>
      <c r="DN26">
        <v>525</v>
      </c>
      <c r="DO26">
        <v>18</v>
      </c>
      <c r="DP26">
        <v>0.06</v>
      </c>
      <c r="DQ26">
        <v>0.03</v>
      </c>
      <c r="DR26">
        <v>23.878307463732899</v>
      </c>
      <c r="DS26">
        <v>-0.17520056047875901</v>
      </c>
      <c r="DT26">
        <v>3.0727323832939898E-2</v>
      </c>
      <c r="DU26">
        <v>1</v>
      </c>
      <c r="DV26">
        <v>-30.5256133333333</v>
      </c>
      <c r="DW26">
        <v>0.19009922135700399</v>
      </c>
      <c r="DX26">
        <v>3.93860697314279E-2</v>
      </c>
      <c r="DY26">
        <v>1</v>
      </c>
      <c r="DZ26">
        <v>3.0567890000000002</v>
      </c>
      <c r="EA26">
        <v>-5.6934994438266703E-2</v>
      </c>
      <c r="EB26">
        <v>4.1454910042920696E-3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3.149</v>
      </c>
      <c r="EJ26">
        <v>0.126</v>
      </c>
      <c r="EK26">
        <v>3.1485999999999899</v>
      </c>
      <c r="EL26">
        <v>0</v>
      </c>
      <c r="EM26">
        <v>0</v>
      </c>
      <c r="EN26">
        <v>0</v>
      </c>
      <c r="EO26">
        <v>0.12609499999999599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1.9</v>
      </c>
      <c r="EX26">
        <v>1.8</v>
      </c>
      <c r="EY26">
        <v>2</v>
      </c>
      <c r="EZ26">
        <v>498.89299999999997</v>
      </c>
      <c r="FA26">
        <v>477.25700000000001</v>
      </c>
      <c r="FB26">
        <v>23.696999999999999</v>
      </c>
      <c r="FC26">
        <v>33.380099999999999</v>
      </c>
      <c r="FD26">
        <v>30.0002</v>
      </c>
      <c r="FE26">
        <v>33.344200000000001</v>
      </c>
      <c r="FF26">
        <v>33.321199999999997</v>
      </c>
      <c r="FG26">
        <v>31.4162</v>
      </c>
      <c r="FH26">
        <v>20.043600000000001</v>
      </c>
      <c r="FI26">
        <v>40.542900000000003</v>
      </c>
      <c r="FJ26">
        <v>23.701799999999999</v>
      </c>
      <c r="FK26">
        <v>630.24800000000005</v>
      </c>
      <c r="FL26">
        <v>18.105</v>
      </c>
      <c r="FM26">
        <v>101.429</v>
      </c>
      <c r="FN26">
        <v>100.77800000000001</v>
      </c>
    </row>
    <row r="27" spans="1:170" x14ac:dyDescent="0.25">
      <c r="A27">
        <v>11</v>
      </c>
      <c r="B27">
        <v>1607979209.0999999</v>
      </c>
      <c r="C27">
        <v>852.5</v>
      </c>
      <c r="D27" t="s">
        <v>331</v>
      </c>
      <c r="E27" t="s">
        <v>332</v>
      </c>
      <c r="F27" t="s">
        <v>285</v>
      </c>
      <c r="G27" t="s">
        <v>286</v>
      </c>
      <c r="H27">
        <v>1607979201.3499999</v>
      </c>
      <c r="I27">
        <f t="shared" si="0"/>
        <v>2.5819026024351439E-3</v>
      </c>
      <c r="J27">
        <f t="shared" si="1"/>
        <v>27.957545564703171</v>
      </c>
      <c r="K27">
        <f t="shared" si="2"/>
        <v>696.31330000000003</v>
      </c>
      <c r="L27">
        <f t="shared" si="3"/>
        <v>366.42995900207615</v>
      </c>
      <c r="M27">
        <f t="shared" si="4"/>
        <v>37.562798490907284</v>
      </c>
      <c r="N27">
        <f t="shared" si="5"/>
        <v>71.379196847522181</v>
      </c>
      <c r="O27">
        <f t="shared" si="6"/>
        <v>0.14556305836301489</v>
      </c>
      <c r="P27">
        <f t="shared" si="7"/>
        <v>2.9711911233298314</v>
      </c>
      <c r="Q27">
        <f t="shared" si="8"/>
        <v>0.14171417369130365</v>
      </c>
      <c r="R27">
        <f t="shared" si="9"/>
        <v>8.8908688959703164E-2</v>
      </c>
      <c r="S27">
        <f t="shared" si="10"/>
        <v>231.28924493810217</v>
      </c>
      <c r="T27">
        <f t="shared" si="11"/>
        <v>28.653581131580204</v>
      </c>
      <c r="U27">
        <f t="shared" si="12"/>
        <v>28.765429999999999</v>
      </c>
      <c r="V27">
        <f t="shared" si="13"/>
        <v>3.9675051883107293</v>
      </c>
      <c r="W27">
        <f t="shared" si="14"/>
        <v>56.902064419230612</v>
      </c>
      <c r="X27">
        <f t="shared" si="15"/>
        <v>2.1556426904132855</v>
      </c>
      <c r="Y27">
        <f t="shared" si="16"/>
        <v>3.7883382833554364</v>
      </c>
      <c r="Z27">
        <f t="shared" si="17"/>
        <v>1.8118624978974438</v>
      </c>
      <c r="AA27">
        <f t="shared" si="18"/>
        <v>-113.86190476738985</v>
      </c>
      <c r="AB27">
        <f t="shared" si="19"/>
        <v>-127.31974113662649</v>
      </c>
      <c r="AC27">
        <f t="shared" si="20"/>
        <v>-9.3749416258973692</v>
      </c>
      <c r="AD27">
        <f t="shared" si="21"/>
        <v>-19.267342591811541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53968.427023561984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1245.4476</v>
      </c>
      <c r="AR27">
        <v>1726.26</v>
      </c>
      <c r="AS27">
        <f t="shared" si="27"/>
        <v>0.27852837927079355</v>
      </c>
      <c r="AT27">
        <v>0.5</v>
      </c>
      <c r="AU27">
        <f t="shared" si="28"/>
        <v>1180.1750207473458</v>
      </c>
      <c r="AV27">
        <f t="shared" si="29"/>
        <v>27.957545564703171</v>
      </c>
      <c r="AW27">
        <f t="shared" si="30"/>
        <v>164.35611789231669</v>
      </c>
      <c r="AX27">
        <f t="shared" si="31"/>
        <v>0.55876866752401144</v>
      </c>
      <c r="AY27">
        <f t="shared" si="32"/>
        <v>2.4178865458827813E-2</v>
      </c>
      <c r="AZ27">
        <f t="shared" si="33"/>
        <v>0.88968058114073201</v>
      </c>
      <c r="BA27" t="s">
        <v>334</v>
      </c>
      <c r="BB27">
        <v>761.68</v>
      </c>
      <c r="BC27">
        <f t="shared" si="34"/>
        <v>964.58</v>
      </c>
      <c r="BD27">
        <f t="shared" si="35"/>
        <v>0.49846814157457131</v>
      </c>
      <c r="BE27">
        <f t="shared" si="36"/>
        <v>0.61422972324428082</v>
      </c>
      <c r="BF27">
        <f t="shared" si="37"/>
        <v>0.47568307283461869</v>
      </c>
      <c r="BG27">
        <f t="shared" si="38"/>
        <v>0.60308573955531708</v>
      </c>
      <c r="BH27">
        <f t="shared" si="39"/>
        <v>1399.9880000000001</v>
      </c>
      <c r="BI27">
        <f t="shared" si="40"/>
        <v>1180.1750207473458</v>
      </c>
      <c r="BJ27">
        <f t="shared" si="41"/>
        <v>0.84298938329996098</v>
      </c>
      <c r="BK27">
        <f t="shared" si="42"/>
        <v>0.195978766599922</v>
      </c>
      <c r="BL27">
        <v>6</v>
      </c>
      <c r="BM27">
        <v>0.5</v>
      </c>
      <c r="BN27" t="s">
        <v>290</v>
      </c>
      <c r="BO27">
        <v>2</v>
      </c>
      <c r="BP27">
        <v>1607979201.3499999</v>
      </c>
      <c r="BQ27">
        <v>696.31330000000003</v>
      </c>
      <c r="BR27">
        <v>732.01779999999997</v>
      </c>
      <c r="BS27">
        <v>21.028573333333298</v>
      </c>
      <c r="BT27">
        <v>17.995606666666699</v>
      </c>
      <c r="BU27">
        <v>693.16473333333295</v>
      </c>
      <c r="BV27">
        <v>20.902483333333301</v>
      </c>
      <c r="BW27">
        <v>500.02703333333301</v>
      </c>
      <c r="BX27">
        <v>102.410166666667</v>
      </c>
      <c r="BY27">
        <v>0.100006336666667</v>
      </c>
      <c r="BZ27">
        <v>27.970590000000001</v>
      </c>
      <c r="CA27">
        <v>28.765429999999999</v>
      </c>
      <c r="CB27">
        <v>999.9</v>
      </c>
      <c r="CC27">
        <v>0</v>
      </c>
      <c r="CD27">
        <v>0</v>
      </c>
      <c r="CE27">
        <v>9998.3503333333301</v>
      </c>
      <c r="CF27">
        <v>0</v>
      </c>
      <c r="CG27">
        <v>278.86849999999998</v>
      </c>
      <c r="CH27">
        <v>1399.9880000000001</v>
      </c>
      <c r="CI27">
        <v>0.89999523333333298</v>
      </c>
      <c r="CJ27">
        <v>0.10000455666666699</v>
      </c>
      <c r="CK27">
        <v>0</v>
      </c>
      <c r="CL27">
        <v>1245.2243333333299</v>
      </c>
      <c r="CM27">
        <v>4.9997499999999997</v>
      </c>
      <c r="CN27">
        <v>17016.7</v>
      </c>
      <c r="CO27">
        <v>12177.93</v>
      </c>
      <c r="CP27">
        <v>49.843499999999999</v>
      </c>
      <c r="CQ27">
        <v>51.625</v>
      </c>
      <c r="CR27">
        <v>50.945399999999999</v>
      </c>
      <c r="CS27">
        <v>50.943300000000001</v>
      </c>
      <c r="CT27">
        <v>50.916333333333299</v>
      </c>
      <c r="CU27">
        <v>1255.4846666666699</v>
      </c>
      <c r="CV27">
        <v>139.50333333333299</v>
      </c>
      <c r="CW27">
        <v>0</v>
      </c>
      <c r="CX27">
        <v>63.099999904632597</v>
      </c>
      <c r="CY27">
        <v>0</v>
      </c>
      <c r="CZ27">
        <v>1245.4476</v>
      </c>
      <c r="DA27">
        <v>47.557692396934399</v>
      </c>
      <c r="DB27">
        <v>638.30769311312395</v>
      </c>
      <c r="DC27">
        <v>17019.727999999999</v>
      </c>
      <c r="DD27">
        <v>15</v>
      </c>
      <c r="DE27">
        <v>1607979037.0999999</v>
      </c>
      <c r="DF27" t="s">
        <v>326</v>
      </c>
      <c r="DG27">
        <v>1607979031.0999999</v>
      </c>
      <c r="DH27">
        <v>1607979037.0999999</v>
      </c>
      <c r="DI27">
        <v>13</v>
      </c>
      <c r="DJ27">
        <v>0.63700000000000001</v>
      </c>
      <c r="DK27">
        <v>-3.1E-2</v>
      </c>
      <c r="DL27">
        <v>3.149</v>
      </c>
      <c r="DM27">
        <v>0.126</v>
      </c>
      <c r="DN27">
        <v>525</v>
      </c>
      <c r="DO27">
        <v>18</v>
      </c>
      <c r="DP27">
        <v>0.06</v>
      </c>
      <c r="DQ27">
        <v>0.03</v>
      </c>
      <c r="DR27">
        <v>27.982185322464598</v>
      </c>
      <c r="DS27">
        <v>-5.2527267747814903E-2</v>
      </c>
      <c r="DT27">
        <v>8.5097961607973005E-2</v>
      </c>
      <c r="DU27">
        <v>1</v>
      </c>
      <c r="DV27">
        <v>-35.716963333333297</v>
      </c>
      <c r="DW27">
        <v>-2.84609566184983E-2</v>
      </c>
      <c r="DX27">
        <v>9.7208362066005805E-2</v>
      </c>
      <c r="DY27">
        <v>1</v>
      </c>
      <c r="DZ27">
        <v>3.0328029999999999</v>
      </c>
      <c r="EA27">
        <v>6.6791546162463297E-3</v>
      </c>
      <c r="EB27">
        <v>8.9760477568548002E-4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3.149</v>
      </c>
      <c r="EJ27">
        <v>0.12609999999999999</v>
      </c>
      <c r="EK27">
        <v>3.1485999999999899</v>
      </c>
      <c r="EL27">
        <v>0</v>
      </c>
      <c r="EM27">
        <v>0</v>
      </c>
      <c r="EN27">
        <v>0</v>
      </c>
      <c r="EO27">
        <v>0.12609499999999599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</v>
      </c>
      <c r="EX27">
        <v>2.9</v>
      </c>
      <c r="EY27">
        <v>2</v>
      </c>
      <c r="EZ27">
        <v>498.77499999999998</v>
      </c>
      <c r="FA27">
        <v>477.387</v>
      </c>
      <c r="FB27">
        <v>23.665299999999998</v>
      </c>
      <c r="FC27">
        <v>33.3598</v>
      </c>
      <c r="FD27">
        <v>29.999700000000001</v>
      </c>
      <c r="FE27">
        <v>33.317500000000003</v>
      </c>
      <c r="FF27">
        <v>33.292400000000001</v>
      </c>
      <c r="FG27">
        <v>35.329300000000003</v>
      </c>
      <c r="FH27">
        <v>19.758900000000001</v>
      </c>
      <c r="FI27">
        <v>40.1663</v>
      </c>
      <c r="FJ27">
        <v>23.686699999999998</v>
      </c>
      <c r="FK27">
        <v>733.49199999999996</v>
      </c>
      <c r="FL27">
        <v>18.048300000000001</v>
      </c>
      <c r="FM27">
        <v>101.434</v>
      </c>
      <c r="FN27">
        <v>100.786</v>
      </c>
    </row>
    <row r="28" spans="1:170" x14ac:dyDescent="0.25">
      <c r="A28">
        <v>12</v>
      </c>
      <c r="B28">
        <v>1607979324.0999999</v>
      </c>
      <c r="C28">
        <v>967.5</v>
      </c>
      <c r="D28" t="s">
        <v>335</v>
      </c>
      <c r="E28" t="s">
        <v>336</v>
      </c>
      <c r="F28" t="s">
        <v>285</v>
      </c>
      <c r="G28" t="s">
        <v>286</v>
      </c>
      <c r="H28">
        <v>1607979316.3499999</v>
      </c>
      <c r="I28">
        <f t="shared" si="0"/>
        <v>2.473847612450147E-3</v>
      </c>
      <c r="J28">
        <f t="shared" si="1"/>
        <v>29.386160364150946</v>
      </c>
      <c r="K28">
        <f t="shared" si="2"/>
        <v>799.773233333333</v>
      </c>
      <c r="L28">
        <f t="shared" si="3"/>
        <v>436.79488876955088</v>
      </c>
      <c r="M28">
        <f t="shared" si="4"/>
        <v>44.775281182225278</v>
      </c>
      <c r="N28">
        <f t="shared" si="5"/>
        <v>81.98372353988448</v>
      </c>
      <c r="O28">
        <f t="shared" si="6"/>
        <v>0.13930962214710146</v>
      </c>
      <c r="P28">
        <f t="shared" si="7"/>
        <v>2.9713827786115128</v>
      </c>
      <c r="Q28">
        <f t="shared" si="8"/>
        <v>0.13578023595243921</v>
      </c>
      <c r="R28">
        <f t="shared" si="9"/>
        <v>8.5172301255472177E-2</v>
      </c>
      <c r="S28">
        <f t="shared" si="10"/>
        <v>231.2914896506098</v>
      </c>
      <c r="T28">
        <f t="shared" si="11"/>
        <v>28.715724041538699</v>
      </c>
      <c r="U28">
        <f t="shared" si="12"/>
        <v>28.786553333333298</v>
      </c>
      <c r="V28">
        <f t="shared" si="13"/>
        <v>3.9723657504932444</v>
      </c>
      <c r="W28">
        <f t="shared" si="14"/>
        <v>56.917833156895391</v>
      </c>
      <c r="X28">
        <f t="shared" si="15"/>
        <v>2.1605781597899814</v>
      </c>
      <c r="Y28">
        <f t="shared" si="16"/>
        <v>3.7959599653667335</v>
      </c>
      <c r="Z28">
        <f t="shared" si="17"/>
        <v>1.811787590703263</v>
      </c>
      <c r="AA28">
        <f t="shared" si="18"/>
        <v>-109.09667970905149</v>
      </c>
      <c r="AB28">
        <f t="shared" si="19"/>
        <v>-125.18937477184986</v>
      </c>
      <c r="AC28">
        <f t="shared" si="20"/>
        <v>-9.220032044266171</v>
      </c>
      <c r="AD28">
        <f t="shared" si="21"/>
        <v>-12.214596874557699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53967.828127185116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1298.6415999999999</v>
      </c>
      <c r="AR28">
        <v>1807.52</v>
      </c>
      <c r="AS28">
        <f t="shared" si="27"/>
        <v>0.2815340355846685</v>
      </c>
      <c r="AT28">
        <v>0.5</v>
      </c>
      <c r="AU28">
        <f t="shared" si="28"/>
        <v>1180.1845207473864</v>
      </c>
      <c r="AV28">
        <f t="shared" si="29"/>
        <v>29.386160364150946</v>
      </c>
      <c r="AW28">
        <f t="shared" si="30"/>
        <v>166.13105543028482</v>
      </c>
      <c r="AX28">
        <f t="shared" si="31"/>
        <v>0.57646388421704875</v>
      </c>
      <c r="AY28">
        <f t="shared" si="32"/>
        <v>2.5389172046581029E-2</v>
      </c>
      <c r="AZ28">
        <f t="shared" si="33"/>
        <v>0.80472691865096924</v>
      </c>
      <c r="BA28" t="s">
        <v>338</v>
      </c>
      <c r="BB28">
        <v>765.55</v>
      </c>
      <c r="BC28">
        <f t="shared" si="34"/>
        <v>1041.97</v>
      </c>
      <c r="BD28">
        <f t="shared" si="35"/>
        <v>0.4883810474389858</v>
      </c>
      <c r="BE28">
        <f t="shared" si="36"/>
        <v>0.58263269417952124</v>
      </c>
      <c r="BF28">
        <f t="shared" si="37"/>
        <v>0.4659874786568014</v>
      </c>
      <c r="BG28">
        <f t="shared" si="38"/>
        <v>0.57117656582645238</v>
      </c>
      <c r="BH28">
        <f t="shared" si="39"/>
        <v>1399.999</v>
      </c>
      <c r="BI28">
        <f t="shared" si="40"/>
        <v>1180.1845207473864</v>
      </c>
      <c r="BJ28">
        <f t="shared" si="41"/>
        <v>0.84298954552637995</v>
      </c>
      <c r="BK28">
        <f t="shared" si="42"/>
        <v>0.19597909105275987</v>
      </c>
      <c r="BL28">
        <v>6</v>
      </c>
      <c r="BM28">
        <v>0.5</v>
      </c>
      <c r="BN28" t="s">
        <v>290</v>
      </c>
      <c r="BO28">
        <v>2</v>
      </c>
      <c r="BP28">
        <v>1607979316.3499999</v>
      </c>
      <c r="BQ28">
        <v>799.773233333333</v>
      </c>
      <c r="BR28">
        <v>837.40863333333402</v>
      </c>
      <c r="BS28">
        <v>21.077020000000001</v>
      </c>
      <c r="BT28">
        <v>18.171143333333301</v>
      </c>
      <c r="BU28">
        <v>796.62466666666705</v>
      </c>
      <c r="BV28">
        <v>20.9509266666667</v>
      </c>
      <c r="BW28">
        <v>500.02940000000001</v>
      </c>
      <c r="BX28">
        <v>102.408666666667</v>
      </c>
      <c r="BY28">
        <v>0.100044706666667</v>
      </c>
      <c r="BZ28">
        <v>28.0050633333333</v>
      </c>
      <c r="CA28">
        <v>28.786553333333298</v>
      </c>
      <c r="CB28">
        <v>999.9</v>
      </c>
      <c r="CC28">
        <v>0</v>
      </c>
      <c r="CD28">
        <v>0</v>
      </c>
      <c r="CE28">
        <v>9999.5813333333299</v>
      </c>
      <c r="CF28">
        <v>0</v>
      </c>
      <c r="CG28">
        <v>279.32616666666701</v>
      </c>
      <c r="CH28">
        <v>1399.999</v>
      </c>
      <c r="CI28">
        <v>0.89999173333333304</v>
      </c>
      <c r="CJ28">
        <v>0.100008206666667</v>
      </c>
      <c r="CK28">
        <v>0</v>
      </c>
      <c r="CL28">
        <v>1298.6420000000001</v>
      </c>
      <c r="CM28">
        <v>4.9997499999999997</v>
      </c>
      <c r="CN28">
        <v>17738.866666666701</v>
      </c>
      <c r="CO28">
        <v>12177.99</v>
      </c>
      <c r="CP28">
        <v>49.856099999999998</v>
      </c>
      <c r="CQ28">
        <v>51.686999999999998</v>
      </c>
      <c r="CR28">
        <v>50.964366666666699</v>
      </c>
      <c r="CS28">
        <v>51.003999999999998</v>
      </c>
      <c r="CT28">
        <v>50.930900000000001</v>
      </c>
      <c r="CU28">
        <v>1255.4870000000001</v>
      </c>
      <c r="CV28">
        <v>139.512</v>
      </c>
      <c r="CW28">
        <v>0</v>
      </c>
      <c r="CX28">
        <v>114.200000047684</v>
      </c>
      <c r="CY28">
        <v>0</v>
      </c>
      <c r="CZ28">
        <v>1298.6415999999999</v>
      </c>
      <c r="DA28">
        <v>1.2715384660931099</v>
      </c>
      <c r="DB28">
        <v>21.284615374666</v>
      </c>
      <c r="DC28">
        <v>17739.036</v>
      </c>
      <c r="DD28">
        <v>15</v>
      </c>
      <c r="DE28">
        <v>1607979037.0999999</v>
      </c>
      <c r="DF28" t="s">
        <v>326</v>
      </c>
      <c r="DG28">
        <v>1607979031.0999999</v>
      </c>
      <c r="DH28">
        <v>1607979037.0999999</v>
      </c>
      <c r="DI28">
        <v>13</v>
      </c>
      <c r="DJ28">
        <v>0.63700000000000001</v>
      </c>
      <c r="DK28">
        <v>-3.1E-2</v>
      </c>
      <c r="DL28">
        <v>3.149</v>
      </c>
      <c r="DM28">
        <v>0.126</v>
      </c>
      <c r="DN28">
        <v>525</v>
      </c>
      <c r="DO28">
        <v>18</v>
      </c>
      <c r="DP28">
        <v>0.06</v>
      </c>
      <c r="DQ28">
        <v>0.03</v>
      </c>
      <c r="DR28">
        <v>29.390846361317902</v>
      </c>
      <c r="DS28">
        <v>-0.18128455401670401</v>
      </c>
      <c r="DT28">
        <v>2.2397144227222499E-2</v>
      </c>
      <c r="DU28">
        <v>1</v>
      </c>
      <c r="DV28">
        <v>-37.638680000000001</v>
      </c>
      <c r="DW28">
        <v>0.17894549499446999</v>
      </c>
      <c r="DX28">
        <v>2.5040279551154301E-2</v>
      </c>
      <c r="DY28">
        <v>1</v>
      </c>
      <c r="DZ28">
        <v>2.90620733333333</v>
      </c>
      <c r="EA28">
        <v>1.6289566184649301E-2</v>
      </c>
      <c r="EB28">
        <v>4.4155029410274799E-3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3.1480000000000001</v>
      </c>
      <c r="EJ28">
        <v>0.12609999999999999</v>
      </c>
      <c r="EK28">
        <v>3.1485999999999899</v>
      </c>
      <c r="EL28">
        <v>0</v>
      </c>
      <c r="EM28">
        <v>0</v>
      </c>
      <c r="EN28">
        <v>0</v>
      </c>
      <c r="EO28">
        <v>0.12609499999999599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4.9000000000000004</v>
      </c>
      <c r="EX28">
        <v>4.8</v>
      </c>
      <c r="EY28">
        <v>2</v>
      </c>
      <c r="EZ28">
        <v>498.69</v>
      </c>
      <c r="FA28">
        <v>477.61099999999999</v>
      </c>
      <c r="FB28">
        <v>23.775300000000001</v>
      </c>
      <c r="FC28">
        <v>33.320399999999999</v>
      </c>
      <c r="FD28">
        <v>30.0015</v>
      </c>
      <c r="FE28">
        <v>33.278799999999997</v>
      </c>
      <c r="FF28">
        <v>33.253100000000003</v>
      </c>
      <c r="FG28">
        <v>39.177799999999998</v>
      </c>
      <c r="FH28">
        <v>18.567599999999999</v>
      </c>
      <c r="FI28">
        <v>39.793399999999998</v>
      </c>
      <c r="FJ28">
        <v>23.751300000000001</v>
      </c>
      <c r="FK28">
        <v>837.35</v>
      </c>
      <c r="FL28">
        <v>18.248899999999999</v>
      </c>
      <c r="FM28">
        <v>101.438</v>
      </c>
      <c r="FN28">
        <v>100.791</v>
      </c>
    </row>
    <row r="29" spans="1:170" x14ac:dyDescent="0.25">
      <c r="A29">
        <v>13</v>
      </c>
      <c r="B29">
        <v>1607979388.0999999</v>
      </c>
      <c r="C29">
        <v>1031.5</v>
      </c>
      <c r="D29" t="s">
        <v>339</v>
      </c>
      <c r="E29" t="s">
        <v>340</v>
      </c>
      <c r="F29" t="s">
        <v>285</v>
      </c>
      <c r="G29" t="s">
        <v>286</v>
      </c>
      <c r="H29">
        <v>1607979380.3499999</v>
      </c>
      <c r="I29">
        <f t="shared" si="0"/>
        <v>2.4636634541848404E-3</v>
      </c>
      <c r="J29">
        <f t="shared" si="1"/>
        <v>32.250886884590898</v>
      </c>
      <c r="K29">
        <f t="shared" si="2"/>
        <v>896.35396666666702</v>
      </c>
      <c r="L29">
        <f t="shared" si="3"/>
        <v>497.37581579760422</v>
      </c>
      <c r="M29">
        <f t="shared" si="4"/>
        <v>50.985522960606531</v>
      </c>
      <c r="N29">
        <f t="shared" si="5"/>
        <v>91.884394650404772</v>
      </c>
      <c r="O29">
        <f t="shared" si="6"/>
        <v>0.13925072282254322</v>
      </c>
      <c r="P29">
        <f t="shared" si="7"/>
        <v>2.9709614372388993</v>
      </c>
      <c r="Q29">
        <f t="shared" si="8"/>
        <v>0.13572379324504075</v>
      </c>
      <c r="R29">
        <f t="shared" si="9"/>
        <v>8.5136811065053955E-2</v>
      </c>
      <c r="S29">
        <f t="shared" si="10"/>
        <v>231.29087839852147</v>
      </c>
      <c r="T29">
        <f t="shared" si="11"/>
        <v>28.689777324446364</v>
      </c>
      <c r="U29">
        <f t="shared" si="12"/>
        <v>28.754390000000001</v>
      </c>
      <c r="V29">
        <f t="shared" si="13"/>
        <v>3.9649669052107521</v>
      </c>
      <c r="W29">
        <f t="shared" si="14"/>
        <v>56.992685533108954</v>
      </c>
      <c r="X29">
        <f t="shared" si="15"/>
        <v>2.1598072783438833</v>
      </c>
      <c r="Y29">
        <f t="shared" si="16"/>
        <v>3.7896218754057118</v>
      </c>
      <c r="Z29">
        <f t="shared" si="17"/>
        <v>1.8051596268668688</v>
      </c>
      <c r="AA29">
        <f t="shared" si="18"/>
        <v>-108.64755832955146</v>
      </c>
      <c r="AB29">
        <f t="shared" si="19"/>
        <v>-124.61102629271134</v>
      </c>
      <c r="AC29">
        <f t="shared" si="20"/>
        <v>-9.1759604992046686</v>
      </c>
      <c r="AD29">
        <f t="shared" si="21"/>
        <v>-11.143666722946008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53960.632227421833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1324.3807692307701</v>
      </c>
      <c r="AR29">
        <v>1847.39</v>
      </c>
      <c r="AS29">
        <f t="shared" si="27"/>
        <v>0.28310710286903684</v>
      </c>
      <c r="AT29">
        <v>0.5</v>
      </c>
      <c r="AU29">
        <f t="shared" si="28"/>
        <v>1180.1834407473441</v>
      </c>
      <c r="AV29">
        <f t="shared" si="29"/>
        <v>32.250886884590898</v>
      </c>
      <c r="AW29">
        <f t="shared" si="30"/>
        <v>167.0591573819961</v>
      </c>
      <c r="AX29">
        <f t="shared" si="31"/>
        <v>0.58464103410757873</v>
      </c>
      <c r="AY29">
        <f t="shared" si="32"/>
        <v>2.7816552267178555E-2</v>
      </c>
      <c r="AZ29">
        <f t="shared" si="33"/>
        <v>0.76577766470534092</v>
      </c>
      <c r="BA29" t="s">
        <v>342</v>
      </c>
      <c r="BB29">
        <v>767.33</v>
      </c>
      <c r="BC29">
        <f t="shared" si="34"/>
        <v>1080.06</v>
      </c>
      <c r="BD29">
        <f t="shared" si="35"/>
        <v>0.48424090399536146</v>
      </c>
      <c r="BE29">
        <f t="shared" si="36"/>
        <v>0.56706684036476596</v>
      </c>
      <c r="BF29">
        <f t="shared" si="37"/>
        <v>0.46205776877403532</v>
      </c>
      <c r="BG29">
        <f t="shared" si="38"/>
        <v>0.55552041573329658</v>
      </c>
      <c r="BH29">
        <f t="shared" si="39"/>
        <v>1399.998</v>
      </c>
      <c r="BI29">
        <f t="shared" si="40"/>
        <v>1180.1834407473441</v>
      </c>
      <c r="BJ29">
        <f t="shared" si="41"/>
        <v>0.84298937623292614</v>
      </c>
      <c r="BK29">
        <f t="shared" si="42"/>
        <v>0.19597875246585217</v>
      </c>
      <c r="BL29">
        <v>6</v>
      </c>
      <c r="BM29">
        <v>0.5</v>
      </c>
      <c r="BN29" t="s">
        <v>290</v>
      </c>
      <c r="BO29">
        <v>2</v>
      </c>
      <c r="BP29">
        <v>1607979380.3499999</v>
      </c>
      <c r="BQ29">
        <v>896.35396666666702</v>
      </c>
      <c r="BR29">
        <v>937.70320000000004</v>
      </c>
      <c r="BS29">
        <v>21.069430000000001</v>
      </c>
      <c r="BT29">
        <v>18.175450000000001</v>
      </c>
      <c r="BU29">
        <v>893.20536666666703</v>
      </c>
      <c r="BV29">
        <v>20.9433333333333</v>
      </c>
      <c r="BW29">
        <v>500.02186666666699</v>
      </c>
      <c r="BX29">
        <v>102.409033333333</v>
      </c>
      <c r="BY29">
        <v>0.100017853333333</v>
      </c>
      <c r="BZ29">
        <v>27.976400000000002</v>
      </c>
      <c r="CA29">
        <v>28.754390000000001</v>
      </c>
      <c r="CB29">
        <v>999.9</v>
      </c>
      <c r="CC29">
        <v>0</v>
      </c>
      <c r="CD29">
        <v>0</v>
      </c>
      <c r="CE29">
        <v>9997.1613333333298</v>
      </c>
      <c r="CF29">
        <v>0</v>
      </c>
      <c r="CG29">
        <v>278.89696666666703</v>
      </c>
      <c r="CH29">
        <v>1399.998</v>
      </c>
      <c r="CI29">
        <v>0.899997933333333</v>
      </c>
      <c r="CJ29">
        <v>0.100001806666667</v>
      </c>
      <c r="CK29">
        <v>0</v>
      </c>
      <c r="CL29">
        <v>1324.40366666667</v>
      </c>
      <c r="CM29">
        <v>4.9997499999999997</v>
      </c>
      <c r="CN29">
        <v>18096.696666666699</v>
      </c>
      <c r="CO29">
        <v>12178.0366666667</v>
      </c>
      <c r="CP29">
        <v>49.928733333333298</v>
      </c>
      <c r="CQ29">
        <v>51.7164</v>
      </c>
      <c r="CR29">
        <v>51.020666666666699</v>
      </c>
      <c r="CS29">
        <v>51.008133333333298</v>
      </c>
      <c r="CT29">
        <v>50.978933333333302</v>
      </c>
      <c r="CU29">
        <v>1255.4939999999999</v>
      </c>
      <c r="CV29">
        <v>139.50399999999999</v>
      </c>
      <c r="CW29">
        <v>0</v>
      </c>
      <c r="CX29">
        <v>63.200000047683702</v>
      </c>
      <c r="CY29">
        <v>0</v>
      </c>
      <c r="CZ29">
        <v>1324.3807692307701</v>
      </c>
      <c r="DA29">
        <v>4.4444444109531703E-2</v>
      </c>
      <c r="DB29">
        <v>-3.2307692317765602</v>
      </c>
      <c r="DC29">
        <v>18096.5961538462</v>
      </c>
      <c r="DD29">
        <v>15</v>
      </c>
      <c r="DE29">
        <v>1607979037.0999999</v>
      </c>
      <c r="DF29" t="s">
        <v>326</v>
      </c>
      <c r="DG29">
        <v>1607979031.0999999</v>
      </c>
      <c r="DH29">
        <v>1607979037.0999999</v>
      </c>
      <c r="DI29">
        <v>13</v>
      </c>
      <c r="DJ29">
        <v>0.63700000000000001</v>
      </c>
      <c r="DK29">
        <v>-3.1E-2</v>
      </c>
      <c r="DL29">
        <v>3.149</v>
      </c>
      <c r="DM29">
        <v>0.126</v>
      </c>
      <c r="DN29">
        <v>525</v>
      </c>
      <c r="DO29">
        <v>18</v>
      </c>
      <c r="DP29">
        <v>0.06</v>
      </c>
      <c r="DQ29">
        <v>0.03</v>
      </c>
      <c r="DR29">
        <v>32.267258910233203</v>
      </c>
      <c r="DS29">
        <v>0.240229121770243</v>
      </c>
      <c r="DT29">
        <v>7.1771786188360998E-2</v>
      </c>
      <c r="DU29">
        <v>1</v>
      </c>
      <c r="DV29">
        <v>-41.358546666666697</v>
      </c>
      <c r="DW29">
        <v>-0.16903581757514199</v>
      </c>
      <c r="DX29">
        <v>0.10304253404406501</v>
      </c>
      <c r="DY29">
        <v>1</v>
      </c>
      <c r="DZ29">
        <v>2.8934156666666699</v>
      </c>
      <c r="EA29">
        <v>7.6661979977754605E-2</v>
      </c>
      <c r="EB29">
        <v>6.0759217041989402E-3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3.149</v>
      </c>
      <c r="EJ29">
        <v>0.12609999999999999</v>
      </c>
      <c r="EK29">
        <v>3.1485999999999899</v>
      </c>
      <c r="EL29">
        <v>0</v>
      </c>
      <c r="EM29">
        <v>0</v>
      </c>
      <c r="EN29">
        <v>0</v>
      </c>
      <c r="EO29">
        <v>0.12609499999999599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</v>
      </c>
      <c r="EX29">
        <v>5.8</v>
      </c>
      <c r="EY29">
        <v>2</v>
      </c>
      <c r="EZ29">
        <v>498.76400000000001</v>
      </c>
      <c r="FA29">
        <v>477.87700000000001</v>
      </c>
      <c r="FB29">
        <v>23.674600000000002</v>
      </c>
      <c r="FC29">
        <v>33.3264</v>
      </c>
      <c r="FD29">
        <v>30.000399999999999</v>
      </c>
      <c r="FE29">
        <v>33.2759</v>
      </c>
      <c r="FF29">
        <v>33.253100000000003</v>
      </c>
      <c r="FG29">
        <v>42.863999999999997</v>
      </c>
      <c r="FH29">
        <v>18.287400000000002</v>
      </c>
      <c r="FI29">
        <v>39.4208</v>
      </c>
      <c r="FJ29">
        <v>23.686499999999999</v>
      </c>
      <c r="FK29">
        <v>938.83199999999999</v>
      </c>
      <c r="FL29">
        <v>18.180499999999999</v>
      </c>
      <c r="FM29">
        <v>101.438</v>
      </c>
      <c r="FN29">
        <v>100.786</v>
      </c>
    </row>
    <row r="30" spans="1:170" x14ac:dyDescent="0.25">
      <c r="A30">
        <v>14</v>
      </c>
      <c r="B30">
        <v>1607979508.5999999</v>
      </c>
      <c r="C30">
        <v>1152</v>
      </c>
      <c r="D30" t="s">
        <v>343</v>
      </c>
      <c r="E30" t="s">
        <v>344</v>
      </c>
      <c r="F30" t="s">
        <v>285</v>
      </c>
      <c r="G30" t="s">
        <v>286</v>
      </c>
      <c r="H30">
        <v>1607979500.5999999</v>
      </c>
      <c r="I30">
        <f t="shared" si="0"/>
        <v>2.3585746029770012E-3</v>
      </c>
      <c r="J30">
        <f t="shared" si="1"/>
        <v>33.739444617416638</v>
      </c>
      <c r="K30">
        <f t="shared" si="2"/>
        <v>1199.5096774193501</v>
      </c>
      <c r="L30">
        <f t="shared" si="3"/>
        <v>754.9236895768305</v>
      </c>
      <c r="M30">
        <f t="shared" si="4"/>
        <v>77.385597309362822</v>
      </c>
      <c r="N30">
        <f t="shared" si="5"/>
        <v>122.95914692714186</v>
      </c>
      <c r="O30">
        <f t="shared" si="6"/>
        <v>0.13246435973708898</v>
      </c>
      <c r="P30">
        <f t="shared" si="7"/>
        <v>2.9714073166532167</v>
      </c>
      <c r="Q30">
        <f t="shared" si="8"/>
        <v>0.1292690401879818</v>
      </c>
      <c r="R30">
        <f t="shared" si="9"/>
        <v>8.1073817111591451E-2</v>
      </c>
      <c r="S30">
        <f t="shared" si="10"/>
        <v>231.2951723043831</v>
      </c>
      <c r="T30">
        <f t="shared" si="11"/>
        <v>28.749410182851381</v>
      </c>
      <c r="U30">
        <f t="shared" si="12"/>
        <v>28.781474193548402</v>
      </c>
      <c r="V30">
        <f t="shared" si="13"/>
        <v>3.9711965464763153</v>
      </c>
      <c r="W30">
        <f t="shared" si="14"/>
        <v>56.804612082336156</v>
      </c>
      <c r="X30">
        <f t="shared" si="15"/>
        <v>2.1567967126237066</v>
      </c>
      <c r="Y30">
        <f t="shared" si="16"/>
        <v>3.7968690103851257</v>
      </c>
      <c r="Z30">
        <f t="shared" si="17"/>
        <v>1.8143998338526086</v>
      </c>
      <c r="AA30">
        <f t="shared" si="18"/>
        <v>-104.01313999128575</v>
      </c>
      <c r="AB30">
        <f t="shared" si="19"/>
        <v>-123.71873779904797</v>
      </c>
      <c r="AC30">
        <f t="shared" si="20"/>
        <v>-9.1116019163067179</v>
      </c>
      <c r="AD30">
        <f t="shared" si="21"/>
        <v>-5.5483074022573362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53967.791957287882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1256.0603846153799</v>
      </c>
      <c r="AR30">
        <v>1732.82</v>
      </c>
      <c r="AS30">
        <f t="shared" si="27"/>
        <v>0.27513510658038343</v>
      </c>
      <c r="AT30">
        <v>0.5</v>
      </c>
      <c r="AU30">
        <f t="shared" si="28"/>
        <v>1180.2059910699134</v>
      </c>
      <c r="AV30">
        <f t="shared" si="29"/>
        <v>33.739444617416638</v>
      </c>
      <c r="AW30">
        <f t="shared" si="30"/>
        <v>162.35805056991384</v>
      </c>
      <c r="AX30">
        <f t="shared" si="31"/>
        <v>0.57269652935677096</v>
      </c>
      <c r="AY30">
        <f t="shared" si="32"/>
        <v>2.9077290199249609E-2</v>
      </c>
      <c r="AZ30">
        <f t="shared" si="33"/>
        <v>0.88252674830622913</v>
      </c>
      <c r="BA30" t="s">
        <v>346</v>
      </c>
      <c r="BB30">
        <v>740.44</v>
      </c>
      <c r="BC30">
        <f t="shared" si="34"/>
        <v>992.37999999999988</v>
      </c>
      <c r="BD30">
        <f t="shared" si="35"/>
        <v>0.48042041897722654</v>
      </c>
      <c r="BE30">
        <f t="shared" si="36"/>
        <v>0.60645452959185298</v>
      </c>
      <c r="BF30">
        <f t="shared" si="37"/>
        <v>0.46863209294800029</v>
      </c>
      <c r="BG30">
        <f t="shared" si="38"/>
        <v>0.60050975900324532</v>
      </c>
      <c r="BH30">
        <f t="shared" si="39"/>
        <v>1400.0248387096799</v>
      </c>
      <c r="BI30">
        <f t="shared" si="40"/>
        <v>1180.2059910699134</v>
      </c>
      <c r="BJ30">
        <f t="shared" si="41"/>
        <v>0.8429893230734673</v>
      </c>
      <c r="BK30">
        <f t="shared" si="42"/>
        <v>0.19597864614693486</v>
      </c>
      <c r="BL30">
        <v>6</v>
      </c>
      <c r="BM30">
        <v>0.5</v>
      </c>
      <c r="BN30" t="s">
        <v>290</v>
      </c>
      <c r="BO30">
        <v>2</v>
      </c>
      <c r="BP30">
        <v>1607979500.5999999</v>
      </c>
      <c r="BQ30">
        <v>1199.5096774193501</v>
      </c>
      <c r="BR30">
        <v>1243.38935483871</v>
      </c>
      <c r="BS30">
        <v>21.040309677419401</v>
      </c>
      <c r="BT30">
        <v>18.269735483870999</v>
      </c>
      <c r="BU30">
        <v>1196.3609677419399</v>
      </c>
      <c r="BV30">
        <v>20.914216129032301</v>
      </c>
      <c r="BW30">
        <v>500.02980645161301</v>
      </c>
      <c r="BX30">
        <v>102.407806451613</v>
      </c>
      <c r="BY30">
        <v>0.10003424516129</v>
      </c>
      <c r="BZ30">
        <v>28.009170967741898</v>
      </c>
      <c r="CA30">
        <v>28.781474193548402</v>
      </c>
      <c r="CB30">
        <v>999.9</v>
      </c>
      <c r="CC30">
        <v>0</v>
      </c>
      <c r="CD30">
        <v>0</v>
      </c>
      <c r="CE30">
        <v>9999.8041935483907</v>
      </c>
      <c r="CF30">
        <v>0</v>
      </c>
      <c r="CG30">
        <v>278.15725806451599</v>
      </c>
      <c r="CH30">
        <v>1400.0248387096799</v>
      </c>
      <c r="CI30">
        <v>0.899997548387096</v>
      </c>
      <c r="CJ30">
        <v>0.1000022</v>
      </c>
      <c r="CK30">
        <v>0</v>
      </c>
      <c r="CL30">
        <v>1256.31838709677</v>
      </c>
      <c r="CM30">
        <v>4.9997499999999997</v>
      </c>
      <c r="CN30">
        <v>17189.045161290302</v>
      </c>
      <c r="CO30">
        <v>12178.254838709699</v>
      </c>
      <c r="CP30">
        <v>49.924999999999997</v>
      </c>
      <c r="CQ30">
        <v>51.783999999999999</v>
      </c>
      <c r="CR30">
        <v>51.054064516129003</v>
      </c>
      <c r="CS30">
        <v>51.05</v>
      </c>
      <c r="CT30">
        <v>50.991870967741903</v>
      </c>
      <c r="CU30">
        <v>1255.5206451612901</v>
      </c>
      <c r="CV30">
        <v>139.50419354838701</v>
      </c>
      <c r="CW30">
        <v>0</v>
      </c>
      <c r="CX30">
        <v>119.59999990463299</v>
      </c>
      <c r="CY30">
        <v>0</v>
      </c>
      <c r="CZ30">
        <v>1256.0603846153799</v>
      </c>
      <c r="DA30">
        <v>-63.367863283958002</v>
      </c>
      <c r="DB30">
        <v>-854.02735101322799</v>
      </c>
      <c r="DC30">
        <v>17185.103846153801</v>
      </c>
      <c r="DD30">
        <v>15</v>
      </c>
      <c r="DE30">
        <v>1607979037.0999999</v>
      </c>
      <c r="DF30" t="s">
        <v>326</v>
      </c>
      <c r="DG30">
        <v>1607979031.0999999</v>
      </c>
      <c r="DH30">
        <v>1607979037.0999999</v>
      </c>
      <c r="DI30">
        <v>13</v>
      </c>
      <c r="DJ30">
        <v>0.63700000000000001</v>
      </c>
      <c r="DK30">
        <v>-3.1E-2</v>
      </c>
      <c r="DL30">
        <v>3.149</v>
      </c>
      <c r="DM30">
        <v>0.126</v>
      </c>
      <c r="DN30">
        <v>525</v>
      </c>
      <c r="DO30">
        <v>18</v>
      </c>
      <c r="DP30">
        <v>0.06</v>
      </c>
      <c r="DQ30">
        <v>0.03</v>
      </c>
      <c r="DR30">
        <v>33.744884416320701</v>
      </c>
      <c r="DS30">
        <v>-1.19433247642812</v>
      </c>
      <c r="DT30">
        <v>0.116150753030379</v>
      </c>
      <c r="DU30">
        <v>0</v>
      </c>
      <c r="DV30">
        <v>-43.873376666666701</v>
      </c>
      <c r="DW30">
        <v>1.6015261401556999</v>
      </c>
      <c r="DX30">
        <v>0.148382727394023</v>
      </c>
      <c r="DY30">
        <v>0</v>
      </c>
      <c r="DZ30">
        <v>2.7701113333333298</v>
      </c>
      <c r="EA30">
        <v>-0.110686184649613</v>
      </c>
      <c r="EB30">
        <v>8.0993665321568292E-3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3.15</v>
      </c>
      <c r="EJ30">
        <v>0.12609999999999999</v>
      </c>
      <c r="EK30">
        <v>3.1485999999999899</v>
      </c>
      <c r="EL30">
        <v>0</v>
      </c>
      <c r="EM30">
        <v>0</v>
      </c>
      <c r="EN30">
        <v>0</v>
      </c>
      <c r="EO30">
        <v>0.12609499999999599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</v>
      </c>
      <c r="EX30">
        <v>7.9</v>
      </c>
      <c r="EY30">
        <v>2</v>
      </c>
      <c r="EZ30">
        <v>499.08800000000002</v>
      </c>
      <c r="FA30">
        <v>478.62099999999998</v>
      </c>
      <c r="FB30">
        <v>23.766500000000001</v>
      </c>
      <c r="FC30">
        <v>33.341299999999997</v>
      </c>
      <c r="FD30">
        <v>29.9999</v>
      </c>
      <c r="FE30">
        <v>33.2819</v>
      </c>
      <c r="FF30">
        <v>33.255000000000003</v>
      </c>
      <c r="FG30">
        <v>53.530900000000003</v>
      </c>
      <c r="FH30">
        <v>17.726600000000001</v>
      </c>
      <c r="FI30">
        <v>39.049700000000001</v>
      </c>
      <c r="FJ30">
        <v>23.771699999999999</v>
      </c>
      <c r="FK30">
        <v>1243.58</v>
      </c>
      <c r="FL30">
        <v>18.3581</v>
      </c>
      <c r="FM30">
        <v>101.42700000000001</v>
      </c>
      <c r="FN30">
        <v>100.774</v>
      </c>
    </row>
    <row r="31" spans="1:170" x14ac:dyDescent="0.25">
      <c r="A31">
        <v>15</v>
      </c>
      <c r="B31">
        <v>1607979629.0999999</v>
      </c>
      <c r="C31">
        <v>1272.5</v>
      </c>
      <c r="D31" t="s">
        <v>347</v>
      </c>
      <c r="E31" t="s">
        <v>348</v>
      </c>
      <c r="F31" t="s">
        <v>285</v>
      </c>
      <c r="G31" t="s">
        <v>286</v>
      </c>
      <c r="H31">
        <v>1607979621.0999999</v>
      </c>
      <c r="I31">
        <f t="shared" si="0"/>
        <v>2.3397115418318892E-3</v>
      </c>
      <c r="J31">
        <f t="shared" si="1"/>
        <v>33.897784828198084</v>
      </c>
      <c r="K31">
        <f t="shared" si="2"/>
        <v>1399.6164516128999</v>
      </c>
      <c r="L31">
        <f t="shared" si="3"/>
        <v>945.69509212195192</v>
      </c>
      <c r="M31">
        <f t="shared" si="4"/>
        <v>96.942482059610967</v>
      </c>
      <c r="N31">
        <f t="shared" si="5"/>
        <v>143.47361415017582</v>
      </c>
      <c r="O31">
        <f t="shared" si="6"/>
        <v>0.1318764068536227</v>
      </c>
      <c r="P31">
        <f t="shared" si="7"/>
        <v>2.972596731690742</v>
      </c>
      <c r="Q31">
        <f t="shared" si="8"/>
        <v>0.12871025894174484</v>
      </c>
      <c r="R31">
        <f t="shared" si="9"/>
        <v>8.0722046464884983E-2</v>
      </c>
      <c r="S31">
        <f t="shared" si="10"/>
        <v>231.2911118528271</v>
      </c>
      <c r="T31">
        <f t="shared" si="11"/>
        <v>28.721243946358587</v>
      </c>
      <c r="U31">
        <f t="shared" si="12"/>
        <v>28.742887096774201</v>
      </c>
      <c r="V31">
        <f t="shared" si="13"/>
        <v>3.9623236994437545</v>
      </c>
      <c r="W31">
        <f t="shared" si="14"/>
        <v>56.852304055098493</v>
      </c>
      <c r="X31">
        <f t="shared" si="15"/>
        <v>2.154493834830475</v>
      </c>
      <c r="Y31">
        <f t="shared" si="16"/>
        <v>3.7896332798446379</v>
      </c>
      <c r="Z31">
        <f t="shared" si="17"/>
        <v>1.8078298646132795</v>
      </c>
      <c r="AA31">
        <f t="shared" si="18"/>
        <v>-103.18127899478631</v>
      </c>
      <c r="AB31">
        <f t="shared" si="19"/>
        <v>-122.82790445989652</v>
      </c>
      <c r="AC31">
        <f t="shared" si="20"/>
        <v>-9.0391657219950954</v>
      </c>
      <c r="AD31">
        <f t="shared" si="21"/>
        <v>-3.7572373238508163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54008.542116735676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1179.33153846154</v>
      </c>
      <c r="AR31">
        <v>1619.58</v>
      </c>
      <c r="AS31">
        <f t="shared" si="27"/>
        <v>0.2718287837207547</v>
      </c>
      <c r="AT31">
        <v>0.5</v>
      </c>
      <c r="AU31">
        <f t="shared" si="28"/>
        <v>1180.1841007473556</v>
      </c>
      <c r="AV31">
        <f t="shared" si="29"/>
        <v>33.897784828198084</v>
      </c>
      <c r="AW31">
        <f t="shared" si="30"/>
        <v>160.40400433636316</v>
      </c>
      <c r="AX31">
        <f t="shared" si="31"/>
        <v>0.55140838982946194</v>
      </c>
      <c r="AY31">
        <f t="shared" si="32"/>
        <v>2.9211995218527822E-2</v>
      </c>
      <c r="AZ31">
        <f t="shared" si="33"/>
        <v>1.0141518171377766</v>
      </c>
      <c r="BA31" t="s">
        <v>350</v>
      </c>
      <c r="BB31">
        <v>726.53</v>
      </c>
      <c r="BC31">
        <f t="shared" si="34"/>
        <v>893.05</v>
      </c>
      <c r="BD31">
        <f t="shared" si="35"/>
        <v>0.49297179501535177</v>
      </c>
      <c r="BE31">
        <f t="shared" si="36"/>
        <v>0.64778844826566229</v>
      </c>
      <c r="BF31">
        <f t="shared" si="37"/>
        <v>0.48694498755247256</v>
      </c>
      <c r="BG31">
        <f t="shared" si="38"/>
        <v>0.64497683792346006</v>
      </c>
      <c r="BH31">
        <f t="shared" si="39"/>
        <v>1399.99870967742</v>
      </c>
      <c r="BI31">
        <f t="shared" si="40"/>
        <v>1180.1841007473556</v>
      </c>
      <c r="BJ31">
        <f t="shared" si="41"/>
        <v>0.84298942033974245</v>
      </c>
      <c r="BK31">
        <f t="shared" si="42"/>
        <v>0.19597884067948484</v>
      </c>
      <c r="BL31">
        <v>6</v>
      </c>
      <c r="BM31">
        <v>0.5</v>
      </c>
      <c r="BN31" t="s">
        <v>290</v>
      </c>
      <c r="BO31">
        <v>2</v>
      </c>
      <c r="BP31">
        <v>1607979621.0999999</v>
      </c>
      <c r="BQ31">
        <v>1399.6164516128999</v>
      </c>
      <c r="BR31">
        <v>1444.2219354838701</v>
      </c>
      <c r="BS31">
        <v>21.017558064516098</v>
      </c>
      <c r="BT31">
        <v>18.269006451612899</v>
      </c>
      <c r="BU31">
        <v>1396.4687096774201</v>
      </c>
      <c r="BV31">
        <v>20.891461290322599</v>
      </c>
      <c r="BW31">
        <v>500.01677419354797</v>
      </c>
      <c r="BX31">
        <v>102.409290322581</v>
      </c>
      <c r="BY31">
        <v>9.9946393548387094E-2</v>
      </c>
      <c r="BZ31">
        <v>27.976451612903201</v>
      </c>
      <c r="CA31">
        <v>28.742887096774201</v>
      </c>
      <c r="CB31">
        <v>999.9</v>
      </c>
      <c r="CC31">
        <v>0</v>
      </c>
      <c r="CD31">
        <v>0</v>
      </c>
      <c r="CE31">
        <v>10006.3919354839</v>
      </c>
      <c r="CF31">
        <v>0</v>
      </c>
      <c r="CG31">
        <v>278.273741935484</v>
      </c>
      <c r="CH31">
        <v>1399.99870967742</v>
      </c>
      <c r="CI31">
        <v>0.89999693548387105</v>
      </c>
      <c r="CJ31">
        <v>0.100002851612903</v>
      </c>
      <c r="CK31">
        <v>0</v>
      </c>
      <c r="CL31">
        <v>1179.52322580645</v>
      </c>
      <c r="CM31">
        <v>4.9997499999999997</v>
      </c>
      <c r="CN31">
        <v>16158.4741935484</v>
      </c>
      <c r="CO31">
        <v>12178.0258064516</v>
      </c>
      <c r="CP31">
        <v>49.929129032257997</v>
      </c>
      <c r="CQ31">
        <v>51.793999999999997</v>
      </c>
      <c r="CR31">
        <v>51.048000000000002</v>
      </c>
      <c r="CS31">
        <v>51.052129032258101</v>
      </c>
      <c r="CT31">
        <v>50.987806451612897</v>
      </c>
      <c r="CU31">
        <v>1255.4925806451599</v>
      </c>
      <c r="CV31">
        <v>139.506129032258</v>
      </c>
      <c r="CW31">
        <v>0</v>
      </c>
      <c r="CX31">
        <v>119.700000047684</v>
      </c>
      <c r="CY31">
        <v>0</v>
      </c>
      <c r="CZ31">
        <v>1179.33153846154</v>
      </c>
      <c r="DA31">
        <v>-37.9241025624383</v>
      </c>
      <c r="DB31">
        <v>-502.88205139746498</v>
      </c>
      <c r="DC31">
        <v>16155.7192307692</v>
      </c>
      <c r="DD31">
        <v>15</v>
      </c>
      <c r="DE31">
        <v>1607979037.0999999</v>
      </c>
      <c r="DF31" t="s">
        <v>326</v>
      </c>
      <c r="DG31">
        <v>1607979031.0999999</v>
      </c>
      <c r="DH31">
        <v>1607979037.0999999</v>
      </c>
      <c r="DI31">
        <v>13</v>
      </c>
      <c r="DJ31">
        <v>0.63700000000000001</v>
      </c>
      <c r="DK31">
        <v>-3.1E-2</v>
      </c>
      <c r="DL31">
        <v>3.149</v>
      </c>
      <c r="DM31">
        <v>0.126</v>
      </c>
      <c r="DN31">
        <v>525</v>
      </c>
      <c r="DO31">
        <v>18</v>
      </c>
      <c r="DP31">
        <v>0.06</v>
      </c>
      <c r="DQ31">
        <v>0.03</v>
      </c>
      <c r="DR31">
        <v>33.9080673312653</v>
      </c>
      <c r="DS31">
        <v>-0.36735081568081601</v>
      </c>
      <c r="DT31">
        <v>9.13212343615524E-2</v>
      </c>
      <c r="DU31">
        <v>1</v>
      </c>
      <c r="DV31">
        <v>-44.608849999999997</v>
      </c>
      <c r="DW31">
        <v>0.45887519466061</v>
      </c>
      <c r="DX31">
        <v>0.111124056051483</v>
      </c>
      <c r="DY31">
        <v>0</v>
      </c>
      <c r="DZ31">
        <v>2.74868966666667</v>
      </c>
      <c r="EA31">
        <v>-4.0153147942159101E-2</v>
      </c>
      <c r="EB31">
        <v>2.92746247722413E-3</v>
      </c>
      <c r="EC31">
        <v>1</v>
      </c>
      <c r="ED31">
        <v>2</v>
      </c>
      <c r="EE31">
        <v>3</v>
      </c>
      <c r="EF31" t="s">
        <v>351</v>
      </c>
      <c r="EG31">
        <v>100</v>
      </c>
      <c r="EH31">
        <v>100</v>
      </c>
      <c r="EI31">
        <v>3.15</v>
      </c>
      <c r="EJ31">
        <v>0.12609999999999999</v>
      </c>
      <c r="EK31">
        <v>3.1485999999999899</v>
      </c>
      <c r="EL31">
        <v>0</v>
      </c>
      <c r="EM31">
        <v>0</v>
      </c>
      <c r="EN31">
        <v>0</v>
      </c>
      <c r="EO31">
        <v>0.12609499999999599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</v>
      </c>
      <c r="EX31">
        <v>9.9</v>
      </c>
      <c r="EY31">
        <v>2</v>
      </c>
      <c r="EZ31">
        <v>499.14499999999998</v>
      </c>
      <c r="FA31">
        <v>478.95100000000002</v>
      </c>
      <c r="FB31">
        <v>23.962800000000001</v>
      </c>
      <c r="FC31">
        <v>33.341299999999997</v>
      </c>
      <c r="FD31">
        <v>29.999700000000001</v>
      </c>
      <c r="FE31">
        <v>33.2789</v>
      </c>
      <c r="FF31">
        <v>33.247300000000003</v>
      </c>
      <c r="FG31">
        <v>60.2714</v>
      </c>
      <c r="FH31">
        <v>17.9666</v>
      </c>
      <c r="FI31">
        <v>39.049700000000001</v>
      </c>
      <c r="FJ31">
        <v>23.9758</v>
      </c>
      <c r="FK31">
        <v>1444.26</v>
      </c>
      <c r="FL31">
        <v>18.221</v>
      </c>
      <c r="FM31">
        <v>101.426</v>
      </c>
      <c r="FN31">
        <v>100.773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2020-12-14T13:03:31Z</dcterms:created>
  <dcterms:modified xsi:type="dcterms:W3CDTF">2021-05-04T23:20:16Z</dcterms:modified>
</cp:coreProperties>
</file>