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AABF362F-E723-40A8-B923-18D3BA837BA4}" xr6:coauthVersionLast="46" xr6:coauthVersionMax="46" xr10:uidLastSave="{00000000-0000-0000-0000-000000000000}"/>
  <bookViews>
    <workbookView xWindow="6120" yWindow="337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/>
  <c r="L31" i="1" s="1"/>
  <c r="Z31" i="1"/>
  <c r="Y31" i="1"/>
  <c r="X31" i="1"/>
  <c r="Q31" i="1"/>
  <c r="BO30" i="1"/>
  <c r="BN30" i="1"/>
  <c r="BL30" i="1"/>
  <c r="BM30" i="1" s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 s="1"/>
  <c r="Z30" i="1"/>
  <c r="Y30" i="1"/>
  <c r="X30" i="1" s="1"/>
  <c r="Q30" i="1"/>
  <c r="BO29" i="1"/>
  <c r="BN29" i="1"/>
  <c r="BL29" i="1"/>
  <c r="BM29" i="1" s="1"/>
  <c r="BI29" i="1"/>
  <c r="BH29" i="1"/>
  <c r="BG29" i="1"/>
  <c r="BF29" i="1"/>
  <c r="BJ29" i="1" s="1"/>
  <c r="BK29" i="1" s="1"/>
  <c r="BE29" i="1"/>
  <c r="BA29" i="1"/>
  <c r="AU29" i="1"/>
  <c r="AO29" i="1"/>
  <c r="AJ29" i="1"/>
  <c r="AH29" i="1"/>
  <c r="L29" i="1" s="1"/>
  <c r="Z29" i="1"/>
  <c r="Y29" i="1"/>
  <c r="X29" i="1"/>
  <c r="Q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Z28" i="1"/>
  <c r="Y28" i="1"/>
  <c r="X28" i="1" s="1"/>
  <c r="Q28" i="1"/>
  <c r="BO27" i="1"/>
  <c r="BN27" i="1"/>
  <c r="BL27" i="1"/>
  <c r="BM27" i="1" s="1"/>
  <c r="BI27" i="1"/>
  <c r="BH27" i="1"/>
  <c r="BG27" i="1"/>
  <c r="BF27" i="1"/>
  <c r="BJ27" i="1" s="1"/>
  <c r="BK27" i="1" s="1"/>
  <c r="BE27" i="1"/>
  <c r="BA27" i="1"/>
  <c r="AU27" i="1"/>
  <c r="AO27" i="1"/>
  <c r="AJ27" i="1"/>
  <c r="AH27" i="1"/>
  <c r="L27" i="1" s="1"/>
  <c r="Z27" i="1"/>
  <c r="Y27" i="1"/>
  <c r="X27" i="1"/>
  <c r="Q27" i="1"/>
  <c r="BO26" i="1"/>
  <c r="BN26" i="1"/>
  <c r="BL26" i="1"/>
  <c r="BM26" i="1" s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 s="1"/>
  <c r="Z26" i="1"/>
  <c r="Y26" i="1"/>
  <c r="X26" i="1" s="1"/>
  <c r="Q26" i="1"/>
  <c r="BO25" i="1"/>
  <c r="BN25" i="1"/>
  <c r="BL25" i="1"/>
  <c r="BM25" i="1" s="1"/>
  <c r="BI25" i="1"/>
  <c r="BH25" i="1"/>
  <c r="BG25" i="1"/>
  <c r="BF25" i="1"/>
  <c r="BJ25" i="1" s="1"/>
  <c r="BK25" i="1" s="1"/>
  <c r="BE25" i="1"/>
  <c r="BA25" i="1"/>
  <c r="AU25" i="1"/>
  <c r="AO25" i="1"/>
  <c r="AJ25" i="1"/>
  <c r="AH25" i="1"/>
  <c r="L25" i="1" s="1"/>
  <c r="Z25" i="1"/>
  <c r="Y25" i="1"/>
  <c r="X25" i="1"/>
  <c r="Q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I24" i="1"/>
  <c r="AH24" i="1"/>
  <c r="O24" i="1" s="1"/>
  <c r="AB24" i="1"/>
  <c r="Z24" i="1"/>
  <c r="Y24" i="1"/>
  <c r="X24" i="1" s="1"/>
  <c r="Q24" i="1"/>
  <c r="L24" i="1"/>
  <c r="J24" i="1"/>
  <c r="I24" i="1"/>
  <c r="BO23" i="1"/>
  <c r="BN23" i="1"/>
  <c r="BL23" i="1"/>
  <c r="BM23" i="1" s="1"/>
  <c r="BI23" i="1"/>
  <c r="BH23" i="1"/>
  <c r="BG23" i="1"/>
  <c r="BF23" i="1"/>
  <c r="BJ23" i="1" s="1"/>
  <c r="BK23" i="1" s="1"/>
  <c r="BE23" i="1"/>
  <c r="BA23" i="1"/>
  <c r="AU23" i="1"/>
  <c r="AO23" i="1"/>
  <c r="AJ23" i="1"/>
  <c r="AH23" i="1"/>
  <c r="L23" i="1" s="1"/>
  <c r="Z23" i="1"/>
  <c r="Y23" i="1"/>
  <c r="X23" i="1"/>
  <c r="Q23" i="1"/>
  <c r="BO22" i="1"/>
  <c r="BN22" i="1"/>
  <c r="BL22" i="1"/>
  <c r="BM22" i="1" s="1"/>
  <c r="BI22" i="1"/>
  <c r="BH22" i="1"/>
  <c r="BG22" i="1"/>
  <c r="BF22" i="1"/>
  <c r="BJ22" i="1" s="1"/>
  <c r="BK22" i="1" s="1"/>
  <c r="BE22" i="1"/>
  <c r="BA22" i="1"/>
  <c r="AU22" i="1"/>
  <c r="AO22" i="1"/>
  <c r="AJ22" i="1"/>
  <c r="AI22" i="1"/>
  <c r="AH22" i="1"/>
  <c r="O22" i="1" s="1"/>
  <c r="AB22" i="1"/>
  <c r="Z22" i="1"/>
  <c r="Y22" i="1"/>
  <c r="X22" i="1" s="1"/>
  <c r="Q22" i="1"/>
  <c r="L22" i="1"/>
  <c r="J22" i="1"/>
  <c r="I22" i="1"/>
  <c r="BO21" i="1"/>
  <c r="BN21" i="1"/>
  <c r="BL21" i="1"/>
  <c r="BM21" i="1" s="1"/>
  <c r="BI21" i="1"/>
  <c r="BH21" i="1"/>
  <c r="BG21" i="1"/>
  <c r="BF21" i="1"/>
  <c r="BJ21" i="1" s="1"/>
  <c r="BK21" i="1" s="1"/>
  <c r="BE21" i="1"/>
  <c r="BA21" i="1"/>
  <c r="AU21" i="1"/>
  <c r="AO21" i="1"/>
  <c r="AJ21" i="1"/>
  <c r="AH21" i="1"/>
  <c r="L21" i="1" s="1"/>
  <c r="Z21" i="1"/>
  <c r="Y21" i="1"/>
  <c r="X21" i="1"/>
  <c r="Q21" i="1"/>
  <c r="BO20" i="1"/>
  <c r="BN20" i="1"/>
  <c r="BL20" i="1"/>
  <c r="BM20" i="1" s="1"/>
  <c r="BI20" i="1"/>
  <c r="BH20" i="1"/>
  <c r="BG20" i="1"/>
  <c r="BF20" i="1"/>
  <c r="BJ20" i="1" s="1"/>
  <c r="BK20" i="1" s="1"/>
  <c r="BE20" i="1"/>
  <c r="BA20" i="1"/>
  <c r="AU20" i="1"/>
  <c r="AO20" i="1"/>
  <c r="AJ20" i="1"/>
  <c r="AI20" i="1"/>
  <c r="AH20" i="1"/>
  <c r="O20" i="1" s="1"/>
  <c r="AB20" i="1"/>
  <c r="Z20" i="1"/>
  <c r="Y20" i="1"/>
  <c r="X20" i="1" s="1"/>
  <c r="Q20" i="1"/>
  <c r="L20" i="1"/>
  <c r="J20" i="1"/>
  <c r="I20" i="1"/>
  <c r="BO19" i="1"/>
  <c r="BN19" i="1"/>
  <c r="BL19" i="1"/>
  <c r="BM19" i="1" s="1"/>
  <c r="BI19" i="1"/>
  <c r="BH19" i="1"/>
  <c r="BG19" i="1"/>
  <c r="BF19" i="1"/>
  <c r="BJ19" i="1" s="1"/>
  <c r="BK19" i="1" s="1"/>
  <c r="BE19" i="1"/>
  <c r="BA19" i="1"/>
  <c r="AU19" i="1"/>
  <c r="AO19" i="1"/>
  <c r="AJ19" i="1"/>
  <c r="AH19" i="1"/>
  <c r="L19" i="1" s="1"/>
  <c r="Z19" i="1"/>
  <c r="Y19" i="1"/>
  <c r="X19" i="1"/>
  <c r="Q19" i="1"/>
  <c r="BO18" i="1"/>
  <c r="BN18" i="1"/>
  <c r="BL18" i="1"/>
  <c r="BM18" i="1" s="1"/>
  <c r="BI18" i="1"/>
  <c r="BH18" i="1"/>
  <c r="BG18" i="1"/>
  <c r="BF18" i="1"/>
  <c r="BJ18" i="1" s="1"/>
  <c r="BK18" i="1" s="1"/>
  <c r="BE18" i="1"/>
  <c r="BA18" i="1"/>
  <c r="AU18" i="1"/>
  <c r="AO18" i="1"/>
  <c r="AJ18" i="1"/>
  <c r="AI18" i="1"/>
  <c r="AH18" i="1"/>
  <c r="O18" i="1" s="1"/>
  <c r="Z18" i="1"/>
  <c r="Y18" i="1"/>
  <c r="X18" i="1" s="1"/>
  <c r="Q18" i="1"/>
  <c r="L18" i="1"/>
  <c r="BO17" i="1"/>
  <c r="BN17" i="1"/>
  <c r="BL17" i="1"/>
  <c r="BM17" i="1" s="1"/>
  <c r="BI17" i="1"/>
  <c r="BH17" i="1"/>
  <c r="BG17" i="1"/>
  <c r="BF17" i="1"/>
  <c r="BJ17" i="1" s="1"/>
  <c r="BK17" i="1" s="1"/>
  <c r="BE17" i="1"/>
  <c r="BA17" i="1"/>
  <c r="AU17" i="1"/>
  <c r="AO17" i="1"/>
  <c r="AJ17" i="1"/>
  <c r="AH17" i="1"/>
  <c r="L17" i="1" s="1"/>
  <c r="Z17" i="1"/>
  <c r="Y17" i="1"/>
  <c r="X17" i="1"/>
  <c r="Q17" i="1"/>
  <c r="T20" i="1" l="1"/>
  <c r="AW20" i="1"/>
  <c r="AY17" i="1"/>
  <c r="AY20" i="1"/>
  <c r="T21" i="1"/>
  <c r="AW21" i="1"/>
  <c r="T17" i="1"/>
  <c r="AW17" i="1"/>
  <c r="T18" i="1"/>
  <c r="AW18" i="1"/>
  <c r="AY18" i="1" s="1"/>
  <c r="AY21" i="1"/>
  <c r="T19" i="1"/>
  <c r="AW19" i="1"/>
  <c r="O28" i="1"/>
  <c r="L28" i="1"/>
  <c r="K28" i="1"/>
  <c r="AX28" i="1" s="1"/>
  <c r="J28" i="1"/>
  <c r="I28" i="1" s="1"/>
  <c r="AI28" i="1"/>
  <c r="AY19" i="1"/>
  <c r="AW24" i="1"/>
  <c r="T24" i="1"/>
  <c r="T26" i="1"/>
  <c r="AW26" i="1"/>
  <c r="AW28" i="1"/>
  <c r="AY28" i="1" s="1"/>
  <c r="T28" i="1"/>
  <c r="T30" i="1"/>
  <c r="AW30" i="1"/>
  <c r="AY24" i="1"/>
  <c r="T25" i="1"/>
  <c r="AW25" i="1"/>
  <c r="AY25" i="1" s="1"/>
  <c r="AY26" i="1"/>
  <c r="T27" i="1"/>
  <c r="AW27" i="1"/>
  <c r="T29" i="1"/>
  <c r="AW29" i="1"/>
  <c r="AY29" i="1" s="1"/>
  <c r="AY30" i="1"/>
  <c r="T31" i="1"/>
  <c r="AW31" i="1"/>
  <c r="AY31" i="1" s="1"/>
  <c r="O26" i="1"/>
  <c r="L26" i="1"/>
  <c r="K26" i="1"/>
  <c r="AX26" i="1" s="1"/>
  <c r="AI26" i="1"/>
  <c r="J26" i="1"/>
  <c r="I26" i="1" s="1"/>
  <c r="AW22" i="1"/>
  <c r="AY22" i="1" s="1"/>
  <c r="T22" i="1"/>
  <c r="AY27" i="1"/>
  <c r="O30" i="1"/>
  <c r="L30" i="1"/>
  <c r="K30" i="1"/>
  <c r="AX30" i="1" s="1"/>
  <c r="AZ30" i="1" s="1"/>
  <c r="J30" i="1"/>
  <c r="I30" i="1" s="1"/>
  <c r="AI30" i="1"/>
  <c r="T23" i="1"/>
  <c r="AW23" i="1"/>
  <c r="AY23" i="1" s="1"/>
  <c r="J18" i="1"/>
  <c r="I18" i="1" s="1"/>
  <c r="O17" i="1"/>
  <c r="K18" i="1"/>
  <c r="AX18" i="1" s="1"/>
  <c r="O19" i="1"/>
  <c r="K20" i="1"/>
  <c r="AX20" i="1" s="1"/>
  <c r="AZ20" i="1" s="1"/>
  <c r="O21" i="1"/>
  <c r="K22" i="1"/>
  <c r="AX22" i="1" s="1"/>
  <c r="O23" i="1"/>
  <c r="K24" i="1"/>
  <c r="AX24" i="1" s="1"/>
  <c r="AZ24" i="1" s="1"/>
  <c r="O25" i="1"/>
  <c r="O27" i="1"/>
  <c r="O29" i="1"/>
  <c r="O31" i="1"/>
  <c r="AI17" i="1"/>
  <c r="AI19" i="1"/>
  <c r="AI21" i="1"/>
  <c r="AI23" i="1"/>
  <c r="AI25" i="1"/>
  <c r="AI27" i="1"/>
  <c r="AI29" i="1"/>
  <c r="AI31" i="1"/>
  <c r="J17" i="1"/>
  <c r="I17" i="1" s="1"/>
  <c r="J19" i="1"/>
  <c r="I19" i="1" s="1"/>
  <c r="J21" i="1"/>
  <c r="I21" i="1" s="1"/>
  <c r="J23" i="1"/>
  <c r="I23" i="1" s="1"/>
  <c r="J25" i="1"/>
  <c r="I25" i="1" s="1"/>
  <c r="J27" i="1"/>
  <c r="I27" i="1" s="1"/>
  <c r="J29" i="1"/>
  <c r="I29" i="1" s="1"/>
  <c r="J31" i="1"/>
  <c r="I31" i="1" s="1"/>
  <c r="K17" i="1"/>
  <c r="AX17" i="1" s="1"/>
  <c r="AZ17" i="1" s="1"/>
  <c r="K19" i="1"/>
  <c r="AX19" i="1" s="1"/>
  <c r="AZ19" i="1" s="1"/>
  <c r="K21" i="1"/>
  <c r="AX21" i="1" s="1"/>
  <c r="AZ21" i="1" s="1"/>
  <c r="K23" i="1"/>
  <c r="AX23" i="1" s="1"/>
  <c r="AZ23" i="1" s="1"/>
  <c r="K25" i="1"/>
  <c r="AX25" i="1" s="1"/>
  <c r="AZ25" i="1" s="1"/>
  <c r="K27" i="1"/>
  <c r="AX27" i="1" s="1"/>
  <c r="AZ27" i="1" s="1"/>
  <c r="K29" i="1"/>
  <c r="AX29" i="1" s="1"/>
  <c r="K31" i="1"/>
  <c r="AX31" i="1" s="1"/>
  <c r="AB23" i="1" l="1"/>
  <c r="AB18" i="1"/>
  <c r="U31" i="1"/>
  <c r="V31" i="1" s="1"/>
  <c r="AB28" i="1"/>
  <c r="AB21" i="1"/>
  <c r="AB26" i="1"/>
  <c r="U25" i="1"/>
  <c r="V25" i="1" s="1"/>
  <c r="R25" i="1" s="1"/>
  <c r="P25" i="1" s="1"/>
  <c r="S25" i="1" s="1"/>
  <c r="M25" i="1" s="1"/>
  <c r="N25" i="1" s="1"/>
  <c r="U26" i="1"/>
  <c r="V26" i="1" s="1"/>
  <c r="AZ28" i="1"/>
  <c r="U18" i="1"/>
  <c r="V18" i="1" s="1"/>
  <c r="R18" i="1" s="1"/>
  <c r="P18" i="1" s="1"/>
  <c r="S18" i="1" s="1"/>
  <c r="M18" i="1" s="1"/>
  <c r="N18" i="1" s="1"/>
  <c r="U24" i="1"/>
  <c r="V24" i="1" s="1"/>
  <c r="AB17" i="1"/>
  <c r="AZ26" i="1"/>
  <c r="U29" i="1"/>
  <c r="V29" i="1" s="1"/>
  <c r="AB25" i="1"/>
  <c r="AB19" i="1"/>
  <c r="R19" i="1"/>
  <c r="P19" i="1" s="1"/>
  <c r="S19" i="1" s="1"/>
  <c r="M19" i="1" s="1"/>
  <c r="N19" i="1" s="1"/>
  <c r="U23" i="1"/>
  <c r="V23" i="1" s="1"/>
  <c r="AZ31" i="1"/>
  <c r="AB31" i="1"/>
  <c r="U17" i="1"/>
  <c r="V17" i="1" s="1"/>
  <c r="R17" i="1" s="1"/>
  <c r="P17" i="1" s="1"/>
  <c r="S17" i="1" s="1"/>
  <c r="M17" i="1" s="1"/>
  <c r="N17" i="1" s="1"/>
  <c r="AZ22" i="1"/>
  <c r="AZ29" i="1"/>
  <c r="AB29" i="1"/>
  <c r="U30" i="1"/>
  <c r="V30" i="1" s="1"/>
  <c r="U19" i="1"/>
  <c r="V19" i="1" s="1"/>
  <c r="AB27" i="1"/>
  <c r="AZ18" i="1"/>
  <c r="AB30" i="1"/>
  <c r="R30" i="1"/>
  <c r="P30" i="1" s="1"/>
  <c r="S30" i="1" s="1"/>
  <c r="M30" i="1" s="1"/>
  <c r="N30" i="1" s="1"/>
  <c r="U22" i="1"/>
  <c r="V22" i="1" s="1"/>
  <c r="U27" i="1"/>
  <c r="V27" i="1" s="1"/>
  <c r="R27" i="1" s="1"/>
  <c r="P27" i="1" s="1"/>
  <c r="S27" i="1" s="1"/>
  <c r="M27" i="1" s="1"/>
  <c r="N27" i="1" s="1"/>
  <c r="U28" i="1"/>
  <c r="V28" i="1" s="1"/>
  <c r="R28" i="1" s="1"/>
  <c r="P28" i="1" s="1"/>
  <c r="S28" i="1" s="1"/>
  <c r="M28" i="1" s="1"/>
  <c r="N28" i="1" s="1"/>
  <c r="U21" i="1"/>
  <c r="V21" i="1" s="1"/>
  <c r="R21" i="1" s="1"/>
  <c r="P21" i="1" s="1"/>
  <c r="S21" i="1" s="1"/>
  <c r="M21" i="1" s="1"/>
  <c r="N21" i="1" s="1"/>
  <c r="U20" i="1"/>
  <c r="V20" i="1" s="1"/>
  <c r="W26" i="1" l="1"/>
  <c r="AA26" i="1" s="1"/>
  <c r="AD26" i="1"/>
  <c r="AE26" i="1" s="1"/>
  <c r="AC26" i="1"/>
  <c r="W31" i="1"/>
  <c r="AA31" i="1" s="1"/>
  <c r="AC31" i="1"/>
  <c r="AD31" i="1"/>
  <c r="W19" i="1"/>
  <c r="AA19" i="1" s="1"/>
  <c r="AD19" i="1"/>
  <c r="AE19" i="1" s="1"/>
  <c r="AC19" i="1"/>
  <c r="W17" i="1"/>
  <c r="AA17" i="1" s="1"/>
  <c r="AD17" i="1"/>
  <c r="AC17" i="1"/>
  <c r="W24" i="1"/>
  <c r="AA24" i="1" s="1"/>
  <c r="AD24" i="1"/>
  <c r="R24" i="1"/>
  <c r="P24" i="1" s="1"/>
  <c r="S24" i="1" s="1"/>
  <c r="M24" i="1" s="1"/>
  <c r="N24" i="1" s="1"/>
  <c r="AC24" i="1"/>
  <c r="W28" i="1"/>
  <c r="AA28" i="1" s="1"/>
  <c r="AD28" i="1"/>
  <c r="AE28" i="1" s="1"/>
  <c r="AC28" i="1"/>
  <c r="W20" i="1"/>
  <c r="AA20" i="1" s="1"/>
  <c r="AD20" i="1"/>
  <c r="AE20" i="1" s="1"/>
  <c r="AC20" i="1"/>
  <c r="R20" i="1"/>
  <c r="P20" i="1" s="1"/>
  <c r="S20" i="1" s="1"/>
  <c r="M20" i="1" s="1"/>
  <c r="N20" i="1" s="1"/>
  <c r="W22" i="1"/>
  <c r="AA22" i="1" s="1"/>
  <c r="AD22" i="1"/>
  <c r="R22" i="1"/>
  <c r="P22" i="1" s="1"/>
  <c r="S22" i="1" s="1"/>
  <c r="M22" i="1" s="1"/>
  <c r="N22" i="1" s="1"/>
  <c r="AC22" i="1"/>
  <c r="R26" i="1"/>
  <c r="P26" i="1" s="1"/>
  <c r="S26" i="1" s="1"/>
  <c r="M26" i="1" s="1"/>
  <c r="N26" i="1" s="1"/>
  <c r="W23" i="1"/>
  <c r="AA23" i="1" s="1"/>
  <c r="AD23" i="1"/>
  <c r="AC23" i="1"/>
  <c r="W25" i="1"/>
  <c r="AA25" i="1" s="1"/>
  <c r="AC25" i="1"/>
  <c r="AD25" i="1"/>
  <c r="AE25" i="1" s="1"/>
  <c r="W30" i="1"/>
  <c r="AA30" i="1" s="1"/>
  <c r="AD30" i="1"/>
  <c r="AC30" i="1"/>
  <c r="R31" i="1"/>
  <c r="P31" i="1" s="1"/>
  <c r="S31" i="1" s="1"/>
  <c r="M31" i="1" s="1"/>
  <c r="N31" i="1" s="1"/>
  <c r="W18" i="1"/>
  <c r="AA18" i="1" s="1"/>
  <c r="AD18" i="1"/>
  <c r="AE18" i="1" s="1"/>
  <c r="AC18" i="1"/>
  <c r="R23" i="1"/>
  <c r="P23" i="1" s="1"/>
  <c r="S23" i="1" s="1"/>
  <c r="M23" i="1" s="1"/>
  <c r="N23" i="1" s="1"/>
  <c r="W27" i="1"/>
  <c r="AA27" i="1" s="1"/>
  <c r="AC27" i="1"/>
  <c r="AD27" i="1"/>
  <c r="AE27" i="1" s="1"/>
  <c r="W21" i="1"/>
  <c r="AA21" i="1" s="1"/>
  <c r="AD21" i="1"/>
  <c r="AC21" i="1"/>
  <c r="W29" i="1"/>
  <c r="AA29" i="1" s="1"/>
  <c r="AD29" i="1"/>
  <c r="AE29" i="1" s="1"/>
  <c r="AC29" i="1"/>
  <c r="R29" i="1"/>
  <c r="P29" i="1" s="1"/>
  <c r="S29" i="1" s="1"/>
  <c r="M29" i="1" s="1"/>
  <c r="N29" i="1" s="1"/>
  <c r="AE21" i="1" l="1"/>
  <c r="AE23" i="1"/>
  <c r="AE24" i="1"/>
  <c r="AE31" i="1"/>
  <c r="AE30" i="1"/>
  <c r="AE17" i="1"/>
  <c r="AE22" i="1"/>
</calcChain>
</file>

<file path=xl/sharedStrings.xml><?xml version="1.0" encoding="utf-8"?>
<sst xmlns="http://schemas.openxmlformats.org/spreadsheetml/2006/main" count="702" uniqueCount="360">
  <si>
    <t>File opened</t>
  </si>
  <si>
    <t>2020-12-14 12:42:30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</si>
  <si>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</si>
  <si>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</si>
  <si>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</si>
  <si>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</si>
  <si>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</si>
  <si>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</si>
  <si>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</si>
  <si>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</si>
  <si>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</si>
  <si>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</si>
  <si>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</si>
  <si>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{"h2obspan2": "0", "co2azero": "0.892502", "co2bspanconc2": "0", "co2aspanconc2": "0", "co2bspan2a": "0.0873229", "h2obspan2a": "0.0678114", "h2oaspan2": "0", "h2oaspanconc1": "12.17", "co2aspan2a": "0.0865215", "h2obspan1": "0.998939", "co2bspan2b": "0.087286", "ssb_ref": "34919.1", "tbzero": "0.0513058", "h2oaspan1": "1.00398", "h2oaspan2a": "0.0668561", "co2bspan2": "0", "co2bzero": "0.898612", "tazero": "0.00104713", "h2obzero": "1.16501", "flowbzero": "0.26", "h2obspan2b": "0.0677395", "co2aspan2b": "0.086568", "oxygen": "21", "h2oaspan2b": "0.0671222", "h2oazero": "1.16161", "h2obspanconc1": "12.17", "flowmeterzero": "0.990581", "co2bspan1": "0.999577", "ssa_ref": "37127.4", "co2aspan1": "1.00054", "h2obspanconc2": "0", "chamberpressurezero": "2.57375", "flowazero": "0.317", "co2bspanconc1": "400", "h2oaspanconc2": "0", "co2aspan2": "0", "co2aspanconc1": "400"}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</si>
  <si>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</si>
  <si>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</si>
  <si>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</si>
  <si>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</si>
  <si>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</si>
  <si>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</si>
  <si>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</si>
  <si>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</si>
  <si>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</si>
  <si>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</si>
  <si>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12:42:30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</si>
  <si>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</si>
  <si>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</si>
  <si>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</si>
  <si>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</si>
  <si>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</si>
  <si>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</si>
  <si>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</si>
  <si>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</si>
  <si>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</si>
  <si>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</si>
  <si>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</si>
  <si>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</si>
  <si>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</si>
  <si>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</si>
  <si>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</si>
  <si>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</si>
  <si>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</si>
  <si>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</si>
  <si>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</si>
  <si>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</si>
  <si>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</si>
  <si>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</si>
  <si>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</si>
  <si>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</si>
  <si>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</si>
  <si>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</si>
  <si>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</si>
  <si>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</si>
  <si>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</si>
  <si>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</si>
  <si>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</si>
  <si>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</si>
  <si>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</si>
  <si>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</si>
  <si>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</si>
  <si>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</si>
  <si>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</si>
  <si>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</si>
  <si>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</si>
  <si>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</si>
  <si>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</si>
  <si>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</si>
  <si>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</si>
  <si>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</si>
  <si>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</si>
  <si>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</si>
  <si>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</si>
  <si>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</si>
  <si>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</si>
  <si>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</si>
  <si>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</si>
  <si>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</si>
  <si>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</si>
  <si>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5.73591 90.7561 390.591 617.401 855.206 1054.28 1243.41 1408.77</t>
  </si>
  <si>
    <t>Fs_true</t>
  </si>
  <si>
    <t>1.08594 104.158 404.453 601.335 802.067 1001.34 1203.67 1400.24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</si>
  <si>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</si>
  <si>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</si>
  <si>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</si>
  <si>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</si>
  <si>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</si>
  <si>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</si>
  <si>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</si>
  <si>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</si>
  <si>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</si>
  <si>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</si>
  <si>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</si>
  <si>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</si>
  <si>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</si>
  <si>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</si>
  <si>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</si>
  <si>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</si>
  <si>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</si>
  <si>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</si>
  <si>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</si>
  <si>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</si>
  <si>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</si>
  <si>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</si>
  <si>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</si>
  <si>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</si>
  <si>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</si>
  <si>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</si>
  <si>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</si>
  <si>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</si>
  <si>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</si>
  <si>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</si>
  <si>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</si>
  <si>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</si>
  <si>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</si>
  <si>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</si>
  <si>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</si>
  <si>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</si>
  <si>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</si>
  <si>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</si>
  <si>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</si>
  <si>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</si>
  <si>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</si>
  <si>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</si>
  <si>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</si>
  <si>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</si>
  <si>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</si>
  <si>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</si>
  <si>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</si>
  <si>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</si>
  <si>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</si>
  <si>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</si>
  <si>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</si>
  <si>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</si>
  <si>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</si>
  <si>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</si>
  <si>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</si>
  <si>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</si>
  <si>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</si>
  <si>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</si>
  <si>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</si>
  <si>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</si>
  <si>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</si>
  <si>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</si>
  <si>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</si>
  <si>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</si>
  <si>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</si>
  <si>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</si>
  <si>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</si>
  <si>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</si>
  <si>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</si>
  <si>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</si>
  <si>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</si>
  <si>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</si>
  <si>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</si>
  <si>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</si>
  <si>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</si>
  <si>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</si>
  <si>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</si>
  <si>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</si>
  <si>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</si>
  <si>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</si>
  <si>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</si>
  <si>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</si>
  <si>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</si>
  <si>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</si>
  <si>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</si>
  <si>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</si>
  <si>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</si>
  <si>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</si>
  <si>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</si>
  <si>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</si>
  <si>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</si>
  <si>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</si>
  <si>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</si>
  <si>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</si>
  <si>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</si>
  <si>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</si>
  <si>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</si>
  <si>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</si>
  <si>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</si>
  <si>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</si>
  <si>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</si>
  <si>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</si>
  <si>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</si>
  <si>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</si>
  <si>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</si>
  <si>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</si>
  <si>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</si>
  <si>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</si>
  <si>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</si>
  <si>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</si>
  <si>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</si>
  <si>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</si>
  <si>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</si>
  <si>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</si>
  <si>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</si>
  <si>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</si>
  <si>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</si>
  <si>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</si>
  <si>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</si>
  <si>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</si>
  <si>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</si>
  <si>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</si>
  <si>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</si>
  <si>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</si>
  <si>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</si>
  <si>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</si>
  <si>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</si>
  <si>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</si>
  <si>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</si>
  <si>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</si>
  <si>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</si>
  <si>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</si>
  <si>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</si>
  <si>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</si>
  <si>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</si>
  <si>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</si>
  <si>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</si>
  <si>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</si>
  <si>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</si>
  <si>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</si>
  <si>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</si>
  <si>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</si>
  <si>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</si>
  <si>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</si>
  <si>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</si>
  <si>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</si>
  <si>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</si>
  <si>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</si>
  <si>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</si>
  <si>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</si>
  <si>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</si>
  <si>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</si>
  <si>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</si>
  <si>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</si>
  <si>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</si>
  <si>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</si>
  <si>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</si>
  <si>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</si>
  <si>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</si>
  <si>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</si>
  <si>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</si>
  <si>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</si>
  <si>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</si>
  <si>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</si>
  <si>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</si>
  <si>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</si>
  <si>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</si>
  <si>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</si>
  <si>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</si>
  <si>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</si>
  <si>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</si>
  <si>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</si>
  <si>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</si>
  <si>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</si>
  <si>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</si>
  <si>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</si>
  <si>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</si>
  <si>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</si>
  <si>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</si>
  <si>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</si>
  <si>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</si>
  <si>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</si>
  <si>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</si>
  <si>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</si>
  <si>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</si>
  <si>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</si>
  <si>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</si>
  <si>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</si>
  <si>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</si>
  <si>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</si>
  <si>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</si>
  <si>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</si>
  <si>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</si>
  <si>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</si>
  <si>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</si>
  <si>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</si>
  <si>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</si>
  <si>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</si>
  <si>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</si>
  <si>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</si>
  <si>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</si>
  <si>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</si>
  <si>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</si>
  <si>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</si>
  <si>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</si>
  <si>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</si>
  <si>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</si>
  <si>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</si>
  <si>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20201214 12:47:52</t>
  </si>
  <si>
    <t>12:47:52</t>
  </si>
  <si>
    <t>1149</t>
  </si>
  <si>
    <t>_1</t>
  </si>
  <si>
    <t>RECT-4143-20200907-06_33_50</t>
  </si>
  <si>
    <t>RECT-2236-20201214-12_47_48</t>
  </si>
  <si>
    <t>DARK-2237-20201214-12_47_56</t>
  </si>
  <si>
    <t>0: Broadleaf</t>
  </si>
  <si>
    <t>12:48:18</t>
  </si>
  <si>
    <t>0/3</t>
  </si>
  <si>
    <t>20201214 12:50:12</t>
  </si>
  <si>
    <t>12:50:12</t>
  </si>
  <si>
    <t>RECT-2238-20201214-12_50_08</t>
  </si>
  <si>
    <t>DARK-2239-20201214-12_50_16</t>
  </si>
  <si>
    <t>3/3</t>
  </si>
  <si>
    <t>20201214 12:51:23</t>
  </si>
  <si>
    <t>12:51:23</t>
  </si>
  <si>
    <t>RECT-2240-20201214-12_51_19</t>
  </si>
  <si>
    <t>DARK-2241-20201214-12_51_27</t>
  </si>
  <si>
    <t>20201214 12:53:08</t>
  </si>
  <si>
    <t>12:53:08</t>
  </si>
  <si>
    <t>RECT-2242-20201214-12_53_04</t>
  </si>
  <si>
    <t>DARK-2243-20201214-12_53_12</t>
  </si>
  <si>
    <t>20201214 12:54:27</t>
  </si>
  <si>
    <t>12:54:27</t>
  </si>
  <si>
    <t>RECT-2244-20201214-12_54_23</t>
  </si>
  <si>
    <t>DARK-2245-20201214-12_54_31</t>
  </si>
  <si>
    <t>20201214 12:56:15</t>
  </si>
  <si>
    <t>12:56:15</t>
  </si>
  <si>
    <t>RECT-2246-20201214-12_56_11</t>
  </si>
  <si>
    <t>DARK-2247-20201214-12_56_19</t>
  </si>
  <si>
    <t>20201214 12:57:26</t>
  </si>
  <si>
    <t>12:57:26</t>
  </si>
  <si>
    <t>RECT-2248-20201214-12_57_22</t>
  </si>
  <si>
    <t>DARK-2249-20201214-12_57_30</t>
  </si>
  <si>
    <t>20201214 12:59:26</t>
  </si>
  <si>
    <t>12:59:26</t>
  </si>
  <si>
    <t>RECT-2250-20201214-12_59_23</t>
  </si>
  <si>
    <t>DARK-2251-20201214-12_59_30</t>
  </si>
  <si>
    <t>12:59:54</t>
  </si>
  <si>
    <t>1/3</t>
  </si>
  <si>
    <t>20201214 13:01:44</t>
  </si>
  <si>
    <t>13:01:44</t>
  </si>
  <si>
    <t>RECT-2252-20201214-13_01_40</t>
  </si>
  <si>
    <t>DARK-2253-20201214-13_01_48</t>
  </si>
  <si>
    <t>20201214 13:03:33</t>
  </si>
  <si>
    <t>13:03:33</t>
  </si>
  <si>
    <t>RECT-2254-20201214-13_03_29</t>
  </si>
  <si>
    <t>DARK-2255-20201214-13_03_37</t>
  </si>
  <si>
    <t>20201214 13:05:33</t>
  </si>
  <si>
    <t>13:05:33</t>
  </si>
  <si>
    <t>RECT-2256-20201214-13_05_30</t>
  </si>
  <si>
    <t>DARK-2257-20201214-13_05_37</t>
  </si>
  <si>
    <t>2/3</t>
  </si>
  <si>
    <t>20201214 13:07:22</t>
  </si>
  <si>
    <t>13:07:22</t>
  </si>
  <si>
    <t>RECT-2258-20201214-13_07_18</t>
  </si>
  <si>
    <t>DARK-2259-20201214-13_07_26</t>
  </si>
  <si>
    <t>20201214 13:09:22</t>
  </si>
  <si>
    <t>13:09:22</t>
  </si>
  <si>
    <t>RECT-2260-20201214-13_09_19</t>
  </si>
  <si>
    <t>DARK-2261-20201214-13_09_26</t>
  </si>
  <si>
    <t>20201214 13:11:23</t>
  </si>
  <si>
    <t>13:11:23</t>
  </si>
  <si>
    <t>RECT-2262-20201214-13_11_19</t>
  </si>
  <si>
    <t>DARK-2263-20201214-13_11_27</t>
  </si>
  <si>
    <t>13:11:50</t>
  </si>
  <si>
    <t>20201214 13:13:51</t>
  </si>
  <si>
    <t>13:13:51</t>
  </si>
  <si>
    <t>RECT-2264-20201214-13_13_47</t>
  </si>
  <si>
    <t>DARK-2265-20201214-13_13_55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</si>
</sst>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1607971672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1607971664</v>
      </c>
      <c r="I17">
        <f t="shared" ref="I17:I31" si="0">(J17)/1000</f>
        <v>2.2483041701403137E-3</v>
      </c>
      <c r="J17">
        <f t="shared" ref="J17:J31" si="1">1000*CA17*AH17*(BW17-BX17)/(100*BP17*(1000-AH17*BW17))</f>
        <v>2.2483041701403139</v>
      </c>
      <c r="K17">
        <f t="shared" ref="K17:K31" si="2">CA17*AH17*(BV17-BU17*(1000-AH17*BX17)/(1000-AH17*BW17))/(100*BP17)</f>
        <v>11.818998238020882</v>
      </c>
      <c r="L17">
        <f t="shared" ref="L17:L31" si="3">BU17 - IF(AH17&gt;1, K17*BP17*100/(AJ17*CI17), 0)</f>
        <v>401.630290322581</v>
      </c>
      <c r="M17">
        <f t="shared" ref="M17:M31" si="4">((S17-I17/2)*L17-K17)/(S17+I17/2)</f>
        <v>239.01914973252374</v>
      </c>
      <c r="N17">
        <f t="shared" ref="N17:N31" si="5">M17*(CB17+CC17)/1000</f>
        <v>24.495754309727566</v>
      </c>
      <c r="O17">
        <f t="shared" ref="O17:O31" si="6">(BU17 - IF(AH17&gt;1, K17*BP17*100/(AJ17*CI17), 0))*(CB17+CC17)/1000</f>
        <v>41.160873202402627</v>
      </c>
      <c r="P17">
        <f t="shared" ref="P17:P31" si="7">2/((1/R17-1/Q17)+SIGN(R17)*SQRT((1/R17-1/Q17)*(1/R17-1/Q17) + 4*BQ17/((BQ17+1)*(BQ17+1))*(2*1/R17*1/Q17-1/Q17*1/Q17)))</f>
        <v>0.12586250512644973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2.9689145898936284</v>
      </c>
      <c r="R17">
        <f t="shared" ref="R17:R31" si="9">I17*(1000-(1000*0.61365*EXP(17.502*V17/(240.97+V17))/(CB17+CC17)+BW17)/2)/(1000*0.61365*EXP(17.502*V17/(240.97+V17))/(CB17+CC17)-BW17)</f>
        <v>0.12297164384279721</v>
      </c>
      <c r="S17">
        <f t="shared" ref="S17:S31" si="10">1/((BQ17+1)/(P17/1.6)+1/(Q17/1.37)) + BQ17/((BQ17+1)/(P17/1.6) + BQ17/(Q17/1.37))</f>
        <v>7.7111479547819856E-2</v>
      </c>
      <c r="T17">
        <f t="shared" ref="T17:T31" si="11">(BM17*BO17)</f>
        <v>231.29502914071401</v>
      </c>
      <c r="U17">
        <f t="shared" ref="U17:U31" si="12">(CD17+(T17+2*0.95*0.0000000567*(((CD17+$B$7)+273)^4-(CD17+273)^4)-44100*I17)/(1.84*29.3*Q17+8*0.95*0.0000000567*(CD17+273)^3))</f>
        <v>28.779478456737721</v>
      </c>
      <c r="V17">
        <f t="shared" ref="V17:V31" si="13">($C$7*CE17+$D$7*CF17+$E$7*U17)</f>
        <v>28.871135483871001</v>
      </c>
      <c r="W17">
        <f t="shared" ref="W17:W31" si="14">0.61365*EXP(17.502*V17/(240.97+V17))</f>
        <v>3.9918805024518247</v>
      </c>
      <c r="X17">
        <f t="shared" ref="X17:X31" si="15">(Y17/Z17*100)</f>
        <v>57.267325120409161</v>
      </c>
      <c r="Y17">
        <f t="shared" ref="Y17:Y31" si="16">BW17*(CB17+CC17)/1000</f>
        <v>2.1745157889040723</v>
      </c>
      <c r="Z17">
        <f t="shared" ref="Z17:Z31" si="17">0.61365*EXP(17.502*CD17/(240.97+CD17))</f>
        <v>3.7971317576505936</v>
      </c>
      <c r="AA17">
        <f t="shared" ref="AA17:AA31" si="18">(W17-BW17*(CB17+CC17)/1000)</f>
        <v>1.8173647135477524</v>
      </c>
      <c r="AB17">
        <f t="shared" ref="AB17:AB31" si="19">(-I17*44100)</f>
        <v>-99.150213903187833</v>
      </c>
      <c r="AC17">
        <f t="shared" ref="AC17:AC31" si="20">2*29.3*Q17*0.92*(CD17-V17)</f>
        <v>-137.77613993635273</v>
      </c>
      <c r="AD17">
        <f t="shared" ref="AD17:AD31" si="21">2*0.95*0.0000000567*(((CD17+$B$7)+273)^4-(V17+273)^4)</f>
        <v>-10.160013224291218</v>
      </c>
      <c r="AE17">
        <f t="shared" ref="AE17:AE31" si="22">T17+AD17+AB17+AC17</f>
        <v>-15.79133792311778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53894.080887529388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15354.6</v>
      </c>
      <c r="AS17">
        <v>947.83665384615404</v>
      </c>
      <c r="AT17">
        <v>1141.9100000000001</v>
      </c>
      <c r="AU17">
        <f t="shared" ref="AU17:AU31" si="27">1-AS17/AT17</f>
        <v>0.16995502811416485</v>
      </c>
      <c r="AV17">
        <v>0.5</v>
      </c>
      <c r="AW17">
        <f t="shared" ref="AW17:AW31" si="28">BM17</f>
        <v>1180.2027480129229</v>
      </c>
      <c r="AX17">
        <f t="shared" ref="AX17:AX31" si="29">K17</f>
        <v>11.818998238020882</v>
      </c>
      <c r="AY17">
        <f t="shared" ref="AY17:AY31" si="30">AU17*AV17*AW17</f>
        <v>100.29069560947546</v>
      </c>
      <c r="AZ17">
        <f t="shared" ref="AZ17:AZ31" si="31">(AX17-AP17)/AW17</f>
        <v>1.0503911924208943E-2</v>
      </c>
      <c r="BA17">
        <f t="shared" ref="BA17:BA31" si="32">(AN17-AT17)/AT17</f>
        <v>1.8566874797488417</v>
      </c>
      <c r="BB17" t="s">
        <v>295</v>
      </c>
      <c r="BC17">
        <v>947.83665384615404</v>
      </c>
      <c r="BD17">
        <v>701.05</v>
      </c>
      <c r="BE17">
        <f t="shared" ref="BE17:BE31" si="33">1-BD17/AT17</f>
        <v>0.38607245754919395</v>
      </c>
      <c r="BF17">
        <f t="shared" ref="BF17:BF31" si="34">(AT17-BC17)/(AT17-BD17)</f>
        <v>0.44021536577109738</v>
      </c>
      <c r="BG17">
        <f t="shared" ref="BG17:BG31" si="35">(AN17-AT17)/(AN17-BD17)</f>
        <v>0.82785832262800529</v>
      </c>
      <c r="BH17">
        <f t="shared" ref="BH17:BH31" si="36">(AT17-BC17)/(AT17-AM17)</f>
        <v>0.45510856604787792</v>
      </c>
      <c r="BI17">
        <f t="shared" ref="BI17:BI31" si="37">(AN17-AT17)/(AN17-AM17)</f>
        <v>0.83254827547043064</v>
      </c>
      <c r="BJ17">
        <f t="shared" ref="BJ17:BJ31" si="38">(BF17*BD17/BC17)</f>
        <v>0.32559722281421666</v>
      </c>
      <c r="BK17">
        <f t="shared" ref="BK17:BK31" si="39">(1-BJ17)</f>
        <v>0.67440277718578334</v>
      </c>
      <c r="BL17">
        <f t="shared" ref="BL17:BL31" si="40">$B$11*CJ17+$C$11*CK17+$F$11*CL17*(1-CO17)</f>
        <v>1400.0206451612901</v>
      </c>
      <c r="BM17">
        <f t="shared" ref="BM17:BM31" si="41">BL17*BN17</f>
        <v>1180.2027480129229</v>
      </c>
      <c r="BN17">
        <f t="shared" ref="BN17:BN31" si="42">($B$11*$D$9+$C$11*$D$9+$F$11*((CY17+CQ17)/MAX(CY17+CQ17+CZ17, 0.1)*$I$9+CZ17/MAX(CY17+CQ17+CZ17, 0.1)*$J$9))/($B$11+$C$11+$F$11)</f>
        <v>0.84298953168433965</v>
      </c>
      <c r="BO17">
        <f t="shared" ref="BO17:BO31" si="43">($B$11*$K$9+$C$11*$K$9+$F$11*((CY17+CQ17)/MAX(CY17+CQ17+CZ17, 0.1)*$P$9+CZ17/MAX(CY17+CQ17+CZ17, 0.1)*$Q$9))/($B$11+$C$11+$F$11)</f>
        <v>0.19597906336867923</v>
      </c>
      <c r="BP17">
        <v>6</v>
      </c>
      <c r="BQ17">
        <v>0.5</v>
      </c>
      <c r="BR17" t="s">
        <v>296</v>
      </c>
      <c r="BS17">
        <v>2</v>
      </c>
      <c r="BT17">
        <v>1607971664</v>
      </c>
      <c r="BU17">
        <v>401.630290322581</v>
      </c>
      <c r="BV17">
        <v>416.89600000000002</v>
      </c>
      <c r="BW17">
        <v>21.218</v>
      </c>
      <c r="BX17">
        <v>18.577396774193499</v>
      </c>
      <c r="BY17">
        <v>401.39129032258103</v>
      </c>
      <c r="BZ17">
        <v>21.023</v>
      </c>
      <c r="CA17">
        <v>500.02203225806397</v>
      </c>
      <c r="CB17">
        <v>102.38445161290301</v>
      </c>
      <c r="CC17">
        <v>0.100032735483871</v>
      </c>
      <c r="CD17">
        <v>28.010358064516101</v>
      </c>
      <c r="CE17">
        <v>28.871135483871001</v>
      </c>
      <c r="CF17">
        <v>999.9</v>
      </c>
      <c r="CG17">
        <v>0</v>
      </c>
      <c r="CH17">
        <v>0</v>
      </c>
      <c r="CI17">
        <v>9987.9822580645105</v>
      </c>
      <c r="CJ17">
        <v>0</v>
      </c>
      <c r="CK17">
        <v>262.92638709677402</v>
      </c>
      <c r="CL17">
        <v>1400.0206451612901</v>
      </c>
      <c r="CM17">
        <v>0.89999145161290295</v>
      </c>
      <c r="CN17">
        <v>0.10000853548387099</v>
      </c>
      <c r="CO17">
        <v>0</v>
      </c>
      <c r="CP17">
        <v>948.18490322580703</v>
      </c>
      <c r="CQ17">
        <v>4.9994800000000001</v>
      </c>
      <c r="CR17">
        <v>13763.4258064516</v>
      </c>
      <c r="CS17">
        <v>11417.7161290323</v>
      </c>
      <c r="CT17">
        <v>49.515870967741897</v>
      </c>
      <c r="CU17">
        <v>51.531999999999996</v>
      </c>
      <c r="CV17">
        <v>50.5945161290323</v>
      </c>
      <c r="CW17">
        <v>51.036000000000001</v>
      </c>
      <c r="CX17">
        <v>51.316322580645199</v>
      </c>
      <c r="CY17">
        <v>1255.50774193548</v>
      </c>
      <c r="CZ17">
        <v>139.51354838709699</v>
      </c>
      <c r="DA17">
        <v>0</v>
      </c>
      <c r="DB17">
        <v>547.29999995231606</v>
      </c>
      <c r="DC17">
        <v>0</v>
      </c>
      <c r="DD17">
        <v>947.83665384615404</v>
      </c>
      <c r="DE17">
        <v>-48.1635213694762</v>
      </c>
      <c r="DF17">
        <v>-676.96410240149601</v>
      </c>
      <c r="DG17">
        <v>13758.115384615399</v>
      </c>
      <c r="DH17">
        <v>15</v>
      </c>
      <c r="DI17">
        <v>1607971698</v>
      </c>
      <c r="DJ17" t="s">
        <v>297</v>
      </c>
      <c r="DK17">
        <v>1607971691</v>
      </c>
      <c r="DL17">
        <v>1607971698</v>
      </c>
      <c r="DM17">
        <v>16</v>
      </c>
      <c r="DN17">
        <v>-4.0000000000000001E-3</v>
      </c>
      <c r="DO17">
        <v>5.7000000000000002E-2</v>
      </c>
      <c r="DP17">
        <v>0.23899999999999999</v>
      </c>
      <c r="DQ17">
        <v>0.19500000000000001</v>
      </c>
      <c r="DR17">
        <v>416</v>
      </c>
      <c r="DS17">
        <v>19</v>
      </c>
      <c r="DT17">
        <v>0.08</v>
      </c>
      <c r="DU17">
        <v>0.03</v>
      </c>
      <c r="DV17">
        <v>11.741506578579299</v>
      </c>
      <c r="DW17">
        <v>3.1800674881625</v>
      </c>
      <c r="DX17">
        <v>0.24082153315684299</v>
      </c>
      <c r="DY17">
        <v>0</v>
      </c>
      <c r="DZ17">
        <v>-15.223393548387101</v>
      </c>
      <c r="EA17">
        <v>-3.4771306451613202</v>
      </c>
      <c r="EB17">
        <v>0.26312810069950998</v>
      </c>
      <c r="EC17">
        <v>0</v>
      </c>
      <c r="ED17">
        <v>2.6913025806451598</v>
      </c>
      <c r="EE17">
        <v>-0.50851838709677899</v>
      </c>
      <c r="EF17">
        <v>4.4879799246844203E-2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0.23899999999999999</v>
      </c>
      <c r="EN17">
        <v>0.19500000000000001</v>
      </c>
      <c r="EO17">
        <v>0.42284765175167299</v>
      </c>
      <c r="EP17">
        <v>-1.6043650578588901E-5</v>
      </c>
      <c r="EQ17">
        <v>-1.15305589960158E-6</v>
      </c>
      <c r="ER17">
        <v>3.6581349982770798E-10</v>
      </c>
      <c r="ES17">
        <v>-0.15822289721358401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11.2</v>
      </c>
      <c r="FB17">
        <v>11.2</v>
      </c>
      <c r="FC17">
        <v>2</v>
      </c>
      <c r="FD17">
        <v>515.06500000000005</v>
      </c>
      <c r="FE17">
        <v>481.82799999999997</v>
      </c>
      <c r="FF17">
        <v>23.2514</v>
      </c>
      <c r="FG17">
        <v>36.741199999999999</v>
      </c>
      <c r="FH17">
        <v>30.000399999999999</v>
      </c>
      <c r="FI17">
        <v>36.784799999999997</v>
      </c>
      <c r="FJ17">
        <v>36.824599999999997</v>
      </c>
      <c r="FK17">
        <v>19.718599999999999</v>
      </c>
      <c r="FL17">
        <v>28.819800000000001</v>
      </c>
      <c r="FM17">
        <v>54.200200000000002</v>
      </c>
      <c r="FN17">
        <v>23.246700000000001</v>
      </c>
      <c r="FO17">
        <v>416.47800000000001</v>
      </c>
      <c r="FP17">
        <v>18.760000000000002</v>
      </c>
      <c r="FQ17">
        <v>97.248000000000005</v>
      </c>
      <c r="FR17">
        <v>101.47799999999999</v>
      </c>
    </row>
    <row r="18" spans="1:174" x14ac:dyDescent="0.25">
      <c r="A18">
        <v>2</v>
      </c>
      <c r="B18">
        <v>1607971812</v>
      </c>
      <c r="C18">
        <v>140</v>
      </c>
      <c r="D18" t="s">
        <v>299</v>
      </c>
      <c r="E18" t="s">
        <v>300</v>
      </c>
      <c r="F18" t="s">
        <v>291</v>
      </c>
      <c r="G18" t="s">
        <v>292</v>
      </c>
      <c r="H18">
        <v>1607971804</v>
      </c>
      <c r="I18">
        <f t="shared" si="0"/>
        <v>2.2770505184231469E-3</v>
      </c>
      <c r="J18">
        <f t="shared" si="1"/>
        <v>2.2770505184231471</v>
      </c>
      <c r="K18">
        <f t="shared" si="2"/>
        <v>-0.45858697118337166</v>
      </c>
      <c r="L18">
        <f t="shared" si="3"/>
        <v>49.342470967741903</v>
      </c>
      <c r="M18">
        <f t="shared" si="4"/>
        <v>53.672698513904393</v>
      </c>
      <c r="N18">
        <f t="shared" si="5"/>
        <v>5.5007794246920056</v>
      </c>
      <c r="O18">
        <f t="shared" si="6"/>
        <v>5.0569853310524895</v>
      </c>
      <c r="P18">
        <f t="shared" si="7"/>
        <v>0.1287043565819784</v>
      </c>
      <c r="Q18">
        <f t="shared" si="8"/>
        <v>2.9705712936914614</v>
      </c>
      <c r="R18">
        <f t="shared" si="9"/>
        <v>0.12568480620478292</v>
      </c>
      <c r="S18">
        <f t="shared" si="10"/>
        <v>7.881839811143948E-2</v>
      </c>
      <c r="T18">
        <f t="shared" si="11"/>
        <v>231.29249105992182</v>
      </c>
      <c r="U18">
        <f t="shared" si="12"/>
        <v>28.765657100939933</v>
      </c>
      <c r="V18">
        <f t="shared" si="13"/>
        <v>28.902670967741901</v>
      </c>
      <c r="W18">
        <f t="shared" si="14"/>
        <v>3.999177719628257</v>
      </c>
      <c r="X18">
        <f t="shared" si="15"/>
        <v>57.920372007074327</v>
      </c>
      <c r="Y18">
        <f t="shared" si="16"/>
        <v>2.1985391941824872</v>
      </c>
      <c r="Z18">
        <f t="shared" si="17"/>
        <v>3.795796052404429</v>
      </c>
      <c r="AA18">
        <f t="shared" si="18"/>
        <v>1.8006385254457697</v>
      </c>
      <c r="AB18">
        <f t="shared" si="19"/>
        <v>-100.41792786246079</v>
      </c>
      <c r="AC18">
        <f t="shared" si="20"/>
        <v>-143.86999074606902</v>
      </c>
      <c r="AD18">
        <f t="shared" si="21"/>
        <v>-10.604822053637658</v>
      </c>
      <c r="AE18">
        <f t="shared" si="22"/>
        <v>-23.600249602245654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53943.737082252912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15350.2</v>
      </c>
      <c r="AS18">
        <v>802.16744000000006</v>
      </c>
      <c r="AT18">
        <v>897.74</v>
      </c>
      <c r="AU18">
        <f t="shared" si="27"/>
        <v>0.1064590638714995</v>
      </c>
      <c r="AV18">
        <v>0.5</v>
      </c>
      <c r="AW18">
        <f t="shared" si="28"/>
        <v>1180.188000590224</v>
      </c>
      <c r="AX18">
        <f t="shared" si="29"/>
        <v>-0.45858697118337166</v>
      </c>
      <c r="AY18">
        <f t="shared" si="30"/>
        <v>62.820854867605973</v>
      </c>
      <c r="AZ18">
        <f t="shared" si="31"/>
        <v>1.009673955109338E-4</v>
      </c>
      <c r="BA18">
        <f t="shared" si="32"/>
        <v>2.6336578519393146</v>
      </c>
      <c r="BB18" t="s">
        <v>302</v>
      </c>
      <c r="BC18">
        <v>802.16744000000006</v>
      </c>
      <c r="BD18">
        <v>642.03</v>
      </c>
      <c r="BE18">
        <f t="shared" si="33"/>
        <v>0.28483748078508253</v>
      </c>
      <c r="BF18">
        <f t="shared" si="34"/>
        <v>0.37375370536936348</v>
      </c>
      <c r="BG18">
        <f t="shared" si="35"/>
        <v>0.90240262590408582</v>
      </c>
      <c r="BH18">
        <f t="shared" si="36"/>
        <v>0.52436599674181805</v>
      </c>
      <c r="BI18">
        <f t="shared" si="37"/>
        <v>0.9284289418422853</v>
      </c>
      <c r="BJ18">
        <f t="shared" si="38"/>
        <v>0.29914090187740905</v>
      </c>
      <c r="BK18">
        <f t="shared" si="39"/>
        <v>0.70085909812259095</v>
      </c>
      <c r="BL18">
        <f t="shared" si="40"/>
        <v>1400.0029032258101</v>
      </c>
      <c r="BM18">
        <f t="shared" si="41"/>
        <v>1180.188000590224</v>
      </c>
      <c r="BN18">
        <f t="shared" si="42"/>
        <v>0.84298968085773207</v>
      </c>
      <c r="BO18">
        <f t="shared" si="43"/>
        <v>0.19597936171546407</v>
      </c>
      <c r="BP18">
        <v>6</v>
      </c>
      <c r="BQ18">
        <v>0.5</v>
      </c>
      <c r="BR18" t="s">
        <v>296</v>
      </c>
      <c r="BS18">
        <v>2</v>
      </c>
      <c r="BT18">
        <v>1607971804</v>
      </c>
      <c r="BU18">
        <v>49.342470967741903</v>
      </c>
      <c r="BV18">
        <v>48.927012903225801</v>
      </c>
      <c r="BW18">
        <v>21.451783870967699</v>
      </c>
      <c r="BX18">
        <v>18.778067741935502</v>
      </c>
      <c r="BY18">
        <v>48.926745161290299</v>
      </c>
      <c r="BZ18">
        <v>21.149393548387099</v>
      </c>
      <c r="CA18">
        <v>500.024</v>
      </c>
      <c r="CB18">
        <v>102.38751612903199</v>
      </c>
      <c r="CC18">
        <v>9.9960316129032195E-2</v>
      </c>
      <c r="CD18">
        <v>28.004322580645201</v>
      </c>
      <c r="CE18">
        <v>28.902670967741901</v>
      </c>
      <c r="CF18">
        <v>999.9</v>
      </c>
      <c r="CG18">
        <v>0</v>
      </c>
      <c r="CH18">
        <v>0</v>
      </c>
      <c r="CI18">
        <v>9997.0545161290302</v>
      </c>
      <c r="CJ18">
        <v>0</v>
      </c>
      <c r="CK18">
        <v>262.786580645161</v>
      </c>
      <c r="CL18">
        <v>1400.0029032258101</v>
      </c>
      <c r="CM18">
        <v>0.89998764516129004</v>
      </c>
      <c r="CN18">
        <v>0.100012461290323</v>
      </c>
      <c r="CO18">
        <v>0</v>
      </c>
      <c r="CP18">
        <v>802.35790322580601</v>
      </c>
      <c r="CQ18">
        <v>4.9994800000000001</v>
      </c>
      <c r="CR18">
        <v>11730.896774193499</v>
      </c>
      <c r="CS18">
        <v>11417.554838709701</v>
      </c>
      <c r="CT18">
        <v>49.810064516129003</v>
      </c>
      <c r="CU18">
        <v>51.737806451612897</v>
      </c>
      <c r="CV18">
        <v>50.862806451612897</v>
      </c>
      <c r="CW18">
        <v>51.207322580645098</v>
      </c>
      <c r="CX18">
        <v>51.570129032258002</v>
      </c>
      <c r="CY18">
        <v>1255.48451612903</v>
      </c>
      <c r="CZ18">
        <v>139.518709677419</v>
      </c>
      <c r="DA18">
        <v>0</v>
      </c>
      <c r="DB18">
        <v>139.299999952316</v>
      </c>
      <c r="DC18">
        <v>0</v>
      </c>
      <c r="DD18">
        <v>802.16744000000006</v>
      </c>
      <c r="DE18">
        <v>-15.109538473912201</v>
      </c>
      <c r="DF18">
        <v>-206.776923389264</v>
      </c>
      <c r="DG18">
        <v>11727.888000000001</v>
      </c>
      <c r="DH18">
        <v>15</v>
      </c>
      <c r="DI18">
        <v>1607971698</v>
      </c>
      <c r="DJ18" t="s">
        <v>297</v>
      </c>
      <c r="DK18">
        <v>1607971691</v>
      </c>
      <c r="DL18">
        <v>1607971698</v>
      </c>
      <c r="DM18">
        <v>16</v>
      </c>
      <c r="DN18">
        <v>-4.0000000000000001E-3</v>
      </c>
      <c r="DO18">
        <v>5.7000000000000002E-2</v>
      </c>
      <c r="DP18">
        <v>0.23899999999999999</v>
      </c>
      <c r="DQ18">
        <v>0.19500000000000001</v>
      </c>
      <c r="DR18">
        <v>416</v>
      </c>
      <c r="DS18">
        <v>19</v>
      </c>
      <c r="DT18">
        <v>0.08</v>
      </c>
      <c r="DU18">
        <v>0.03</v>
      </c>
      <c r="DV18">
        <v>-0.45342751908791301</v>
      </c>
      <c r="DW18">
        <v>-0.17970543102287501</v>
      </c>
      <c r="DX18">
        <v>4.7707273674508999E-2</v>
      </c>
      <c r="DY18">
        <v>1</v>
      </c>
      <c r="DZ18">
        <v>0.41247167741935498</v>
      </c>
      <c r="EA18">
        <v>0.11720191935483699</v>
      </c>
      <c r="EB18">
        <v>5.5405205274494301E-2</v>
      </c>
      <c r="EC18">
        <v>1</v>
      </c>
      <c r="ED18">
        <v>2.6724841935483901</v>
      </c>
      <c r="EE18">
        <v>5.8099838709670601E-2</v>
      </c>
      <c r="EF18">
        <v>4.1617022011718102E-2</v>
      </c>
      <c r="EG18">
        <v>1</v>
      </c>
      <c r="EH18">
        <v>3</v>
      </c>
      <c r="EI18">
        <v>3</v>
      </c>
      <c r="EJ18" t="s">
        <v>303</v>
      </c>
      <c r="EK18">
        <v>100</v>
      </c>
      <c r="EL18">
        <v>100</v>
      </c>
      <c r="EM18">
        <v>0.41599999999999998</v>
      </c>
      <c r="EN18">
        <v>0.30449999999999999</v>
      </c>
      <c r="EO18">
        <v>0.419220996960049</v>
      </c>
      <c r="EP18">
        <v>-1.6043650578588901E-5</v>
      </c>
      <c r="EQ18">
        <v>-1.15305589960158E-6</v>
      </c>
      <c r="ER18">
        <v>3.6581349982770798E-10</v>
      </c>
      <c r="ES18">
        <v>-0.101557030266774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2</v>
      </c>
      <c r="FB18">
        <v>1.9</v>
      </c>
      <c r="FC18">
        <v>2</v>
      </c>
      <c r="FD18">
        <v>514.97799999999995</v>
      </c>
      <c r="FE18">
        <v>480.76799999999997</v>
      </c>
      <c r="FF18">
        <v>23.1219</v>
      </c>
      <c r="FG18">
        <v>36.810499999999998</v>
      </c>
      <c r="FH18">
        <v>30.000299999999999</v>
      </c>
      <c r="FI18">
        <v>36.845799999999997</v>
      </c>
      <c r="FJ18">
        <v>36.884999999999998</v>
      </c>
      <c r="FK18">
        <v>5.0766200000000001</v>
      </c>
      <c r="FL18">
        <v>27.084199999999999</v>
      </c>
      <c r="FM18">
        <v>51.940399999999997</v>
      </c>
      <c r="FN18">
        <v>23.116599999999998</v>
      </c>
      <c r="FO18">
        <v>49.2378</v>
      </c>
      <c r="FP18">
        <v>18.6783</v>
      </c>
      <c r="FQ18">
        <v>97.235299999999995</v>
      </c>
      <c r="FR18">
        <v>101.458</v>
      </c>
    </row>
    <row r="19" spans="1:174" x14ac:dyDescent="0.25">
      <c r="A19">
        <v>3</v>
      </c>
      <c r="B19">
        <v>1607971883</v>
      </c>
      <c r="C19">
        <v>211</v>
      </c>
      <c r="D19" t="s">
        <v>304</v>
      </c>
      <c r="E19" t="s">
        <v>305</v>
      </c>
      <c r="F19" t="s">
        <v>291</v>
      </c>
      <c r="G19" t="s">
        <v>292</v>
      </c>
      <c r="H19">
        <v>1607971875.25</v>
      </c>
      <c r="I19">
        <f t="shared" si="0"/>
        <v>2.3819431016980459E-3</v>
      </c>
      <c r="J19">
        <f t="shared" si="1"/>
        <v>2.3819431016980457</v>
      </c>
      <c r="K19">
        <f t="shared" si="2"/>
        <v>0.83134313507894242</v>
      </c>
      <c r="L19">
        <f t="shared" si="3"/>
        <v>79.3174566666667</v>
      </c>
      <c r="M19">
        <f t="shared" si="4"/>
        <v>67.069304998980655</v>
      </c>
      <c r="N19">
        <f t="shared" si="5"/>
        <v>6.8738940278559584</v>
      </c>
      <c r="O19">
        <f t="shared" si="6"/>
        <v>8.1291999625463607</v>
      </c>
      <c r="P19">
        <f t="shared" si="7"/>
        <v>0.13419278399613491</v>
      </c>
      <c r="Q19">
        <f t="shared" si="8"/>
        <v>2.9708233913619138</v>
      </c>
      <c r="R19">
        <f t="shared" si="9"/>
        <v>0.13091401803599764</v>
      </c>
      <c r="S19">
        <f t="shared" si="10"/>
        <v>8.2109172953574408E-2</v>
      </c>
      <c r="T19">
        <f t="shared" si="11"/>
        <v>231.28712966296072</v>
      </c>
      <c r="U19">
        <f t="shared" si="12"/>
        <v>28.724736197389028</v>
      </c>
      <c r="V19">
        <f t="shared" si="13"/>
        <v>28.9210733333333</v>
      </c>
      <c r="W19">
        <f t="shared" si="14"/>
        <v>4.0034413445426171</v>
      </c>
      <c r="X19">
        <f t="shared" si="15"/>
        <v>57.875842724064142</v>
      </c>
      <c r="Y19">
        <f t="shared" si="16"/>
        <v>2.1950657412048979</v>
      </c>
      <c r="Z19">
        <f t="shared" si="17"/>
        <v>3.7927149530597051</v>
      </c>
      <c r="AA19">
        <f t="shared" si="18"/>
        <v>1.8083756033377192</v>
      </c>
      <c r="AB19">
        <f t="shared" si="19"/>
        <v>-105.04369078488382</v>
      </c>
      <c r="AC19">
        <f t="shared" si="20"/>
        <v>-149.06052938870513</v>
      </c>
      <c r="AD19">
        <f t="shared" si="21"/>
        <v>-10.9867365655205</v>
      </c>
      <c r="AE19">
        <f t="shared" si="22"/>
        <v>-33.803827076148721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53953.659877855847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306</v>
      </c>
      <c r="AR19">
        <v>15348.9</v>
      </c>
      <c r="AS19">
        <v>787.04575999999997</v>
      </c>
      <c r="AT19">
        <v>883.49</v>
      </c>
      <c r="AU19">
        <f t="shared" si="27"/>
        <v>0.1091627975415681</v>
      </c>
      <c r="AV19">
        <v>0.5</v>
      </c>
      <c r="AW19">
        <f t="shared" si="28"/>
        <v>1180.1645825864052</v>
      </c>
      <c r="AX19">
        <f t="shared" si="29"/>
        <v>0.83134313507894242</v>
      </c>
      <c r="AY19">
        <f t="shared" si="30"/>
        <v>64.415033697304494</v>
      </c>
      <c r="AZ19">
        <f t="shared" si="31"/>
        <v>1.1939780566936303E-3</v>
      </c>
      <c r="BA19">
        <f t="shared" si="32"/>
        <v>2.6922659000101872</v>
      </c>
      <c r="BB19" t="s">
        <v>307</v>
      </c>
      <c r="BC19">
        <v>787.04575999999997</v>
      </c>
      <c r="BD19">
        <v>618.09</v>
      </c>
      <c r="BE19">
        <f t="shared" si="33"/>
        <v>0.30039955177760924</v>
      </c>
      <c r="BF19">
        <f t="shared" si="34"/>
        <v>0.36339201205727223</v>
      </c>
      <c r="BG19">
        <f t="shared" si="35"/>
        <v>0.89962140552725245</v>
      </c>
      <c r="BH19">
        <f t="shared" si="36"/>
        <v>0.57402817546253249</v>
      </c>
      <c r="BI19">
        <f t="shared" si="37"/>
        <v>0.93402463130372171</v>
      </c>
      <c r="BJ19">
        <f t="shared" si="38"/>
        <v>0.28538235023650904</v>
      </c>
      <c r="BK19">
        <f t="shared" si="39"/>
        <v>0.71461764976349096</v>
      </c>
      <c r="BL19">
        <f t="shared" si="40"/>
        <v>1399.9756666666699</v>
      </c>
      <c r="BM19">
        <f t="shared" si="41"/>
        <v>1180.1645825864052</v>
      </c>
      <c r="BN19">
        <f t="shared" si="42"/>
        <v>0.84298935380524653</v>
      </c>
      <c r="BO19">
        <f t="shared" si="43"/>
        <v>0.19597870761049307</v>
      </c>
      <c r="BP19">
        <v>6</v>
      </c>
      <c r="BQ19">
        <v>0.5</v>
      </c>
      <c r="BR19" t="s">
        <v>296</v>
      </c>
      <c r="BS19">
        <v>2</v>
      </c>
      <c r="BT19">
        <v>1607971875.25</v>
      </c>
      <c r="BU19">
        <v>79.3174566666667</v>
      </c>
      <c r="BV19">
        <v>80.541730000000001</v>
      </c>
      <c r="BW19">
        <v>21.417486666666701</v>
      </c>
      <c r="BX19">
        <v>18.6204966666667</v>
      </c>
      <c r="BY19">
        <v>78.906496666666698</v>
      </c>
      <c r="BZ19">
        <v>21.116506666666702</v>
      </c>
      <c r="CA19">
        <v>500.022066666667</v>
      </c>
      <c r="CB19">
        <v>102.3895</v>
      </c>
      <c r="CC19">
        <v>9.9917893333333299E-2</v>
      </c>
      <c r="CD19">
        <v>27.990393333333301</v>
      </c>
      <c r="CE19">
        <v>28.9210733333333</v>
      </c>
      <c r="CF19">
        <v>999.9</v>
      </c>
      <c r="CG19">
        <v>0</v>
      </c>
      <c r="CH19">
        <v>0</v>
      </c>
      <c r="CI19">
        <v>9998.28733333333</v>
      </c>
      <c r="CJ19">
        <v>0</v>
      </c>
      <c r="CK19">
        <v>262.63170000000002</v>
      </c>
      <c r="CL19">
        <v>1399.9756666666699</v>
      </c>
      <c r="CM19">
        <v>0.89999836666666699</v>
      </c>
      <c r="CN19">
        <v>0.100001796666667</v>
      </c>
      <c r="CO19">
        <v>0</v>
      </c>
      <c r="CP19">
        <v>787.13606666666703</v>
      </c>
      <c r="CQ19">
        <v>4.9994800000000001</v>
      </c>
      <c r="CR19">
        <v>11525.3533333333</v>
      </c>
      <c r="CS19">
        <v>11417.38</v>
      </c>
      <c r="CT19">
        <v>50.0124</v>
      </c>
      <c r="CU19">
        <v>51.853999999999999</v>
      </c>
      <c r="CV19">
        <v>51.053766666666597</v>
      </c>
      <c r="CW19">
        <v>51.318300000000001</v>
      </c>
      <c r="CX19">
        <v>51.718499999999999</v>
      </c>
      <c r="CY19">
        <v>1255.4776666666701</v>
      </c>
      <c r="CZ19">
        <v>139.501</v>
      </c>
      <c r="DA19">
        <v>0</v>
      </c>
      <c r="DB19">
        <v>70.299999952316298</v>
      </c>
      <c r="DC19">
        <v>0</v>
      </c>
      <c r="DD19">
        <v>787.04575999999997</v>
      </c>
      <c r="DE19">
        <v>-12.9157692451959</v>
      </c>
      <c r="DF19">
        <v>-193.85384652264599</v>
      </c>
      <c r="DG19">
        <v>11523.907999999999</v>
      </c>
      <c r="DH19">
        <v>15</v>
      </c>
      <c r="DI19">
        <v>1607971698</v>
      </c>
      <c r="DJ19" t="s">
        <v>297</v>
      </c>
      <c r="DK19">
        <v>1607971691</v>
      </c>
      <c r="DL19">
        <v>1607971698</v>
      </c>
      <c r="DM19">
        <v>16</v>
      </c>
      <c r="DN19">
        <v>-4.0000000000000001E-3</v>
      </c>
      <c r="DO19">
        <v>5.7000000000000002E-2</v>
      </c>
      <c r="DP19">
        <v>0.23899999999999999</v>
      </c>
      <c r="DQ19">
        <v>0.19500000000000001</v>
      </c>
      <c r="DR19">
        <v>416</v>
      </c>
      <c r="DS19">
        <v>19</v>
      </c>
      <c r="DT19">
        <v>0.08</v>
      </c>
      <c r="DU19">
        <v>0.03</v>
      </c>
      <c r="DV19">
        <v>0.83304746858173695</v>
      </c>
      <c r="DW19">
        <v>-0.14519412977863899</v>
      </c>
      <c r="DX19">
        <v>1.3414108024097799E-2</v>
      </c>
      <c r="DY19">
        <v>1</v>
      </c>
      <c r="DZ19">
        <v>-1.22613741935484</v>
      </c>
      <c r="EA19">
        <v>0.13550758064516299</v>
      </c>
      <c r="EB19">
        <v>1.45494620159363E-2</v>
      </c>
      <c r="EC19">
        <v>1</v>
      </c>
      <c r="ED19">
        <v>2.7947896774193501</v>
      </c>
      <c r="EE19">
        <v>0.19285693548387201</v>
      </c>
      <c r="EF19">
        <v>1.7480399619679302E-2</v>
      </c>
      <c r="EG19">
        <v>1</v>
      </c>
      <c r="EH19">
        <v>3</v>
      </c>
      <c r="EI19">
        <v>3</v>
      </c>
      <c r="EJ19" t="s">
        <v>303</v>
      </c>
      <c r="EK19">
        <v>100</v>
      </c>
      <c r="EL19">
        <v>100</v>
      </c>
      <c r="EM19">
        <v>0.41099999999999998</v>
      </c>
      <c r="EN19">
        <v>0.30130000000000001</v>
      </c>
      <c r="EO19">
        <v>0.419220996960049</v>
      </c>
      <c r="EP19">
        <v>-1.6043650578588901E-5</v>
      </c>
      <c r="EQ19">
        <v>-1.15305589960158E-6</v>
      </c>
      <c r="ER19">
        <v>3.6581349982770798E-10</v>
      </c>
      <c r="ES19">
        <v>-0.101557030266774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3.2</v>
      </c>
      <c r="FB19">
        <v>3.1</v>
      </c>
      <c r="FC19">
        <v>2</v>
      </c>
      <c r="FD19">
        <v>515.27099999999996</v>
      </c>
      <c r="FE19">
        <v>480.62900000000002</v>
      </c>
      <c r="FF19">
        <v>23.0319</v>
      </c>
      <c r="FG19">
        <v>36.853700000000003</v>
      </c>
      <c r="FH19">
        <v>30.000399999999999</v>
      </c>
      <c r="FI19">
        <v>36.881599999999999</v>
      </c>
      <c r="FJ19">
        <v>36.919499999999999</v>
      </c>
      <c r="FK19">
        <v>6.38171</v>
      </c>
      <c r="FL19">
        <v>25.81</v>
      </c>
      <c r="FM19">
        <v>50.820799999999998</v>
      </c>
      <c r="FN19">
        <v>23.036799999999999</v>
      </c>
      <c r="FO19">
        <v>80.868499999999997</v>
      </c>
      <c r="FP19">
        <v>18.8111</v>
      </c>
      <c r="FQ19">
        <v>97.228899999999996</v>
      </c>
      <c r="FR19">
        <v>101.45</v>
      </c>
    </row>
    <row r="20" spans="1:174" x14ac:dyDescent="0.25">
      <c r="A20">
        <v>4</v>
      </c>
      <c r="B20">
        <v>1607971988</v>
      </c>
      <c r="C20">
        <v>316</v>
      </c>
      <c r="D20" t="s">
        <v>308</v>
      </c>
      <c r="E20" t="s">
        <v>309</v>
      </c>
      <c r="F20" t="s">
        <v>291</v>
      </c>
      <c r="G20" t="s">
        <v>292</v>
      </c>
      <c r="H20">
        <v>1607971980.25</v>
      </c>
      <c r="I20">
        <f t="shared" si="0"/>
        <v>2.4404439205949796E-3</v>
      </c>
      <c r="J20">
        <f t="shared" si="1"/>
        <v>2.4404439205949795</v>
      </c>
      <c r="K20">
        <f t="shared" si="2"/>
        <v>1.4745913713845904</v>
      </c>
      <c r="L20">
        <f t="shared" si="3"/>
        <v>99.911140000000003</v>
      </c>
      <c r="M20">
        <f t="shared" si="4"/>
        <v>79.840099358385473</v>
      </c>
      <c r="N20">
        <f t="shared" si="5"/>
        <v>8.1822217146074046</v>
      </c>
      <c r="O20">
        <f t="shared" si="6"/>
        <v>10.239154332331381</v>
      </c>
      <c r="P20">
        <f t="shared" si="7"/>
        <v>0.13801354611553862</v>
      </c>
      <c r="Q20">
        <f t="shared" si="8"/>
        <v>2.9707999793674524</v>
      </c>
      <c r="R20">
        <f t="shared" si="9"/>
        <v>0.13454798517347388</v>
      </c>
      <c r="S20">
        <f t="shared" si="10"/>
        <v>8.4396609587260696E-2</v>
      </c>
      <c r="T20">
        <f t="shared" si="11"/>
        <v>231.28946902738736</v>
      </c>
      <c r="U20">
        <f t="shared" si="12"/>
        <v>28.71947009997745</v>
      </c>
      <c r="V20">
        <f t="shared" si="13"/>
        <v>28.956906666666701</v>
      </c>
      <c r="W20">
        <f t="shared" si="14"/>
        <v>4.0117549072622936</v>
      </c>
      <c r="X20">
        <f t="shared" si="15"/>
        <v>58.219051517786411</v>
      </c>
      <c r="Y20">
        <f t="shared" si="16"/>
        <v>2.2093351235811709</v>
      </c>
      <c r="Z20">
        <f t="shared" si="17"/>
        <v>3.7948662267474425</v>
      </c>
      <c r="AA20">
        <f t="shared" si="18"/>
        <v>1.8024197836811227</v>
      </c>
      <c r="AB20">
        <f t="shared" si="19"/>
        <v>-107.6235768982386</v>
      </c>
      <c r="AC20">
        <f t="shared" si="20"/>
        <v>-153.24064459875035</v>
      </c>
      <c r="AD20">
        <f t="shared" si="21"/>
        <v>-11.297489705332785</v>
      </c>
      <c r="AE20">
        <f t="shared" si="22"/>
        <v>-40.872242174934385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53951.082201632897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310</v>
      </c>
      <c r="AR20">
        <v>15347.7</v>
      </c>
      <c r="AS20">
        <v>770.50531999999998</v>
      </c>
      <c r="AT20">
        <v>869.94</v>
      </c>
      <c r="AU20">
        <f t="shared" si="27"/>
        <v>0.11430061843345529</v>
      </c>
      <c r="AV20">
        <v>0.5</v>
      </c>
      <c r="AW20">
        <f t="shared" si="28"/>
        <v>1180.17539155451</v>
      </c>
      <c r="AX20">
        <f t="shared" si="29"/>
        <v>1.4745913713845904</v>
      </c>
      <c r="AY20">
        <f t="shared" si="30"/>
        <v>67.447388557312877</v>
      </c>
      <c r="AZ20">
        <f t="shared" si="31"/>
        <v>1.7390117315507676E-3</v>
      </c>
      <c r="BA20">
        <f t="shared" si="32"/>
        <v>2.7497758466101105</v>
      </c>
      <c r="BB20" t="s">
        <v>311</v>
      </c>
      <c r="BC20">
        <v>770.50531999999998</v>
      </c>
      <c r="BD20">
        <v>600.30999999999995</v>
      </c>
      <c r="BE20">
        <f t="shared" si="33"/>
        <v>0.30994091546543445</v>
      </c>
      <c r="BF20">
        <f t="shared" si="34"/>
        <v>0.36878196046434014</v>
      </c>
      <c r="BG20">
        <f t="shared" si="35"/>
        <v>0.89870274291167151</v>
      </c>
      <c r="BH20">
        <f t="shared" si="36"/>
        <v>0.64374400653379915</v>
      </c>
      <c r="BI20">
        <f t="shared" si="37"/>
        <v>0.93934544479161375</v>
      </c>
      <c r="BJ20">
        <f t="shared" si="38"/>
        <v>0.28732247907950592</v>
      </c>
      <c r="BK20">
        <f t="shared" si="39"/>
        <v>0.71267752092049408</v>
      </c>
      <c r="BL20">
        <f t="shared" si="40"/>
        <v>1399.98833333333</v>
      </c>
      <c r="BM20">
        <f t="shared" si="41"/>
        <v>1180.17539155451</v>
      </c>
      <c r="BN20">
        <f t="shared" si="42"/>
        <v>0.8429894474509998</v>
      </c>
      <c r="BO20">
        <f t="shared" si="43"/>
        <v>0.19597889490199943</v>
      </c>
      <c r="BP20">
        <v>6</v>
      </c>
      <c r="BQ20">
        <v>0.5</v>
      </c>
      <c r="BR20" t="s">
        <v>296</v>
      </c>
      <c r="BS20">
        <v>2</v>
      </c>
      <c r="BT20">
        <v>1607971980.25</v>
      </c>
      <c r="BU20">
        <v>99.911140000000003</v>
      </c>
      <c r="BV20">
        <v>101.973166666667</v>
      </c>
      <c r="BW20">
        <v>21.558146666666701</v>
      </c>
      <c r="BX20">
        <v>18.6928533333333</v>
      </c>
      <c r="BY20">
        <v>99.504563333333294</v>
      </c>
      <c r="BZ20">
        <v>21.2513233333333</v>
      </c>
      <c r="CA20">
        <v>500.01843333333301</v>
      </c>
      <c r="CB20">
        <v>102.3826</v>
      </c>
      <c r="CC20">
        <v>0.10000937</v>
      </c>
      <c r="CD20">
        <v>28.000119999999999</v>
      </c>
      <c r="CE20">
        <v>28.956906666666701</v>
      </c>
      <c r="CF20">
        <v>999.9</v>
      </c>
      <c r="CG20">
        <v>0</v>
      </c>
      <c r="CH20">
        <v>0</v>
      </c>
      <c r="CI20">
        <v>9998.82866666667</v>
      </c>
      <c r="CJ20">
        <v>0</v>
      </c>
      <c r="CK20">
        <v>258.95893333333299</v>
      </c>
      <c r="CL20">
        <v>1399.98833333333</v>
      </c>
      <c r="CM20">
        <v>0.89999506666666695</v>
      </c>
      <c r="CN20">
        <v>0.100004936666667</v>
      </c>
      <c r="CO20">
        <v>0</v>
      </c>
      <c r="CP20">
        <v>770.607666666667</v>
      </c>
      <c r="CQ20">
        <v>4.9994800000000001</v>
      </c>
      <c r="CR20">
        <v>11306.256666666701</v>
      </c>
      <c r="CS20">
        <v>11417.4433333333</v>
      </c>
      <c r="CT20">
        <v>50.203800000000001</v>
      </c>
      <c r="CU20">
        <v>52</v>
      </c>
      <c r="CV20">
        <v>51.2541333333333</v>
      </c>
      <c r="CW20">
        <v>51.483199999999997</v>
      </c>
      <c r="CX20">
        <v>51.9371333333333</v>
      </c>
      <c r="CY20">
        <v>1255.482</v>
      </c>
      <c r="CZ20">
        <v>139.506333333333</v>
      </c>
      <c r="DA20">
        <v>0</v>
      </c>
      <c r="DB20">
        <v>104.59999990463299</v>
      </c>
      <c r="DC20">
        <v>0</v>
      </c>
      <c r="DD20">
        <v>770.50531999999998</v>
      </c>
      <c r="DE20">
        <v>-6.3133846225609602</v>
      </c>
      <c r="DF20">
        <v>-91.784615210481405</v>
      </c>
      <c r="DG20">
        <v>11305.272000000001</v>
      </c>
      <c r="DH20">
        <v>15</v>
      </c>
      <c r="DI20">
        <v>1607971698</v>
      </c>
      <c r="DJ20" t="s">
        <v>297</v>
      </c>
      <c r="DK20">
        <v>1607971691</v>
      </c>
      <c r="DL20">
        <v>1607971698</v>
      </c>
      <c r="DM20">
        <v>16</v>
      </c>
      <c r="DN20">
        <v>-4.0000000000000001E-3</v>
      </c>
      <c r="DO20">
        <v>5.7000000000000002E-2</v>
      </c>
      <c r="DP20">
        <v>0.23899999999999999</v>
      </c>
      <c r="DQ20">
        <v>0.19500000000000001</v>
      </c>
      <c r="DR20">
        <v>416</v>
      </c>
      <c r="DS20">
        <v>19</v>
      </c>
      <c r="DT20">
        <v>0.08</v>
      </c>
      <c r="DU20">
        <v>0.03</v>
      </c>
      <c r="DV20">
        <v>1.47667409442458</v>
      </c>
      <c r="DW20">
        <v>-0.17130686561592001</v>
      </c>
      <c r="DX20">
        <v>2.07800615555142E-2</v>
      </c>
      <c r="DY20">
        <v>1</v>
      </c>
      <c r="DZ20">
        <v>-2.0649080645161302</v>
      </c>
      <c r="EA20">
        <v>0.18426096774193901</v>
      </c>
      <c r="EB20">
        <v>2.45999346208619E-2</v>
      </c>
      <c r="EC20">
        <v>1</v>
      </c>
      <c r="ED20">
        <v>2.8662893548387101</v>
      </c>
      <c r="EE20">
        <v>-5.4732096774202502E-2</v>
      </c>
      <c r="EF20">
        <v>5.84920283263586E-3</v>
      </c>
      <c r="EG20">
        <v>1</v>
      </c>
      <c r="EH20">
        <v>3</v>
      </c>
      <c r="EI20">
        <v>3</v>
      </c>
      <c r="EJ20" t="s">
        <v>303</v>
      </c>
      <c r="EK20">
        <v>100</v>
      </c>
      <c r="EL20">
        <v>100</v>
      </c>
      <c r="EM20">
        <v>0.40699999999999997</v>
      </c>
      <c r="EN20">
        <v>0.30580000000000002</v>
      </c>
      <c r="EO20">
        <v>0.419220996960049</v>
      </c>
      <c r="EP20">
        <v>-1.6043650578588901E-5</v>
      </c>
      <c r="EQ20">
        <v>-1.15305589960158E-6</v>
      </c>
      <c r="ER20">
        <v>3.6581349982770798E-10</v>
      </c>
      <c r="ES20">
        <v>-0.101557030266774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5</v>
      </c>
      <c r="FB20">
        <v>4.8</v>
      </c>
      <c r="FC20">
        <v>2</v>
      </c>
      <c r="FD20">
        <v>515.18399999999997</v>
      </c>
      <c r="FE20">
        <v>480.048</v>
      </c>
      <c r="FF20">
        <v>23.015599999999999</v>
      </c>
      <c r="FG20">
        <v>36.913400000000003</v>
      </c>
      <c r="FH20">
        <v>30.0002</v>
      </c>
      <c r="FI20">
        <v>36.937899999999999</v>
      </c>
      <c r="FJ20">
        <v>36.973199999999999</v>
      </c>
      <c r="FK20">
        <v>7.2720700000000003</v>
      </c>
      <c r="FL20">
        <v>24.9328</v>
      </c>
      <c r="FM20">
        <v>49.323799999999999</v>
      </c>
      <c r="FN20">
        <v>23.0168</v>
      </c>
      <c r="FO20">
        <v>102.02500000000001</v>
      </c>
      <c r="FP20">
        <v>18.690200000000001</v>
      </c>
      <c r="FQ20">
        <v>97.219399999999993</v>
      </c>
      <c r="FR20">
        <v>101.437</v>
      </c>
    </row>
    <row r="21" spans="1:174" x14ac:dyDescent="0.25">
      <c r="A21">
        <v>5</v>
      </c>
      <c r="B21">
        <v>1607972067</v>
      </c>
      <c r="C21">
        <v>395</v>
      </c>
      <c r="D21" t="s">
        <v>312</v>
      </c>
      <c r="E21" t="s">
        <v>313</v>
      </c>
      <c r="F21" t="s">
        <v>291</v>
      </c>
      <c r="G21" t="s">
        <v>292</v>
      </c>
      <c r="H21">
        <v>1607972059.25</v>
      </c>
      <c r="I21">
        <f t="shared" si="0"/>
        <v>2.3854267842607067E-3</v>
      </c>
      <c r="J21">
        <f t="shared" si="1"/>
        <v>2.3854267842607069</v>
      </c>
      <c r="K21">
        <f t="shared" si="2"/>
        <v>3.7691301966482333</v>
      </c>
      <c r="L21">
        <f t="shared" si="3"/>
        <v>149.20466666666701</v>
      </c>
      <c r="M21">
        <f t="shared" si="4"/>
        <v>99.670888203435737</v>
      </c>
      <c r="N21">
        <f t="shared" si="5"/>
        <v>10.21399028104404</v>
      </c>
      <c r="O21">
        <f t="shared" si="6"/>
        <v>15.29007158147528</v>
      </c>
      <c r="P21">
        <f t="shared" si="7"/>
        <v>0.1341519354686681</v>
      </c>
      <c r="Q21">
        <f t="shared" si="8"/>
        <v>2.9708906237305555</v>
      </c>
      <c r="R21">
        <f t="shared" si="9"/>
        <v>0.1308752112810318</v>
      </c>
      <c r="S21">
        <f t="shared" si="10"/>
        <v>8.208474156547195E-2</v>
      </c>
      <c r="T21">
        <f t="shared" si="11"/>
        <v>231.29483641705991</v>
      </c>
      <c r="U21">
        <f t="shared" si="12"/>
        <v>28.721909560131678</v>
      </c>
      <c r="V21">
        <f t="shared" si="13"/>
        <v>28.987313333333301</v>
      </c>
      <c r="W21">
        <f t="shared" si="14"/>
        <v>4.0188212515381325</v>
      </c>
      <c r="X21">
        <f t="shared" si="15"/>
        <v>58.216754063277953</v>
      </c>
      <c r="Y21">
        <f t="shared" si="16"/>
        <v>2.2077428136763735</v>
      </c>
      <c r="Z21">
        <f t="shared" si="17"/>
        <v>3.7922808462950299</v>
      </c>
      <c r="AA21">
        <f t="shared" si="18"/>
        <v>1.811078437861759</v>
      </c>
      <c r="AB21">
        <f t="shared" si="19"/>
        <v>-105.19732118589717</v>
      </c>
      <c r="AC21">
        <f t="shared" si="20"/>
        <v>-159.98780254146402</v>
      </c>
      <c r="AD21">
        <f t="shared" si="21"/>
        <v>-11.795657330576789</v>
      </c>
      <c r="AE21">
        <f t="shared" si="22"/>
        <v>-45.685944640878077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53955.715540296776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314</v>
      </c>
      <c r="AR21">
        <v>15349.6</v>
      </c>
      <c r="AS21">
        <v>763.03980769230805</v>
      </c>
      <c r="AT21">
        <v>876.07</v>
      </c>
      <c r="AU21">
        <f t="shared" si="27"/>
        <v>0.12901959011002773</v>
      </c>
      <c r="AV21">
        <v>0.5</v>
      </c>
      <c r="AW21">
        <f t="shared" si="28"/>
        <v>1180.2029135826767</v>
      </c>
      <c r="AX21">
        <f t="shared" si="29"/>
        <v>3.7691301966482333</v>
      </c>
      <c r="AY21">
        <f t="shared" si="30"/>
        <v>76.134648078548707</v>
      </c>
      <c r="AZ21">
        <f t="shared" si="31"/>
        <v>3.6831612822144965E-3</v>
      </c>
      <c r="BA21">
        <f t="shared" si="32"/>
        <v>2.7235380734416195</v>
      </c>
      <c r="BB21" t="s">
        <v>315</v>
      </c>
      <c r="BC21">
        <v>763.03980769230805</v>
      </c>
      <c r="BD21">
        <v>591.12</v>
      </c>
      <c r="BE21">
        <f t="shared" si="33"/>
        <v>0.32525939708014207</v>
      </c>
      <c r="BF21">
        <f t="shared" si="34"/>
        <v>0.39666675665096329</v>
      </c>
      <c r="BG21">
        <f t="shared" si="35"/>
        <v>0.89331551202563864</v>
      </c>
      <c r="BH21">
        <f t="shared" si="36"/>
        <v>0.70382979436798909</v>
      </c>
      <c r="BI21">
        <f t="shared" si="37"/>
        <v>0.93693831662329052</v>
      </c>
      <c r="BJ21">
        <f t="shared" si="38"/>
        <v>0.30729412912369225</v>
      </c>
      <c r="BK21">
        <f t="shared" si="39"/>
        <v>0.69270587087630775</v>
      </c>
      <c r="BL21">
        <f t="shared" si="40"/>
        <v>1400.021</v>
      </c>
      <c r="BM21">
        <f t="shared" si="41"/>
        <v>1180.2029135826767</v>
      </c>
      <c r="BN21">
        <f t="shared" si="42"/>
        <v>0.84298943628893908</v>
      </c>
      <c r="BO21">
        <f t="shared" si="43"/>
        <v>0.19597887257787813</v>
      </c>
      <c r="BP21">
        <v>6</v>
      </c>
      <c r="BQ21">
        <v>0.5</v>
      </c>
      <c r="BR21" t="s">
        <v>296</v>
      </c>
      <c r="BS21">
        <v>2</v>
      </c>
      <c r="BT21">
        <v>1607972059.25</v>
      </c>
      <c r="BU21">
        <v>149.20466666666701</v>
      </c>
      <c r="BV21">
        <v>154.15450000000001</v>
      </c>
      <c r="BW21">
        <v>21.543753333333299</v>
      </c>
      <c r="BX21">
        <v>18.743036666666701</v>
      </c>
      <c r="BY21">
        <v>148.81229999999999</v>
      </c>
      <c r="BZ21">
        <v>21.2375133333333</v>
      </c>
      <c r="CA21">
        <v>500.022533333333</v>
      </c>
      <c r="CB21">
        <v>102.37716666666699</v>
      </c>
      <c r="CC21">
        <v>0.10000059</v>
      </c>
      <c r="CD21">
        <v>27.988430000000001</v>
      </c>
      <c r="CE21">
        <v>28.987313333333301</v>
      </c>
      <c r="CF21">
        <v>999.9</v>
      </c>
      <c r="CG21">
        <v>0</v>
      </c>
      <c r="CH21">
        <v>0</v>
      </c>
      <c r="CI21">
        <v>9999.8723333333292</v>
      </c>
      <c r="CJ21">
        <v>0</v>
      </c>
      <c r="CK21">
        <v>261.66416666666697</v>
      </c>
      <c r="CL21">
        <v>1400.021</v>
      </c>
      <c r="CM21">
        <v>0.89999479999999998</v>
      </c>
      <c r="CN21">
        <v>0.10000544</v>
      </c>
      <c r="CO21">
        <v>0</v>
      </c>
      <c r="CP21">
        <v>763.0385</v>
      </c>
      <c r="CQ21">
        <v>4.9994800000000001</v>
      </c>
      <c r="CR21">
        <v>11192.6</v>
      </c>
      <c r="CS21">
        <v>11417.733333333301</v>
      </c>
      <c r="CT21">
        <v>49.893533333333302</v>
      </c>
      <c r="CU21">
        <v>51.553833333333301</v>
      </c>
      <c r="CV21">
        <v>50.856099999999998</v>
      </c>
      <c r="CW21">
        <v>50.774700000000003</v>
      </c>
      <c r="CX21">
        <v>51.639333333333298</v>
      </c>
      <c r="CY21">
        <v>1255.5143333333299</v>
      </c>
      <c r="CZ21">
        <v>139.50933333333299</v>
      </c>
      <c r="DA21">
        <v>0</v>
      </c>
      <c r="DB21">
        <v>78</v>
      </c>
      <c r="DC21">
        <v>0</v>
      </c>
      <c r="DD21">
        <v>763.03980769230805</v>
      </c>
      <c r="DE21">
        <v>-4.7103247821813401</v>
      </c>
      <c r="DF21">
        <v>-76.919658124373598</v>
      </c>
      <c r="DG21">
        <v>11192.634615384601</v>
      </c>
      <c r="DH21">
        <v>15</v>
      </c>
      <c r="DI21">
        <v>1607971698</v>
      </c>
      <c r="DJ21" t="s">
        <v>297</v>
      </c>
      <c r="DK21">
        <v>1607971691</v>
      </c>
      <c r="DL21">
        <v>1607971698</v>
      </c>
      <c r="DM21">
        <v>16</v>
      </c>
      <c r="DN21">
        <v>-4.0000000000000001E-3</v>
      </c>
      <c r="DO21">
        <v>5.7000000000000002E-2</v>
      </c>
      <c r="DP21">
        <v>0.23899999999999999</v>
      </c>
      <c r="DQ21">
        <v>0.19500000000000001</v>
      </c>
      <c r="DR21">
        <v>416</v>
      </c>
      <c r="DS21">
        <v>19</v>
      </c>
      <c r="DT21">
        <v>0.08</v>
      </c>
      <c r="DU21">
        <v>0.03</v>
      </c>
      <c r="DV21">
        <v>3.7774039481748298</v>
      </c>
      <c r="DW21">
        <v>-0.116717420494744</v>
      </c>
      <c r="DX21">
        <v>3.3308701835746801E-2</v>
      </c>
      <c r="DY21">
        <v>1</v>
      </c>
      <c r="DZ21">
        <v>-4.9581996774193602</v>
      </c>
      <c r="EA21">
        <v>0.172380967741949</v>
      </c>
      <c r="EB21">
        <v>4.0338484984735003E-2</v>
      </c>
      <c r="EC21">
        <v>1</v>
      </c>
      <c r="ED21">
        <v>2.8017112903225798</v>
      </c>
      <c r="EE21">
        <v>-0.115249354838714</v>
      </c>
      <c r="EF21">
        <v>1.1131607930090799E-2</v>
      </c>
      <c r="EG21">
        <v>1</v>
      </c>
      <c r="EH21">
        <v>3</v>
      </c>
      <c r="EI21">
        <v>3</v>
      </c>
      <c r="EJ21" t="s">
        <v>303</v>
      </c>
      <c r="EK21">
        <v>100</v>
      </c>
      <c r="EL21">
        <v>100</v>
      </c>
      <c r="EM21">
        <v>0.39300000000000002</v>
      </c>
      <c r="EN21">
        <v>0.30719999999999997</v>
      </c>
      <c r="EO21">
        <v>0.419220996960049</v>
      </c>
      <c r="EP21">
        <v>-1.6043650578588901E-5</v>
      </c>
      <c r="EQ21">
        <v>-1.15305589960158E-6</v>
      </c>
      <c r="ER21">
        <v>3.6581349982770798E-10</v>
      </c>
      <c r="ES21">
        <v>-0.101557030266774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6.3</v>
      </c>
      <c r="FB21">
        <v>6.2</v>
      </c>
      <c r="FC21">
        <v>2</v>
      </c>
      <c r="FD21">
        <v>515.20000000000005</v>
      </c>
      <c r="FE21">
        <v>480.18299999999999</v>
      </c>
      <c r="FF21">
        <v>22.967099999999999</v>
      </c>
      <c r="FG21">
        <v>36.971600000000002</v>
      </c>
      <c r="FH21">
        <v>30.000299999999999</v>
      </c>
      <c r="FI21">
        <v>36.987299999999998</v>
      </c>
      <c r="FJ21">
        <v>37.021799999999999</v>
      </c>
      <c r="FK21">
        <v>9.4345499999999998</v>
      </c>
      <c r="FL21">
        <v>23.481100000000001</v>
      </c>
      <c r="FM21">
        <v>48.198</v>
      </c>
      <c r="FN21">
        <v>22.972000000000001</v>
      </c>
      <c r="FO21">
        <v>154.452</v>
      </c>
      <c r="FP21">
        <v>18.7957</v>
      </c>
      <c r="FQ21">
        <v>97.208799999999997</v>
      </c>
      <c r="FR21">
        <v>101.425</v>
      </c>
    </row>
    <row r="22" spans="1:174" x14ac:dyDescent="0.25">
      <c r="A22">
        <v>6</v>
      </c>
      <c r="B22">
        <v>1607972175</v>
      </c>
      <c r="C22">
        <v>503</v>
      </c>
      <c r="D22" t="s">
        <v>316</v>
      </c>
      <c r="E22" t="s">
        <v>317</v>
      </c>
      <c r="F22" t="s">
        <v>291</v>
      </c>
      <c r="G22" t="s">
        <v>292</v>
      </c>
      <c r="H22">
        <v>1607972167.25</v>
      </c>
      <c r="I22">
        <f t="shared" si="0"/>
        <v>2.4653131044228885E-3</v>
      </c>
      <c r="J22">
        <f t="shared" si="1"/>
        <v>2.4653131044228886</v>
      </c>
      <c r="K22">
        <f t="shared" si="2"/>
        <v>5.7802059799589243</v>
      </c>
      <c r="L22">
        <f t="shared" si="3"/>
        <v>199.80439999999999</v>
      </c>
      <c r="M22">
        <f t="shared" si="4"/>
        <v>127.15781957836133</v>
      </c>
      <c r="N22">
        <f t="shared" si="5"/>
        <v>13.030450921923654</v>
      </c>
      <c r="O22">
        <f t="shared" si="6"/>
        <v>20.474882605076154</v>
      </c>
      <c r="P22">
        <f t="shared" si="7"/>
        <v>0.13921280221352922</v>
      </c>
      <c r="Q22">
        <f t="shared" si="8"/>
        <v>2.9706867743895335</v>
      </c>
      <c r="R22">
        <f t="shared" si="9"/>
        <v>0.13568745005958804</v>
      </c>
      <c r="S22">
        <f t="shared" si="10"/>
        <v>8.5113959478346435E-2</v>
      </c>
      <c r="T22">
        <f t="shared" si="11"/>
        <v>231.29045901926685</v>
      </c>
      <c r="U22">
        <f t="shared" si="12"/>
        <v>28.687404112848544</v>
      </c>
      <c r="V22">
        <f t="shared" si="13"/>
        <v>28.982656666666699</v>
      </c>
      <c r="W22">
        <f t="shared" si="14"/>
        <v>4.0177383641946749</v>
      </c>
      <c r="X22">
        <f t="shared" si="15"/>
        <v>58.389167300932485</v>
      </c>
      <c r="Y22">
        <f t="shared" si="16"/>
        <v>2.2124693457474525</v>
      </c>
      <c r="Z22">
        <f t="shared" si="17"/>
        <v>3.7891777670755014</v>
      </c>
      <c r="AA22">
        <f t="shared" si="18"/>
        <v>1.8052690184472224</v>
      </c>
      <c r="AB22">
        <f t="shared" si="19"/>
        <v>-108.72030790504938</v>
      </c>
      <c r="AC22">
        <f t="shared" si="20"/>
        <v>-161.47961888137581</v>
      </c>
      <c r="AD22">
        <f t="shared" si="21"/>
        <v>-11.905356739159199</v>
      </c>
      <c r="AE22">
        <f t="shared" si="22"/>
        <v>-50.814824506317549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53952.206424375268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318</v>
      </c>
      <c r="AR22">
        <v>15352.3</v>
      </c>
      <c r="AS22">
        <v>759.13451999999995</v>
      </c>
      <c r="AT22">
        <v>889.72</v>
      </c>
      <c r="AU22">
        <f t="shared" si="27"/>
        <v>0.14677143370948176</v>
      </c>
      <c r="AV22">
        <v>0.5</v>
      </c>
      <c r="AW22">
        <f t="shared" si="28"/>
        <v>1180.1807005580288</v>
      </c>
      <c r="AX22">
        <f t="shared" si="29"/>
        <v>5.7802059799589243</v>
      </c>
      <c r="AY22">
        <f t="shared" si="30"/>
        <v>86.60840672858123</v>
      </c>
      <c r="AZ22">
        <f t="shared" si="31"/>
        <v>5.3872711668381751E-3</v>
      </c>
      <c r="BA22">
        <f t="shared" si="32"/>
        <v>2.666411904868947</v>
      </c>
      <c r="BB22" t="s">
        <v>319</v>
      </c>
      <c r="BC22">
        <v>759.13451999999995</v>
      </c>
      <c r="BD22">
        <v>595.03</v>
      </c>
      <c r="BE22">
        <f t="shared" si="33"/>
        <v>0.33121656251404941</v>
      </c>
      <c r="BF22">
        <f t="shared" si="34"/>
        <v>0.44312830431979383</v>
      </c>
      <c r="BG22">
        <f t="shared" si="35"/>
        <v>0.88950713334958087</v>
      </c>
      <c r="BH22">
        <f t="shared" si="36"/>
        <v>0.74944429532571633</v>
      </c>
      <c r="BI22">
        <f t="shared" si="37"/>
        <v>0.9315782351391777</v>
      </c>
      <c r="BJ22">
        <f t="shared" si="38"/>
        <v>0.34733585151602236</v>
      </c>
      <c r="BK22">
        <f t="shared" si="39"/>
        <v>0.65266414848397769</v>
      </c>
      <c r="BL22">
        <f t="shared" si="40"/>
        <v>1399.9946666666699</v>
      </c>
      <c r="BM22">
        <f t="shared" si="41"/>
        <v>1180.1807005580288</v>
      </c>
      <c r="BN22">
        <f t="shared" si="42"/>
        <v>0.84298942607259419</v>
      </c>
      <c r="BO22">
        <f t="shared" si="43"/>
        <v>0.19597885214518845</v>
      </c>
      <c r="BP22">
        <v>6</v>
      </c>
      <c r="BQ22">
        <v>0.5</v>
      </c>
      <c r="BR22" t="s">
        <v>296</v>
      </c>
      <c r="BS22">
        <v>2</v>
      </c>
      <c r="BT22">
        <v>1607972167.25</v>
      </c>
      <c r="BU22">
        <v>199.80439999999999</v>
      </c>
      <c r="BV22">
        <v>207.33146666666701</v>
      </c>
      <c r="BW22">
        <v>21.590409999999999</v>
      </c>
      <c r="BX22">
        <v>18.696013333333301</v>
      </c>
      <c r="BY22">
        <v>199.431366666667</v>
      </c>
      <c r="BZ22">
        <v>21.282243333333302</v>
      </c>
      <c r="CA22">
        <v>500.01839999999999</v>
      </c>
      <c r="CB22">
        <v>102.3746</v>
      </c>
      <c r="CC22">
        <v>0.10003321666666699</v>
      </c>
      <c r="CD22">
        <v>27.97439</v>
      </c>
      <c r="CE22">
        <v>28.982656666666699</v>
      </c>
      <c r="CF22">
        <v>999.9</v>
      </c>
      <c r="CG22">
        <v>0</v>
      </c>
      <c r="CH22">
        <v>0</v>
      </c>
      <c r="CI22">
        <v>9998.9693333333307</v>
      </c>
      <c r="CJ22">
        <v>0</v>
      </c>
      <c r="CK22">
        <v>260.87720000000002</v>
      </c>
      <c r="CL22">
        <v>1399.9946666666699</v>
      </c>
      <c r="CM22">
        <v>0.89999556666666702</v>
      </c>
      <c r="CN22">
        <v>0.10000447</v>
      </c>
      <c r="CO22">
        <v>0</v>
      </c>
      <c r="CP22">
        <v>759.13176666666698</v>
      </c>
      <c r="CQ22">
        <v>4.9994800000000001</v>
      </c>
      <c r="CR22">
        <v>11124.6133333333</v>
      </c>
      <c r="CS22">
        <v>11417.53</v>
      </c>
      <c r="CT22">
        <v>49.358233333333303</v>
      </c>
      <c r="CU22">
        <v>51.043399999999998</v>
      </c>
      <c r="CV22">
        <v>50.295566666666701</v>
      </c>
      <c r="CW22">
        <v>50.222633333333299</v>
      </c>
      <c r="CX22">
        <v>51.147666666666701</v>
      </c>
      <c r="CY22">
        <v>1255.489</v>
      </c>
      <c r="CZ22">
        <v>139.506</v>
      </c>
      <c r="DA22">
        <v>0</v>
      </c>
      <c r="DB22">
        <v>107</v>
      </c>
      <c r="DC22">
        <v>0</v>
      </c>
      <c r="DD22">
        <v>759.13451999999995</v>
      </c>
      <c r="DE22">
        <v>0.46776923735676201</v>
      </c>
      <c r="DF22">
        <v>-10.753846146019701</v>
      </c>
      <c r="DG22">
        <v>11124.492</v>
      </c>
      <c r="DH22">
        <v>15</v>
      </c>
      <c r="DI22">
        <v>1607971698</v>
      </c>
      <c r="DJ22" t="s">
        <v>297</v>
      </c>
      <c r="DK22">
        <v>1607971691</v>
      </c>
      <c r="DL22">
        <v>1607971698</v>
      </c>
      <c r="DM22">
        <v>16</v>
      </c>
      <c r="DN22">
        <v>-4.0000000000000001E-3</v>
      </c>
      <c r="DO22">
        <v>5.7000000000000002E-2</v>
      </c>
      <c r="DP22">
        <v>0.23899999999999999</v>
      </c>
      <c r="DQ22">
        <v>0.19500000000000001</v>
      </c>
      <c r="DR22">
        <v>416</v>
      </c>
      <c r="DS22">
        <v>19</v>
      </c>
      <c r="DT22">
        <v>0.08</v>
      </c>
      <c r="DU22">
        <v>0.03</v>
      </c>
      <c r="DV22">
        <v>5.7804863904305499</v>
      </c>
      <c r="DW22">
        <v>0.131718967831843</v>
      </c>
      <c r="DX22">
        <v>1.3099940204947201E-2</v>
      </c>
      <c r="DY22">
        <v>1</v>
      </c>
      <c r="DZ22">
        <v>-7.5261170967741897</v>
      </c>
      <c r="EA22">
        <v>-0.16755532258064501</v>
      </c>
      <c r="EB22">
        <v>1.90145189337242E-2</v>
      </c>
      <c r="EC22">
        <v>1</v>
      </c>
      <c r="ED22">
        <v>2.8920400000000002</v>
      </c>
      <c r="EE22">
        <v>0.186208548387093</v>
      </c>
      <c r="EF22">
        <v>1.82300814854938E-2</v>
      </c>
      <c r="EG22">
        <v>1</v>
      </c>
      <c r="EH22">
        <v>3</v>
      </c>
      <c r="EI22">
        <v>3</v>
      </c>
      <c r="EJ22" t="s">
        <v>303</v>
      </c>
      <c r="EK22">
        <v>100</v>
      </c>
      <c r="EL22">
        <v>100</v>
      </c>
      <c r="EM22">
        <v>0.373</v>
      </c>
      <c r="EN22">
        <v>0.30790000000000001</v>
      </c>
      <c r="EO22">
        <v>0.419220996960049</v>
      </c>
      <c r="EP22">
        <v>-1.6043650578588901E-5</v>
      </c>
      <c r="EQ22">
        <v>-1.15305589960158E-6</v>
      </c>
      <c r="ER22">
        <v>3.6581349982770798E-10</v>
      </c>
      <c r="ES22">
        <v>-0.101557030266774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8.1</v>
      </c>
      <c r="FB22">
        <v>8</v>
      </c>
      <c r="FC22">
        <v>2</v>
      </c>
      <c r="FD22">
        <v>515.39200000000005</v>
      </c>
      <c r="FE22">
        <v>479.44200000000001</v>
      </c>
      <c r="FF22">
        <v>23.148199999999999</v>
      </c>
      <c r="FG22">
        <v>37.050699999999999</v>
      </c>
      <c r="FH22">
        <v>30.000299999999999</v>
      </c>
      <c r="FI22">
        <v>37.058799999999998</v>
      </c>
      <c r="FJ22">
        <v>37.092300000000002</v>
      </c>
      <c r="FK22">
        <v>11.5944</v>
      </c>
      <c r="FL22">
        <v>23.401199999999999</v>
      </c>
      <c r="FM22">
        <v>46.6967</v>
      </c>
      <c r="FN22">
        <v>23.163799999999998</v>
      </c>
      <c r="FO22">
        <v>207.40600000000001</v>
      </c>
      <c r="FP22">
        <v>18.705500000000001</v>
      </c>
      <c r="FQ22">
        <v>97.194000000000003</v>
      </c>
      <c r="FR22">
        <v>101.407</v>
      </c>
    </row>
    <row r="23" spans="1:174" x14ac:dyDescent="0.25">
      <c r="A23">
        <v>7</v>
      </c>
      <c r="B23">
        <v>1607972246</v>
      </c>
      <c r="C23">
        <v>574</v>
      </c>
      <c r="D23" t="s">
        <v>320</v>
      </c>
      <c r="E23" t="s">
        <v>321</v>
      </c>
      <c r="F23" t="s">
        <v>291</v>
      </c>
      <c r="G23" t="s">
        <v>292</v>
      </c>
      <c r="H23">
        <v>1607972238.25</v>
      </c>
      <c r="I23">
        <f t="shared" si="0"/>
        <v>2.4151758265029814E-3</v>
      </c>
      <c r="J23">
        <f t="shared" si="1"/>
        <v>2.4151758265029812</v>
      </c>
      <c r="K23">
        <f t="shared" si="2"/>
        <v>8.266316220510511</v>
      </c>
      <c r="L23">
        <f t="shared" si="3"/>
        <v>248.783966666667</v>
      </c>
      <c r="M23">
        <f t="shared" si="4"/>
        <v>143.68236752808346</v>
      </c>
      <c r="N23">
        <f t="shared" si="5"/>
        <v>14.723693293658313</v>
      </c>
      <c r="O23">
        <f t="shared" si="6"/>
        <v>25.493864588943122</v>
      </c>
      <c r="P23">
        <f t="shared" si="7"/>
        <v>0.13594824578978482</v>
      </c>
      <c r="Q23">
        <f t="shared" si="8"/>
        <v>2.9700794616863044</v>
      </c>
      <c r="R23">
        <f t="shared" si="9"/>
        <v>0.13258347351958533</v>
      </c>
      <c r="S23">
        <f t="shared" si="10"/>
        <v>8.3160046028582249E-2</v>
      </c>
      <c r="T23">
        <f t="shared" si="11"/>
        <v>231.29254352919298</v>
      </c>
      <c r="U23">
        <f t="shared" si="12"/>
        <v>28.701809289892079</v>
      </c>
      <c r="V23">
        <f t="shared" si="13"/>
        <v>28.987073333333299</v>
      </c>
      <c r="W23">
        <f t="shared" si="14"/>
        <v>4.0187654343744166</v>
      </c>
      <c r="X23">
        <f t="shared" si="15"/>
        <v>58.287461351717319</v>
      </c>
      <c r="Y23">
        <f t="shared" si="16"/>
        <v>2.2087949652746501</v>
      </c>
      <c r="Z23">
        <f t="shared" si="17"/>
        <v>3.7894856184357955</v>
      </c>
      <c r="AA23">
        <f t="shared" si="18"/>
        <v>1.8099704690997664</v>
      </c>
      <c r="AB23">
        <f t="shared" si="19"/>
        <v>-106.50925394878148</v>
      </c>
      <c r="AC23">
        <f t="shared" si="20"/>
        <v>-161.93071174969677</v>
      </c>
      <c r="AD23">
        <f t="shared" si="21"/>
        <v>-11.941400881018858</v>
      </c>
      <c r="AE23">
        <f t="shared" si="22"/>
        <v>-49.088823050304129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53934.154416068639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322</v>
      </c>
      <c r="AR23">
        <v>15353.7</v>
      </c>
      <c r="AS23">
        <v>760.34115384615404</v>
      </c>
      <c r="AT23">
        <v>904.6</v>
      </c>
      <c r="AU23">
        <f t="shared" si="27"/>
        <v>0.15947252504294274</v>
      </c>
      <c r="AV23">
        <v>0.5</v>
      </c>
      <c r="AW23">
        <f t="shared" si="28"/>
        <v>1180.1881015546412</v>
      </c>
      <c r="AX23">
        <f t="shared" si="29"/>
        <v>8.266316220510511</v>
      </c>
      <c r="AY23">
        <f t="shared" si="30"/>
        <v>94.103788290277777</v>
      </c>
      <c r="AZ23">
        <f t="shared" si="31"/>
        <v>7.4937746692045129E-3</v>
      </c>
      <c r="BA23">
        <f t="shared" si="32"/>
        <v>2.6061021445942956</v>
      </c>
      <c r="BB23" t="s">
        <v>323</v>
      </c>
      <c r="BC23">
        <v>760.34115384615404</v>
      </c>
      <c r="BD23">
        <v>598</v>
      </c>
      <c r="BE23">
        <f t="shared" si="33"/>
        <v>0.33893433561795272</v>
      </c>
      <c r="BF23">
        <f t="shared" si="34"/>
        <v>0.47051156605951067</v>
      </c>
      <c r="BG23">
        <f t="shared" si="35"/>
        <v>0.88491336596498604</v>
      </c>
      <c r="BH23">
        <f t="shared" si="36"/>
        <v>0.76277759700642489</v>
      </c>
      <c r="BI23">
        <f t="shared" si="37"/>
        <v>0.92573515730155165</v>
      </c>
      <c r="BJ23">
        <f t="shared" si="38"/>
        <v>0.37005219970050235</v>
      </c>
      <c r="BK23">
        <f t="shared" si="39"/>
        <v>0.6299478002994976</v>
      </c>
      <c r="BL23">
        <f t="shared" si="40"/>
        <v>1400.0029999999999</v>
      </c>
      <c r="BM23">
        <f t="shared" si="41"/>
        <v>1180.1881015546412</v>
      </c>
      <c r="BN23">
        <f t="shared" si="42"/>
        <v>0.84298969470396945</v>
      </c>
      <c r="BO23">
        <f t="shared" si="43"/>
        <v>0.19597938940793874</v>
      </c>
      <c r="BP23">
        <v>6</v>
      </c>
      <c r="BQ23">
        <v>0.5</v>
      </c>
      <c r="BR23" t="s">
        <v>296</v>
      </c>
      <c r="BS23">
        <v>2</v>
      </c>
      <c r="BT23">
        <v>1607972238.25</v>
      </c>
      <c r="BU23">
        <v>248.783966666667</v>
      </c>
      <c r="BV23">
        <v>259.424033333333</v>
      </c>
      <c r="BW23">
        <v>21.5547066666667</v>
      </c>
      <c r="BX23">
        <v>18.719110000000001</v>
      </c>
      <c r="BY23">
        <v>248.43450000000001</v>
      </c>
      <c r="BZ23">
        <v>21.24803</v>
      </c>
      <c r="CA23">
        <v>500.02543333333301</v>
      </c>
      <c r="CB23">
        <v>102.373866666667</v>
      </c>
      <c r="CC23">
        <v>0.100038426666667</v>
      </c>
      <c r="CD23">
        <v>27.9757833333333</v>
      </c>
      <c r="CE23">
        <v>28.987073333333299</v>
      </c>
      <c r="CF23">
        <v>999.9</v>
      </c>
      <c r="CG23">
        <v>0</v>
      </c>
      <c r="CH23">
        <v>0</v>
      </c>
      <c r="CI23">
        <v>9995.6043333333291</v>
      </c>
      <c r="CJ23">
        <v>0</v>
      </c>
      <c r="CK23">
        <v>261.14710000000002</v>
      </c>
      <c r="CL23">
        <v>1400.0029999999999</v>
      </c>
      <c r="CM23">
        <v>0.89998713333333302</v>
      </c>
      <c r="CN23">
        <v>0.10001283</v>
      </c>
      <c r="CO23">
        <v>0</v>
      </c>
      <c r="CP23">
        <v>760.37199999999996</v>
      </c>
      <c r="CQ23">
        <v>4.9994800000000001</v>
      </c>
      <c r="CR23">
        <v>11127.33</v>
      </c>
      <c r="CS23">
        <v>11417.5666666667</v>
      </c>
      <c r="CT23">
        <v>49.074733333333299</v>
      </c>
      <c r="CU23">
        <v>50.778933333333299</v>
      </c>
      <c r="CV23">
        <v>50.008133333333298</v>
      </c>
      <c r="CW23">
        <v>49.953800000000001</v>
      </c>
      <c r="CX23">
        <v>50.895600000000002</v>
      </c>
      <c r="CY23">
        <v>1255.4836666666699</v>
      </c>
      <c r="CZ23">
        <v>139.51933333333301</v>
      </c>
      <c r="DA23">
        <v>0</v>
      </c>
      <c r="DB23">
        <v>70.5</v>
      </c>
      <c r="DC23">
        <v>0</v>
      </c>
      <c r="DD23">
        <v>760.34115384615404</v>
      </c>
      <c r="DE23">
        <v>-3.0004102537792701</v>
      </c>
      <c r="DF23">
        <v>-46.991452985169197</v>
      </c>
      <c r="DG23">
        <v>11127.0730769231</v>
      </c>
      <c r="DH23">
        <v>15</v>
      </c>
      <c r="DI23">
        <v>1607971698</v>
      </c>
      <c r="DJ23" t="s">
        <v>297</v>
      </c>
      <c r="DK23">
        <v>1607971691</v>
      </c>
      <c r="DL23">
        <v>1607971698</v>
      </c>
      <c r="DM23">
        <v>16</v>
      </c>
      <c r="DN23">
        <v>-4.0000000000000001E-3</v>
      </c>
      <c r="DO23">
        <v>5.7000000000000002E-2</v>
      </c>
      <c r="DP23">
        <v>0.23899999999999999</v>
      </c>
      <c r="DQ23">
        <v>0.19500000000000001</v>
      </c>
      <c r="DR23">
        <v>416</v>
      </c>
      <c r="DS23">
        <v>19</v>
      </c>
      <c r="DT23">
        <v>0.08</v>
      </c>
      <c r="DU23">
        <v>0.03</v>
      </c>
      <c r="DV23">
        <v>8.2687677622689009</v>
      </c>
      <c r="DW23">
        <v>6.97281090680896E-2</v>
      </c>
      <c r="DX23">
        <v>2.5302164572299599E-2</v>
      </c>
      <c r="DY23">
        <v>1</v>
      </c>
      <c r="DZ23">
        <v>-10.6430516129032</v>
      </c>
      <c r="EA23">
        <v>-4.03499999999773E-2</v>
      </c>
      <c r="EB23">
        <v>2.7509738697504799E-2</v>
      </c>
      <c r="EC23">
        <v>1</v>
      </c>
      <c r="ED23">
        <v>2.8384361290322602</v>
      </c>
      <c r="EE23">
        <v>-0.121500483870978</v>
      </c>
      <c r="EF23">
        <v>2.1333061676643599E-2</v>
      </c>
      <c r="EG23">
        <v>1</v>
      </c>
      <c r="EH23">
        <v>3</v>
      </c>
      <c r="EI23">
        <v>3</v>
      </c>
      <c r="EJ23" t="s">
        <v>303</v>
      </c>
      <c r="EK23">
        <v>100</v>
      </c>
      <c r="EL23">
        <v>100</v>
      </c>
      <c r="EM23">
        <v>0.34899999999999998</v>
      </c>
      <c r="EN23">
        <v>0.30830000000000002</v>
      </c>
      <c r="EO23">
        <v>0.419220996960049</v>
      </c>
      <c r="EP23">
        <v>-1.6043650578588901E-5</v>
      </c>
      <c r="EQ23">
        <v>-1.15305589960158E-6</v>
      </c>
      <c r="ER23">
        <v>3.6581349982770798E-10</v>
      </c>
      <c r="ES23">
        <v>-0.101557030266774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9.1999999999999993</v>
      </c>
      <c r="FB23">
        <v>9.1</v>
      </c>
      <c r="FC23">
        <v>2</v>
      </c>
      <c r="FD23">
        <v>515.56799999999998</v>
      </c>
      <c r="FE23">
        <v>479.33699999999999</v>
      </c>
      <c r="FF23">
        <v>23.142900000000001</v>
      </c>
      <c r="FG23">
        <v>37.087899999999998</v>
      </c>
      <c r="FH23">
        <v>30.000299999999999</v>
      </c>
      <c r="FI23">
        <v>37.099800000000002</v>
      </c>
      <c r="FJ23">
        <v>37.134099999999997</v>
      </c>
      <c r="FK23">
        <v>13.6934</v>
      </c>
      <c r="FL23">
        <v>22.802800000000001</v>
      </c>
      <c r="FM23">
        <v>45.947899999999997</v>
      </c>
      <c r="FN23">
        <v>23.156600000000001</v>
      </c>
      <c r="FO23">
        <v>259.90100000000001</v>
      </c>
      <c r="FP23">
        <v>18.7196</v>
      </c>
      <c r="FQ23">
        <v>97.188500000000005</v>
      </c>
      <c r="FR23">
        <v>101.398</v>
      </c>
    </row>
    <row r="24" spans="1:174" x14ac:dyDescent="0.25">
      <c r="A24">
        <v>8</v>
      </c>
      <c r="B24">
        <v>1607972366.5</v>
      </c>
      <c r="C24">
        <v>694.5</v>
      </c>
      <c r="D24" t="s">
        <v>324</v>
      </c>
      <c r="E24" t="s">
        <v>325</v>
      </c>
      <c r="F24" t="s">
        <v>291</v>
      </c>
      <c r="G24" t="s">
        <v>292</v>
      </c>
      <c r="H24">
        <v>1607972358.5</v>
      </c>
      <c r="I24">
        <f t="shared" si="0"/>
        <v>2.4184807753516529E-3</v>
      </c>
      <c r="J24">
        <f t="shared" si="1"/>
        <v>2.4184807753516528</v>
      </c>
      <c r="K24">
        <f t="shared" si="2"/>
        <v>14.134870558710357</v>
      </c>
      <c r="L24">
        <f t="shared" si="3"/>
        <v>399.63070967741902</v>
      </c>
      <c r="M24">
        <f t="shared" si="4"/>
        <v>220.05512850114422</v>
      </c>
      <c r="N24">
        <f t="shared" si="5"/>
        <v>22.549602691832423</v>
      </c>
      <c r="O24">
        <f t="shared" si="6"/>
        <v>40.951164319871658</v>
      </c>
      <c r="P24">
        <f t="shared" si="7"/>
        <v>0.13548888913669199</v>
      </c>
      <c r="Q24">
        <f t="shared" si="8"/>
        <v>2.9709937396046286</v>
      </c>
      <c r="R24">
        <f t="shared" si="9"/>
        <v>0.13214751711921971</v>
      </c>
      <c r="S24">
        <f t="shared" si="10"/>
        <v>8.2885543816205096E-2</v>
      </c>
      <c r="T24">
        <f t="shared" si="11"/>
        <v>231.29033246596967</v>
      </c>
      <c r="U24">
        <f t="shared" si="12"/>
        <v>28.711983880446954</v>
      </c>
      <c r="V24">
        <f t="shared" si="13"/>
        <v>28.952109677419401</v>
      </c>
      <c r="W24">
        <f t="shared" si="14"/>
        <v>4.0106411030331879</v>
      </c>
      <c r="X24">
        <f t="shared" si="15"/>
        <v>57.806655004665267</v>
      </c>
      <c r="Y24">
        <f t="shared" si="16"/>
        <v>2.1920120691163096</v>
      </c>
      <c r="Z24">
        <f t="shared" si="17"/>
        <v>3.7919718221706553</v>
      </c>
      <c r="AA24">
        <f t="shared" si="18"/>
        <v>1.8186290339168782</v>
      </c>
      <c r="AB24">
        <f t="shared" si="19"/>
        <v>-106.65500219300789</v>
      </c>
      <c r="AC24">
        <f t="shared" si="20"/>
        <v>-154.57858741194897</v>
      </c>
      <c r="AD24">
        <f t="shared" si="21"/>
        <v>-11.394371282257318</v>
      </c>
      <c r="AE24">
        <f t="shared" si="22"/>
        <v>-41.337628421244503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53958.886855508979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326</v>
      </c>
      <c r="AR24">
        <v>15356.9</v>
      </c>
      <c r="AS24">
        <v>787.89355999999998</v>
      </c>
      <c r="AT24">
        <v>985.54</v>
      </c>
      <c r="AU24">
        <f t="shared" si="27"/>
        <v>0.20054634007752092</v>
      </c>
      <c r="AV24">
        <v>0.5</v>
      </c>
      <c r="AW24">
        <f t="shared" si="28"/>
        <v>1180.179301554537</v>
      </c>
      <c r="AX24">
        <f t="shared" si="29"/>
        <v>14.134870558710357</v>
      </c>
      <c r="AY24">
        <f t="shared" si="30"/>
        <v>118.34031978100364</v>
      </c>
      <c r="AZ24">
        <f t="shared" si="31"/>
        <v>1.2466426092329411E-2</v>
      </c>
      <c r="BA24">
        <f t="shared" si="32"/>
        <v>2.309941757818049</v>
      </c>
      <c r="BB24" t="s">
        <v>327</v>
      </c>
      <c r="BC24">
        <v>787.89355999999998</v>
      </c>
      <c r="BD24">
        <v>587.54999999999995</v>
      </c>
      <c r="BE24">
        <f t="shared" si="33"/>
        <v>0.40382937272967112</v>
      </c>
      <c r="BF24">
        <f t="shared" si="34"/>
        <v>0.49661157315510435</v>
      </c>
      <c r="BG24">
        <f t="shared" si="35"/>
        <v>0.85119254598004146</v>
      </c>
      <c r="BH24">
        <f t="shared" si="36"/>
        <v>0.73185287767530061</v>
      </c>
      <c r="BI24">
        <f t="shared" si="37"/>
        <v>0.89395164116059278</v>
      </c>
      <c r="BJ24">
        <f t="shared" si="38"/>
        <v>0.3703344520385235</v>
      </c>
      <c r="BK24">
        <f t="shared" si="39"/>
        <v>0.62966554796147656</v>
      </c>
      <c r="BL24">
        <f t="shared" si="40"/>
        <v>1399.9929032258101</v>
      </c>
      <c r="BM24">
        <f t="shared" si="41"/>
        <v>1180.179301554537</v>
      </c>
      <c r="BN24">
        <f t="shared" si="42"/>
        <v>0.84298948861470158</v>
      </c>
      <c r="BO24">
        <f t="shared" si="43"/>
        <v>0.19597897722940327</v>
      </c>
      <c r="BP24">
        <v>6</v>
      </c>
      <c r="BQ24">
        <v>0.5</v>
      </c>
      <c r="BR24" t="s">
        <v>296</v>
      </c>
      <c r="BS24">
        <v>2</v>
      </c>
      <c r="BT24">
        <v>1607972358.5</v>
      </c>
      <c r="BU24">
        <v>399.63070967741902</v>
      </c>
      <c r="BV24">
        <v>417.75174193548401</v>
      </c>
      <c r="BW24">
        <v>21.3912193548387</v>
      </c>
      <c r="BX24">
        <v>18.5512193548387</v>
      </c>
      <c r="BY24">
        <v>399.41170967741903</v>
      </c>
      <c r="BZ24">
        <v>21.2022193548387</v>
      </c>
      <c r="CA24">
        <v>500.01687096774202</v>
      </c>
      <c r="CB24">
        <v>102.372548387097</v>
      </c>
      <c r="CC24">
        <v>9.99676838709678E-2</v>
      </c>
      <c r="CD24">
        <v>27.987032258064499</v>
      </c>
      <c r="CE24">
        <v>28.952109677419401</v>
      </c>
      <c r="CF24">
        <v>999.9</v>
      </c>
      <c r="CG24">
        <v>0</v>
      </c>
      <c r="CH24">
        <v>0</v>
      </c>
      <c r="CI24">
        <v>10000.907096774201</v>
      </c>
      <c r="CJ24">
        <v>0</v>
      </c>
      <c r="CK24">
        <v>260.59535483871002</v>
      </c>
      <c r="CL24">
        <v>1399.9929032258101</v>
      </c>
      <c r="CM24">
        <v>0.899993483870968</v>
      </c>
      <c r="CN24">
        <v>0.10000645483871</v>
      </c>
      <c r="CO24">
        <v>0</v>
      </c>
      <c r="CP24">
        <v>787.74900000000002</v>
      </c>
      <c r="CQ24">
        <v>4.9994800000000001</v>
      </c>
      <c r="CR24">
        <v>11476.6</v>
      </c>
      <c r="CS24">
        <v>11417.5</v>
      </c>
      <c r="CT24">
        <v>48.580258064516102</v>
      </c>
      <c r="CU24">
        <v>50.375</v>
      </c>
      <c r="CV24">
        <v>49.521999999999998</v>
      </c>
      <c r="CW24">
        <v>49.580322580645102</v>
      </c>
      <c r="CX24">
        <v>50.449322580645202</v>
      </c>
      <c r="CY24">
        <v>1255.4841935483901</v>
      </c>
      <c r="CZ24">
        <v>139.50870967741901</v>
      </c>
      <c r="DA24">
        <v>0</v>
      </c>
      <c r="DB24">
        <v>120</v>
      </c>
      <c r="DC24">
        <v>0</v>
      </c>
      <c r="DD24">
        <v>787.89355999999998</v>
      </c>
      <c r="DE24">
        <v>7.8426922851219301</v>
      </c>
      <c r="DF24">
        <v>105.084615316515</v>
      </c>
      <c r="DG24">
        <v>11478.324000000001</v>
      </c>
      <c r="DH24">
        <v>15</v>
      </c>
      <c r="DI24">
        <v>1607972394.5</v>
      </c>
      <c r="DJ24" t="s">
        <v>328</v>
      </c>
      <c r="DK24">
        <v>1607972387.5</v>
      </c>
      <c r="DL24">
        <v>1607972394.5</v>
      </c>
      <c r="DM24">
        <v>17</v>
      </c>
      <c r="DN24">
        <v>-0.02</v>
      </c>
      <c r="DO24">
        <v>1E-3</v>
      </c>
      <c r="DP24">
        <v>0.219</v>
      </c>
      <c r="DQ24">
        <v>0.189</v>
      </c>
      <c r="DR24">
        <v>418</v>
      </c>
      <c r="DS24">
        <v>19</v>
      </c>
      <c r="DT24">
        <v>0.14000000000000001</v>
      </c>
      <c r="DU24">
        <v>0.03</v>
      </c>
      <c r="DV24">
        <v>14.0704250063821</v>
      </c>
      <c r="DW24">
        <v>-2.4581617297678299E-2</v>
      </c>
      <c r="DX24">
        <v>2.6282321707225598E-2</v>
      </c>
      <c r="DY24">
        <v>1</v>
      </c>
      <c r="DZ24">
        <v>-18.088025806451601</v>
      </c>
      <c r="EA24">
        <v>0.21501290322587899</v>
      </c>
      <c r="EB24">
        <v>3.7358705577336997E-2</v>
      </c>
      <c r="EC24">
        <v>0</v>
      </c>
      <c r="ED24">
        <v>2.9556854838709699</v>
      </c>
      <c r="EE24">
        <v>-0.30341322580645103</v>
      </c>
      <c r="EF24">
        <v>2.72560497976563E-2</v>
      </c>
      <c r="EG24">
        <v>0</v>
      </c>
      <c r="EH24">
        <v>1</v>
      </c>
      <c r="EI24">
        <v>3</v>
      </c>
      <c r="EJ24" t="s">
        <v>329</v>
      </c>
      <c r="EK24">
        <v>100</v>
      </c>
      <c r="EL24">
        <v>100</v>
      </c>
      <c r="EM24">
        <v>0.219</v>
      </c>
      <c r="EN24">
        <v>0.189</v>
      </c>
      <c r="EO24">
        <v>0.419220996960049</v>
      </c>
      <c r="EP24">
        <v>-1.6043650578588901E-5</v>
      </c>
      <c r="EQ24">
        <v>-1.15305589960158E-6</v>
      </c>
      <c r="ER24">
        <v>3.6581349982770798E-10</v>
      </c>
      <c r="ES24">
        <v>-0.101557030266774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11.3</v>
      </c>
      <c r="FB24">
        <v>11.1</v>
      </c>
      <c r="FC24">
        <v>2</v>
      </c>
      <c r="FD24">
        <v>515.37</v>
      </c>
      <c r="FE24">
        <v>479.28899999999999</v>
      </c>
      <c r="FF24">
        <v>23.361000000000001</v>
      </c>
      <c r="FG24">
        <v>37.129899999999999</v>
      </c>
      <c r="FH24">
        <v>30.0002</v>
      </c>
      <c r="FI24">
        <v>37.155200000000001</v>
      </c>
      <c r="FJ24">
        <v>37.188699999999997</v>
      </c>
      <c r="FK24">
        <v>19.783999999999999</v>
      </c>
      <c r="FL24">
        <v>22.806799999999999</v>
      </c>
      <c r="FM24">
        <v>44.452599999999997</v>
      </c>
      <c r="FN24">
        <v>23.3612</v>
      </c>
      <c r="FO24">
        <v>417.74299999999999</v>
      </c>
      <c r="FP24">
        <v>18.687899999999999</v>
      </c>
      <c r="FQ24">
        <v>97.181600000000003</v>
      </c>
      <c r="FR24">
        <v>101.389</v>
      </c>
    </row>
    <row r="25" spans="1:174" x14ac:dyDescent="0.25">
      <c r="A25">
        <v>9</v>
      </c>
      <c r="B25">
        <v>1607972504</v>
      </c>
      <c r="C25">
        <v>832</v>
      </c>
      <c r="D25" t="s">
        <v>330</v>
      </c>
      <c r="E25" t="s">
        <v>331</v>
      </c>
      <c r="F25" t="s">
        <v>291</v>
      </c>
      <c r="G25" t="s">
        <v>292</v>
      </c>
      <c r="H25">
        <v>1607972496.25</v>
      </c>
      <c r="I25">
        <f t="shared" si="0"/>
        <v>2.4804417948569419E-3</v>
      </c>
      <c r="J25">
        <f t="shared" si="1"/>
        <v>2.4804417948569419</v>
      </c>
      <c r="K25">
        <f t="shared" si="2"/>
        <v>17.842215287647807</v>
      </c>
      <c r="L25">
        <f t="shared" si="3"/>
        <v>499.611066666667</v>
      </c>
      <c r="M25">
        <f t="shared" si="4"/>
        <v>279.92592557621089</v>
      </c>
      <c r="N25">
        <f t="shared" si="5"/>
        <v>28.68318176605527</v>
      </c>
      <c r="O25">
        <f t="shared" si="6"/>
        <v>51.193668496529632</v>
      </c>
      <c r="P25">
        <f t="shared" si="7"/>
        <v>0.14005503898488775</v>
      </c>
      <c r="Q25">
        <f t="shared" si="8"/>
        <v>2.9713338688775668</v>
      </c>
      <c r="R25">
        <f t="shared" si="9"/>
        <v>0.13648824539453291</v>
      </c>
      <c r="S25">
        <f t="shared" si="10"/>
        <v>8.5618049825232731E-2</v>
      </c>
      <c r="T25">
        <f t="shared" si="11"/>
        <v>231.29222047335918</v>
      </c>
      <c r="U25">
        <f t="shared" si="12"/>
        <v>28.709106963422084</v>
      </c>
      <c r="V25">
        <f t="shared" si="13"/>
        <v>28.97803</v>
      </c>
      <c r="W25">
        <f t="shared" si="14"/>
        <v>4.0166627052090211</v>
      </c>
      <c r="X25">
        <f t="shared" si="15"/>
        <v>58.265237323944973</v>
      </c>
      <c r="Y25">
        <f t="shared" si="16"/>
        <v>2.2110878131406331</v>
      </c>
      <c r="Z25">
        <f t="shared" si="17"/>
        <v>3.7948662267474425</v>
      </c>
      <c r="AA25">
        <f t="shared" si="18"/>
        <v>1.8055748920683881</v>
      </c>
      <c r="AB25">
        <f t="shared" si="19"/>
        <v>-109.38748315319114</v>
      </c>
      <c r="AC25">
        <f t="shared" si="20"/>
        <v>-156.65194225543272</v>
      </c>
      <c r="AD25">
        <f t="shared" si="21"/>
        <v>-11.548123470186241</v>
      </c>
      <c r="AE25">
        <f t="shared" si="22"/>
        <v>-46.295328405450903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53966.384034244009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332</v>
      </c>
      <c r="AR25">
        <v>15359.9</v>
      </c>
      <c r="AS25">
        <v>827.42840000000001</v>
      </c>
      <c r="AT25">
        <v>1069.03</v>
      </c>
      <c r="AU25">
        <f t="shared" si="27"/>
        <v>0.22600076705050365</v>
      </c>
      <c r="AV25">
        <v>0.5</v>
      </c>
      <c r="AW25">
        <f t="shared" si="28"/>
        <v>1180.1844056087816</v>
      </c>
      <c r="AX25">
        <f t="shared" si="29"/>
        <v>17.842215287647807</v>
      </c>
      <c r="AY25">
        <f t="shared" si="30"/>
        <v>133.36129046431367</v>
      </c>
      <c r="AZ25">
        <f t="shared" si="31"/>
        <v>1.5607698830728366E-2</v>
      </c>
      <c r="BA25">
        <f t="shared" si="32"/>
        <v>2.0514391551219333</v>
      </c>
      <c r="BB25" t="s">
        <v>333</v>
      </c>
      <c r="BC25">
        <v>827.42840000000001</v>
      </c>
      <c r="BD25">
        <v>586.75</v>
      </c>
      <c r="BE25">
        <f t="shared" si="33"/>
        <v>0.45113794748510327</v>
      </c>
      <c r="BF25">
        <f t="shared" si="34"/>
        <v>0.50095712034502771</v>
      </c>
      <c r="BG25">
        <f t="shared" si="35"/>
        <v>0.81973065005064805</v>
      </c>
      <c r="BH25">
        <f t="shared" si="36"/>
        <v>0.68335312508838819</v>
      </c>
      <c r="BI25">
        <f t="shared" si="37"/>
        <v>0.86116679111600858</v>
      </c>
      <c r="BJ25">
        <f t="shared" si="38"/>
        <v>0.35524111858191598</v>
      </c>
      <c r="BK25">
        <f t="shared" si="39"/>
        <v>0.64475888141808402</v>
      </c>
      <c r="BL25">
        <f t="shared" si="40"/>
        <v>1399.99833333333</v>
      </c>
      <c r="BM25">
        <f t="shared" si="41"/>
        <v>1180.1844056087816</v>
      </c>
      <c r="BN25">
        <f t="shared" si="42"/>
        <v>0.84298986470849446</v>
      </c>
      <c r="BO25">
        <f t="shared" si="43"/>
        <v>0.19597972941698913</v>
      </c>
      <c r="BP25">
        <v>6</v>
      </c>
      <c r="BQ25">
        <v>0.5</v>
      </c>
      <c r="BR25" t="s">
        <v>296</v>
      </c>
      <c r="BS25">
        <v>2</v>
      </c>
      <c r="BT25">
        <v>1607972496.25</v>
      </c>
      <c r="BU25">
        <v>499.611066666667</v>
      </c>
      <c r="BV25">
        <v>522.50793333333297</v>
      </c>
      <c r="BW25">
        <v>21.578526666666701</v>
      </c>
      <c r="BX25">
        <v>18.666340000000002</v>
      </c>
      <c r="BY25">
        <v>499.46140000000003</v>
      </c>
      <c r="BZ25">
        <v>21.270163333333301</v>
      </c>
      <c r="CA25">
        <v>500.01963333333299</v>
      </c>
      <c r="CB25">
        <v>102.367033333333</v>
      </c>
      <c r="CC25">
        <v>0.10000935666666699</v>
      </c>
      <c r="CD25">
        <v>28.000119999999999</v>
      </c>
      <c r="CE25">
        <v>28.97803</v>
      </c>
      <c r="CF25">
        <v>999.9</v>
      </c>
      <c r="CG25">
        <v>0</v>
      </c>
      <c r="CH25">
        <v>0</v>
      </c>
      <c r="CI25">
        <v>10003.3713333333</v>
      </c>
      <c r="CJ25">
        <v>0</v>
      </c>
      <c r="CK25">
        <v>260.473633333333</v>
      </c>
      <c r="CL25">
        <v>1399.99833333333</v>
      </c>
      <c r="CM25">
        <v>0.89998199999999995</v>
      </c>
      <c r="CN25">
        <v>0.100018</v>
      </c>
      <c r="CO25">
        <v>0</v>
      </c>
      <c r="CP25">
        <v>827.33996666666701</v>
      </c>
      <c r="CQ25">
        <v>4.9994800000000001</v>
      </c>
      <c r="CR25">
        <v>11979.78</v>
      </c>
      <c r="CS25">
        <v>11417.5133333333</v>
      </c>
      <c r="CT25">
        <v>48.143533333333302</v>
      </c>
      <c r="CU25">
        <v>49.960099999999997</v>
      </c>
      <c r="CV25">
        <v>49.083066666666703</v>
      </c>
      <c r="CW25">
        <v>49.237400000000001</v>
      </c>
      <c r="CX25">
        <v>50.039266666666698</v>
      </c>
      <c r="CY25">
        <v>1255.4763333333301</v>
      </c>
      <c r="CZ25">
        <v>139.52733333333299</v>
      </c>
      <c r="DA25">
        <v>0</v>
      </c>
      <c r="DB25">
        <v>137</v>
      </c>
      <c r="DC25">
        <v>0</v>
      </c>
      <c r="DD25">
        <v>827.42840000000001</v>
      </c>
      <c r="DE25">
        <v>9.2208461642305597</v>
      </c>
      <c r="DF25">
        <v>85.884615485134901</v>
      </c>
      <c r="DG25">
        <v>11980.72</v>
      </c>
      <c r="DH25">
        <v>15</v>
      </c>
      <c r="DI25">
        <v>1607972394.5</v>
      </c>
      <c r="DJ25" t="s">
        <v>328</v>
      </c>
      <c r="DK25">
        <v>1607972387.5</v>
      </c>
      <c r="DL25">
        <v>1607972394.5</v>
      </c>
      <c r="DM25">
        <v>17</v>
      </c>
      <c r="DN25">
        <v>-0.02</v>
      </c>
      <c r="DO25">
        <v>1E-3</v>
      </c>
      <c r="DP25">
        <v>0.219</v>
      </c>
      <c r="DQ25">
        <v>0.189</v>
      </c>
      <c r="DR25">
        <v>418</v>
      </c>
      <c r="DS25">
        <v>19</v>
      </c>
      <c r="DT25">
        <v>0.14000000000000001</v>
      </c>
      <c r="DU25">
        <v>0.03</v>
      </c>
      <c r="DV25">
        <v>17.848894955296899</v>
      </c>
      <c r="DW25">
        <v>-0.31376389251830999</v>
      </c>
      <c r="DX25">
        <v>3.6071345137850701E-2</v>
      </c>
      <c r="DY25">
        <v>1</v>
      </c>
      <c r="DZ25">
        <v>-22.9011225806452</v>
      </c>
      <c r="EA25">
        <v>0.17520483870974601</v>
      </c>
      <c r="EB25">
        <v>4.0106879063060999E-2</v>
      </c>
      <c r="EC25">
        <v>1</v>
      </c>
      <c r="ED25">
        <v>2.91014741935484</v>
      </c>
      <c r="EE25">
        <v>0.14902983870966999</v>
      </c>
      <c r="EF25">
        <v>1.62922894820242E-2</v>
      </c>
      <c r="EG25">
        <v>1</v>
      </c>
      <c r="EH25">
        <v>3</v>
      </c>
      <c r="EI25">
        <v>3</v>
      </c>
      <c r="EJ25" t="s">
        <v>303</v>
      </c>
      <c r="EK25">
        <v>100</v>
      </c>
      <c r="EL25">
        <v>100</v>
      </c>
      <c r="EM25">
        <v>0.15</v>
      </c>
      <c r="EN25">
        <v>0.30809999999999998</v>
      </c>
      <c r="EO25">
        <v>0.39970566601573099</v>
      </c>
      <c r="EP25">
        <v>-1.6043650578588901E-5</v>
      </c>
      <c r="EQ25">
        <v>-1.15305589960158E-6</v>
      </c>
      <c r="ER25">
        <v>3.6581349982770798E-10</v>
      </c>
      <c r="ES25">
        <v>-0.100838829159988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1.9</v>
      </c>
      <c r="FB25">
        <v>1.8</v>
      </c>
      <c r="FC25">
        <v>2</v>
      </c>
      <c r="FD25">
        <v>515.75300000000004</v>
      </c>
      <c r="FE25">
        <v>479.34399999999999</v>
      </c>
      <c r="FF25">
        <v>23.3306</v>
      </c>
      <c r="FG25">
        <v>37.143900000000002</v>
      </c>
      <c r="FH25">
        <v>30.0017</v>
      </c>
      <c r="FI25">
        <v>37.186900000000001</v>
      </c>
      <c r="FJ25">
        <v>37.226700000000001</v>
      </c>
      <c r="FK25">
        <v>23.649100000000001</v>
      </c>
      <c r="FL25">
        <v>21.951799999999999</v>
      </c>
      <c r="FM25">
        <v>43.283000000000001</v>
      </c>
      <c r="FN25">
        <v>23.233499999999999</v>
      </c>
      <c r="FO25">
        <v>522.54999999999995</v>
      </c>
      <c r="FP25">
        <v>18.7242</v>
      </c>
      <c r="FQ25">
        <v>97.182599999999994</v>
      </c>
      <c r="FR25">
        <v>101.38500000000001</v>
      </c>
    </row>
    <row r="26" spans="1:174" x14ac:dyDescent="0.25">
      <c r="A26">
        <v>10</v>
      </c>
      <c r="B26">
        <v>1607972613.0999999</v>
      </c>
      <c r="C26">
        <v>941.09999990463302</v>
      </c>
      <c r="D26" t="s">
        <v>334</v>
      </c>
      <c r="E26" t="s">
        <v>335</v>
      </c>
      <c r="F26" t="s">
        <v>291</v>
      </c>
      <c r="G26" t="s">
        <v>292</v>
      </c>
      <c r="H26">
        <v>1607972605.0999999</v>
      </c>
      <c r="I26">
        <f t="shared" si="0"/>
        <v>2.4551377782157037E-3</v>
      </c>
      <c r="J26">
        <f t="shared" si="1"/>
        <v>2.4551377782157036</v>
      </c>
      <c r="K26">
        <f t="shared" si="2"/>
        <v>20.747150276398894</v>
      </c>
      <c r="L26">
        <f t="shared" si="3"/>
        <v>599.60425806451599</v>
      </c>
      <c r="M26">
        <f t="shared" si="4"/>
        <v>340.57959176447986</v>
      </c>
      <c r="N26">
        <f t="shared" si="5"/>
        <v>34.898277306175167</v>
      </c>
      <c r="O26">
        <f t="shared" si="6"/>
        <v>61.43984013689586</v>
      </c>
      <c r="P26">
        <f t="shared" si="7"/>
        <v>0.13827531102958066</v>
      </c>
      <c r="Q26">
        <f t="shared" si="8"/>
        <v>2.9702950558819468</v>
      </c>
      <c r="R26">
        <f t="shared" si="9"/>
        <v>0.13479619477837346</v>
      </c>
      <c r="S26">
        <f t="shared" si="10"/>
        <v>8.4552915493853756E-2</v>
      </c>
      <c r="T26">
        <f t="shared" si="11"/>
        <v>231.29225186921065</v>
      </c>
      <c r="U26">
        <f t="shared" si="12"/>
        <v>28.703248677183616</v>
      </c>
      <c r="V26">
        <f t="shared" si="13"/>
        <v>29.015170967741899</v>
      </c>
      <c r="W26">
        <f t="shared" si="14"/>
        <v>4.025304738738134</v>
      </c>
      <c r="X26">
        <f t="shared" si="15"/>
        <v>58.433135140589052</v>
      </c>
      <c r="Y26">
        <f t="shared" si="16"/>
        <v>2.2158326122245917</v>
      </c>
      <c r="Z26">
        <f t="shared" si="17"/>
        <v>3.7920823637022711</v>
      </c>
      <c r="AA26">
        <f t="shared" si="18"/>
        <v>1.8094721265135423</v>
      </c>
      <c r="AB26">
        <f t="shared" si="19"/>
        <v>-108.27157601931253</v>
      </c>
      <c r="AC26">
        <f t="shared" si="20"/>
        <v>-164.56045930801886</v>
      </c>
      <c r="AD26">
        <f t="shared" si="21"/>
        <v>-12.136854844087527</v>
      </c>
      <c r="AE26">
        <f t="shared" si="22"/>
        <v>-53.676638302208289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53938.221332361347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336</v>
      </c>
      <c r="AR26">
        <v>15361.8</v>
      </c>
      <c r="AS26">
        <v>866.41412000000003</v>
      </c>
      <c r="AT26">
        <v>1144.03</v>
      </c>
      <c r="AU26">
        <f t="shared" si="27"/>
        <v>0.24266486018723277</v>
      </c>
      <c r="AV26">
        <v>0.5</v>
      </c>
      <c r="AW26">
        <f t="shared" si="28"/>
        <v>1180.1903096361159</v>
      </c>
      <c r="AX26">
        <f t="shared" si="29"/>
        <v>20.747150276398894</v>
      </c>
      <c r="AY26">
        <f t="shared" si="30"/>
        <v>143.19535824108752</v>
      </c>
      <c r="AZ26">
        <f t="shared" si="31"/>
        <v>1.8069033089070315E-2</v>
      </c>
      <c r="BA26">
        <f t="shared" si="32"/>
        <v>1.8513937571567181</v>
      </c>
      <c r="BB26" t="s">
        <v>337</v>
      </c>
      <c r="BC26">
        <v>866.41412000000003</v>
      </c>
      <c r="BD26">
        <v>590.4</v>
      </c>
      <c r="BE26">
        <f t="shared" si="33"/>
        <v>0.48392961723031735</v>
      </c>
      <c r="BF26">
        <f t="shared" si="34"/>
        <v>0.50144659790835022</v>
      </c>
      <c r="BG26">
        <f t="shared" si="35"/>
        <v>0.79277832674571813</v>
      </c>
      <c r="BH26">
        <f t="shared" si="36"/>
        <v>0.6477981257146137</v>
      </c>
      <c r="BI26">
        <f t="shared" si="37"/>
        <v>0.83171579395055384</v>
      </c>
      <c r="BJ26">
        <f t="shared" si="38"/>
        <v>0.34170042312455617</v>
      </c>
      <c r="BK26">
        <f t="shared" si="39"/>
        <v>0.65829957687544383</v>
      </c>
      <c r="BL26">
        <f t="shared" si="40"/>
        <v>1400.0061290322601</v>
      </c>
      <c r="BM26">
        <f t="shared" si="41"/>
        <v>1180.1903096361159</v>
      </c>
      <c r="BN26">
        <f t="shared" si="42"/>
        <v>0.84298938780497368</v>
      </c>
      <c r="BO26">
        <f t="shared" si="43"/>
        <v>0.19597877560994736</v>
      </c>
      <c r="BP26">
        <v>6</v>
      </c>
      <c r="BQ26">
        <v>0.5</v>
      </c>
      <c r="BR26" t="s">
        <v>296</v>
      </c>
      <c r="BS26">
        <v>2</v>
      </c>
      <c r="BT26">
        <v>1607972605.0999999</v>
      </c>
      <c r="BU26">
        <v>599.60425806451599</v>
      </c>
      <c r="BV26">
        <v>626.26554838709706</v>
      </c>
      <c r="BW26">
        <v>21.624774193548401</v>
      </c>
      <c r="BX26">
        <v>18.7425161290323</v>
      </c>
      <c r="BY26">
        <v>599.54967741935502</v>
      </c>
      <c r="BZ26">
        <v>21.3144903225806</v>
      </c>
      <c r="CA26">
        <v>500.03419354838701</v>
      </c>
      <c r="CB26">
        <v>102.367290322581</v>
      </c>
      <c r="CC26">
        <v>0.100027596774194</v>
      </c>
      <c r="CD26">
        <v>27.987532258064501</v>
      </c>
      <c r="CE26">
        <v>29.015170967741899</v>
      </c>
      <c r="CF26">
        <v>999.9</v>
      </c>
      <c r="CG26">
        <v>0</v>
      </c>
      <c r="CH26">
        <v>0</v>
      </c>
      <c r="CI26">
        <v>9997.4664516128996</v>
      </c>
      <c r="CJ26">
        <v>0</v>
      </c>
      <c r="CK26">
        <v>260.477451612903</v>
      </c>
      <c r="CL26">
        <v>1400.0061290322601</v>
      </c>
      <c r="CM26">
        <v>0.89999535483870996</v>
      </c>
      <c r="CN26">
        <v>0.100004819354839</v>
      </c>
      <c r="CO26">
        <v>0</v>
      </c>
      <c r="CP26">
        <v>866.268709677419</v>
      </c>
      <c r="CQ26">
        <v>4.9994800000000001</v>
      </c>
      <c r="CR26">
        <v>12498.9935483871</v>
      </c>
      <c r="CS26">
        <v>11417.609677419399</v>
      </c>
      <c r="CT26">
        <v>47.935161290322597</v>
      </c>
      <c r="CU26">
        <v>49.75</v>
      </c>
      <c r="CV26">
        <v>48.862741935483903</v>
      </c>
      <c r="CW26">
        <v>49.062064516128999</v>
      </c>
      <c r="CX26">
        <v>49.850612903225802</v>
      </c>
      <c r="CY26">
        <v>1255.50225806452</v>
      </c>
      <c r="CZ26">
        <v>139.50548387096799</v>
      </c>
      <c r="DA26">
        <v>0</v>
      </c>
      <c r="DB26">
        <v>108.700000047684</v>
      </c>
      <c r="DC26">
        <v>0</v>
      </c>
      <c r="DD26">
        <v>866.41412000000003</v>
      </c>
      <c r="DE26">
        <v>7.52315383434191</v>
      </c>
      <c r="DF26">
        <v>74.969230738722601</v>
      </c>
      <c r="DG26">
        <v>12500.472</v>
      </c>
      <c r="DH26">
        <v>15</v>
      </c>
      <c r="DI26">
        <v>1607972394.5</v>
      </c>
      <c r="DJ26" t="s">
        <v>328</v>
      </c>
      <c r="DK26">
        <v>1607972387.5</v>
      </c>
      <c r="DL26">
        <v>1607972394.5</v>
      </c>
      <c r="DM26">
        <v>17</v>
      </c>
      <c r="DN26">
        <v>-0.02</v>
      </c>
      <c r="DO26">
        <v>1E-3</v>
      </c>
      <c r="DP26">
        <v>0.219</v>
      </c>
      <c r="DQ26">
        <v>0.189</v>
      </c>
      <c r="DR26">
        <v>418</v>
      </c>
      <c r="DS26">
        <v>19</v>
      </c>
      <c r="DT26">
        <v>0.14000000000000001</v>
      </c>
      <c r="DU26">
        <v>0.03</v>
      </c>
      <c r="DV26">
        <v>20.7431209470166</v>
      </c>
      <c r="DW26">
        <v>-0.20576989131307599</v>
      </c>
      <c r="DX26">
        <v>4.0888660151662301E-2</v>
      </c>
      <c r="DY26">
        <v>1</v>
      </c>
      <c r="DZ26">
        <v>-26.658053333333299</v>
      </c>
      <c r="EA26">
        <v>0.16320000000007001</v>
      </c>
      <c r="EB26">
        <v>5.2266182395715802E-2</v>
      </c>
      <c r="EC26">
        <v>1</v>
      </c>
      <c r="ED26">
        <v>2.8824916666666698</v>
      </c>
      <c r="EE26">
        <v>-6.5989321468291798E-2</v>
      </c>
      <c r="EF26">
        <v>7.1380016266615201E-3</v>
      </c>
      <c r="EG26">
        <v>1</v>
      </c>
      <c r="EH26">
        <v>3</v>
      </c>
      <c r="EI26">
        <v>3</v>
      </c>
      <c r="EJ26" t="s">
        <v>303</v>
      </c>
      <c r="EK26">
        <v>100</v>
      </c>
      <c r="EL26">
        <v>100</v>
      </c>
      <c r="EM26">
        <v>5.3999999999999999E-2</v>
      </c>
      <c r="EN26">
        <v>0.31040000000000001</v>
      </c>
      <c r="EO26">
        <v>0.39970566601573099</v>
      </c>
      <c r="EP26">
        <v>-1.6043650578588901E-5</v>
      </c>
      <c r="EQ26">
        <v>-1.15305589960158E-6</v>
      </c>
      <c r="ER26">
        <v>3.6581349982770798E-10</v>
      </c>
      <c r="ES26">
        <v>-0.100838829159988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3.8</v>
      </c>
      <c r="FB26">
        <v>3.6</v>
      </c>
      <c r="FC26">
        <v>2</v>
      </c>
      <c r="FD26">
        <v>515.61099999999999</v>
      </c>
      <c r="FE26">
        <v>479.911</v>
      </c>
      <c r="FF26">
        <v>23.196100000000001</v>
      </c>
      <c r="FG26">
        <v>37.175400000000003</v>
      </c>
      <c r="FH26">
        <v>30</v>
      </c>
      <c r="FI26">
        <v>37.217100000000002</v>
      </c>
      <c r="FJ26">
        <v>37.2547</v>
      </c>
      <c r="FK26">
        <v>27.380700000000001</v>
      </c>
      <c r="FL26">
        <v>20.507899999999999</v>
      </c>
      <c r="FM26">
        <v>42.538400000000003</v>
      </c>
      <c r="FN26">
        <v>23.205200000000001</v>
      </c>
      <c r="FO26">
        <v>626.52300000000002</v>
      </c>
      <c r="FP26">
        <v>18.818100000000001</v>
      </c>
      <c r="FQ26">
        <v>97.179500000000004</v>
      </c>
      <c r="FR26">
        <v>101.38</v>
      </c>
    </row>
    <row r="27" spans="1:174" x14ac:dyDescent="0.25">
      <c r="A27">
        <v>11</v>
      </c>
      <c r="B27">
        <v>1607972733.5999999</v>
      </c>
      <c r="C27">
        <v>1061.5999999046301</v>
      </c>
      <c r="D27" t="s">
        <v>338</v>
      </c>
      <c r="E27" t="s">
        <v>339</v>
      </c>
      <c r="F27" t="s">
        <v>291</v>
      </c>
      <c r="G27" t="s">
        <v>292</v>
      </c>
      <c r="H27">
        <v>1607972725.5999999</v>
      </c>
      <c r="I27">
        <f t="shared" si="0"/>
        <v>2.4087936497250409E-3</v>
      </c>
      <c r="J27">
        <f t="shared" si="1"/>
        <v>2.4087936497250411</v>
      </c>
      <c r="K27">
        <f t="shared" si="2"/>
        <v>23.224332454226204</v>
      </c>
      <c r="L27">
        <f t="shared" si="3"/>
        <v>699.76622580645198</v>
      </c>
      <c r="M27">
        <f t="shared" si="4"/>
        <v>401.43684126306482</v>
      </c>
      <c r="N27">
        <f t="shared" si="5"/>
        <v>41.132429831195651</v>
      </c>
      <c r="O27">
        <f t="shared" si="6"/>
        <v>71.700158586996025</v>
      </c>
      <c r="P27">
        <f t="shared" si="7"/>
        <v>0.13450189819398151</v>
      </c>
      <c r="Q27">
        <f t="shared" si="8"/>
        <v>2.9696650825746689</v>
      </c>
      <c r="R27">
        <f t="shared" si="9"/>
        <v>0.13120695839773658</v>
      </c>
      <c r="S27">
        <f t="shared" si="10"/>
        <v>8.2293663325555211E-2</v>
      </c>
      <c r="T27">
        <f t="shared" si="11"/>
        <v>231.29155751843564</v>
      </c>
      <c r="U27">
        <f t="shared" si="12"/>
        <v>28.741852736843022</v>
      </c>
      <c r="V27">
        <f t="shared" si="13"/>
        <v>29.104167741935498</v>
      </c>
      <c r="W27">
        <f t="shared" si="14"/>
        <v>4.0460786842856811</v>
      </c>
      <c r="X27">
        <f t="shared" si="15"/>
        <v>58.518960355951258</v>
      </c>
      <c r="Y27">
        <f t="shared" si="16"/>
        <v>2.2225292648386628</v>
      </c>
      <c r="Z27">
        <f t="shared" si="17"/>
        <v>3.7979643714101567</v>
      </c>
      <c r="AA27">
        <f t="shared" si="18"/>
        <v>1.8235494194470183</v>
      </c>
      <c r="AB27">
        <f t="shared" si="19"/>
        <v>-106.22779995287431</v>
      </c>
      <c r="AC27">
        <f t="shared" si="20"/>
        <v>-174.51738328807639</v>
      </c>
      <c r="AD27">
        <f t="shared" si="21"/>
        <v>-12.881349093801958</v>
      </c>
      <c r="AE27">
        <f t="shared" si="22"/>
        <v>-62.334974816317015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53914.920907486201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340</v>
      </c>
      <c r="AR27">
        <v>15363.1</v>
      </c>
      <c r="AS27">
        <v>900.548</v>
      </c>
      <c r="AT27">
        <v>1206.52</v>
      </c>
      <c r="AU27">
        <f t="shared" si="27"/>
        <v>0.25359877996220537</v>
      </c>
      <c r="AV27">
        <v>0.5</v>
      </c>
      <c r="AW27">
        <f t="shared" si="28"/>
        <v>1180.1850683996784</v>
      </c>
      <c r="AX27">
        <f t="shared" si="29"/>
        <v>23.224332454226204</v>
      </c>
      <c r="AY27">
        <f t="shared" si="30"/>
        <v>149.64674673788517</v>
      </c>
      <c r="AZ27">
        <f t="shared" si="31"/>
        <v>2.0168091065851105E-2</v>
      </c>
      <c r="BA27">
        <f t="shared" si="32"/>
        <v>1.7037098431853595</v>
      </c>
      <c r="BB27" t="s">
        <v>341</v>
      </c>
      <c r="BC27">
        <v>900.548</v>
      </c>
      <c r="BD27">
        <v>595.24</v>
      </c>
      <c r="BE27">
        <f t="shared" si="33"/>
        <v>0.506647216788781</v>
      </c>
      <c r="BF27">
        <f t="shared" si="34"/>
        <v>0.50054312262792822</v>
      </c>
      <c r="BG27">
        <f t="shared" si="35"/>
        <v>0.7707848989815661</v>
      </c>
      <c r="BH27">
        <f t="shared" si="36"/>
        <v>0.62310622912606739</v>
      </c>
      <c r="BI27">
        <f t="shared" si="37"/>
        <v>0.80717722311229678</v>
      </c>
      <c r="BJ27">
        <f t="shared" si="38"/>
        <v>0.33084664927693808</v>
      </c>
      <c r="BK27">
        <f t="shared" si="39"/>
        <v>0.66915335072306192</v>
      </c>
      <c r="BL27">
        <f t="shared" si="40"/>
        <v>1399.9996774193501</v>
      </c>
      <c r="BM27">
        <f t="shared" si="41"/>
        <v>1180.1850683996784</v>
      </c>
      <c r="BN27">
        <f t="shared" si="42"/>
        <v>0.84298952880842037</v>
      </c>
      <c r="BO27">
        <f t="shared" si="43"/>
        <v>0.1959790576168407</v>
      </c>
      <c r="BP27">
        <v>6</v>
      </c>
      <c r="BQ27">
        <v>0.5</v>
      </c>
      <c r="BR27" t="s">
        <v>296</v>
      </c>
      <c r="BS27">
        <v>2</v>
      </c>
      <c r="BT27">
        <v>1607972725.5999999</v>
      </c>
      <c r="BU27">
        <v>699.76622580645198</v>
      </c>
      <c r="BV27">
        <v>729.65712903225801</v>
      </c>
      <c r="BW27">
        <v>21.6910387096774</v>
      </c>
      <c r="BX27">
        <v>18.8632806451613</v>
      </c>
      <c r="BY27">
        <v>699.81700000000001</v>
      </c>
      <c r="BZ27">
        <v>21.377980645161301</v>
      </c>
      <c r="CA27">
        <v>500.01683870967798</v>
      </c>
      <c r="CB27">
        <v>102.363064516129</v>
      </c>
      <c r="CC27">
        <v>9.9952335483871002E-2</v>
      </c>
      <c r="CD27">
        <v>28.014119354838702</v>
      </c>
      <c r="CE27">
        <v>29.104167741935498</v>
      </c>
      <c r="CF27">
        <v>999.9</v>
      </c>
      <c r="CG27">
        <v>0</v>
      </c>
      <c r="CH27">
        <v>0</v>
      </c>
      <c r="CI27">
        <v>9994.3145161290304</v>
      </c>
      <c r="CJ27">
        <v>0</v>
      </c>
      <c r="CK27">
        <v>259.84167741935499</v>
      </c>
      <c r="CL27">
        <v>1399.9996774193501</v>
      </c>
      <c r="CM27">
        <v>0.89999461290322602</v>
      </c>
      <c r="CN27">
        <v>0.100005551612903</v>
      </c>
      <c r="CO27">
        <v>0</v>
      </c>
      <c r="CP27">
        <v>900.530967741935</v>
      </c>
      <c r="CQ27">
        <v>4.9994800000000001</v>
      </c>
      <c r="CR27">
        <v>12961.990322580599</v>
      </c>
      <c r="CS27">
        <v>11417.564516128999</v>
      </c>
      <c r="CT27">
        <v>47.828258064516099</v>
      </c>
      <c r="CU27">
        <v>49.600612903225802</v>
      </c>
      <c r="CV27">
        <v>48.723580645161299</v>
      </c>
      <c r="CW27">
        <v>49.013935483871002</v>
      </c>
      <c r="CX27">
        <v>49.733741935483899</v>
      </c>
      <c r="CY27">
        <v>1255.49451612903</v>
      </c>
      <c r="CZ27">
        <v>139.51193548387101</v>
      </c>
      <c r="DA27">
        <v>0</v>
      </c>
      <c r="DB27">
        <v>120</v>
      </c>
      <c r="DC27">
        <v>0</v>
      </c>
      <c r="DD27">
        <v>900.548</v>
      </c>
      <c r="DE27">
        <v>3.4220170872280899</v>
      </c>
      <c r="DF27">
        <v>37.668375986161699</v>
      </c>
      <c r="DG27">
        <v>12962.376923076899</v>
      </c>
      <c r="DH27">
        <v>15</v>
      </c>
      <c r="DI27">
        <v>1607972394.5</v>
      </c>
      <c r="DJ27" t="s">
        <v>328</v>
      </c>
      <c r="DK27">
        <v>1607972387.5</v>
      </c>
      <c r="DL27">
        <v>1607972394.5</v>
      </c>
      <c r="DM27">
        <v>17</v>
      </c>
      <c r="DN27">
        <v>-0.02</v>
      </c>
      <c r="DO27">
        <v>1E-3</v>
      </c>
      <c r="DP27">
        <v>0.219</v>
      </c>
      <c r="DQ27">
        <v>0.189</v>
      </c>
      <c r="DR27">
        <v>418</v>
      </c>
      <c r="DS27">
        <v>19</v>
      </c>
      <c r="DT27">
        <v>0.14000000000000001</v>
      </c>
      <c r="DU27">
        <v>0.03</v>
      </c>
      <c r="DV27">
        <v>23.2206225662535</v>
      </c>
      <c r="DW27">
        <v>0.36170261092149197</v>
      </c>
      <c r="DX27">
        <v>6.2081376104289203E-2</v>
      </c>
      <c r="DY27">
        <v>1</v>
      </c>
      <c r="DZ27">
        <v>-29.89104</v>
      </c>
      <c r="EA27">
        <v>-0.14205116796449799</v>
      </c>
      <c r="EB27">
        <v>7.1785850973572596E-2</v>
      </c>
      <c r="EC27">
        <v>1</v>
      </c>
      <c r="ED27">
        <v>2.8264033333333298</v>
      </c>
      <c r="EE27">
        <v>-0.53601210233594199</v>
      </c>
      <c r="EF27">
        <v>4.04167132370866E-2</v>
      </c>
      <c r="EG27">
        <v>0</v>
      </c>
      <c r="EH27">
        <v>2</v>
      </c>
      <c r="EI27">
        <v>3</v>
      </c>
      <c r="EJ27" t="s">
        <v>342</v>
      </c>
      <c r="EK27">
        <v>100</v>
      </c>
      <c r="EL27">
        <v>100</v>
      </c>
      <c r="EM27">
        <v>-5.0999999999999997E-2</v>
      </c>
      <c r="EN27">
        <v>0.31419999999999998</v>
      </c>
      <c r="EO27">
        <v>0.39970566601573099</v>
      </c>
      <c r="EP27">
        <v>-1.6043650578588901E-5</v>
      </c>
      <c r="EQ27">
        <v>-1.15305589960158E-6</v>
      </c>
      <c r="ER27">
        <v>3.6581349982770798E-10</v>
      </c>
      <c r="ES27">
        <v>-0.100838829159988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5.8</v>
      </c>
      <c r="FB27">
        <v>5.7</v>
      </c>
      <c r="FC27">
        <v>2</v>
      </c>
      <c r="FD27">
        <v>515.71199999999999</v>
      </c>
      <c r="FE27">
        <v>479.32799999999997</v>
      </c>
      <c r="FF27">
        <v>23.099699999999999</v>
      </c>
      <c r="FG27">
        <v>37.247199999999999</v>
      </c>
      <c r="FH27">
        <v>30.000499999999999</v>
      </c>
      <c r="FI27">
        <v>37.264200000000002</v>
      </c>
      <c r="FJ27">
        <v>37.303699999999999</v>
      </c>
      <c r="FK27">
        <v>30.992999999999999</v>
      </c>
      <c r="FL27">
        <v>18.738900000000001</v>
      </c>
      <c r="FM27">
        <v>41.741199999999999</v>
      </c>
      <c r="FN27">
        <v>23.089099999999998</v>
      </c>
      <c r="FO27">
        <v>729.84900000000005</v>
      </c>
      <c r="FP27">
        <v>19.0565</v>
      </c>
      <c r="FQ27">
        <v>97.172399999999996</v>
      </c>
      <c r="FR27">
        <v>101.366</v>
      </c>
    </row>
    <row r="28" spans="1:174" x14ac:dyDescent="0.25">
      <c r="A28">
        <v>12</v>
      </c>
      <c r="B28">
        <v>1607972842.0999999</v>
      </c>
      <c r="C28">
        <v>1170.0999999046301</v>
      </c>
      <c r="D28" t="s">
        <v>343</v>
      </c>
      <c r="E28" t="s">
        <v>344</v>
      </c>
      <c r="F28" t="s">
        <v>291</v>
      </c>
      <c r="G28" t="s">
        <v>292</v>
      </c>
      <c r="H28">
        <v>1607972834.0999999</v>
      </c>
      <c r="I28">
        <f t="shared" si="0"/>
        <v>2.3710403501957136E-3</v>
      </c>
      <c r="J28">
        <f t="shared" si="1"/>
        <v>2.3710403501957136</v>
      </c>
      <c r="K28">
        <f t="shared" si="2"/>
        <v>25.377196154357744</v>
      </c>
      <c r="L28">
        <f t="shared" si="3"/>
        <v>799.67661290322599</v>
      </c>
      <c r="M28">
        <f t="shared" si="4"/>
        <v>472.8678984549951</v>
      </c>
      <c r="N28">
        <f t="shared" si="5"/>
        <v>48.450242291945017</v>
      </c>
      <c r="O28">
        <f t="shared" si="6"/>
        <v>81.935199612732248</v>
      </c>
      <c r="P28">
        <f t="shared" si="7"/>
        <v>0.13445792850233254</v>
      </c>
      <c r="Q28">
        <f t="shared" si="8"/>
        <v>2.970423339893888</v>
      </c>
      <c r="R28">
        <f t="shared" si="9"/>
        <v>0.13116593261612092</v>
      </c>
      <c r="S28">
        <f t="shared" si="10"/>
        <v>8.2267767527790012E-2</v>
      </c>
      <c r="T28">
        <f t="shared" si="11"/>
        <v>231.28701723935444</v>
      </c>
      <c r="U28">
        <f t="shared" si="12"/>
        <v>28.696369808763684</v>
      </c>
      <c r="V28">
        <f t="shared" si="13"/>
        <v>29.0969193548387</v>
      </c>
      <c r="W28">
        <f t="shared" si="14"/>
        <v>4.0443832501783694</v>
      </c>
      <c r="X28">
        <f t="shared" si="15"/>
        <v>59.409414973294929</v>
      </c>
      <c r="Y28">
        <f t="shared" si="16"/>
        <v>2.2491251501330574</v>
      </c>
      <c r="Z28">
        <f t="shared" si="17"/>
        <v>3.7858059217449958</v>
      </c>
      <c r="AA28">
        <f t="shared" si="18"/>
        <v>1.7952581000453121</v>
      </c>
      <c r="AB28">
        <f t="shared" si="19"/>
        <v>-104.56287944363098</v>
      </c>
      <c r="AC28">
        <f t="shared" si="20"/>
        <v>-182.20844013021625</v>
      </c>
      <c r="AD28">
        <f t="shared" si="21"/>
        <v>-13.441444004416249</v>
      </c>
      <c r="AE28">
        <f t="shared" si="22"/>
        <v>-68.925746338909022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53946.922259399311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345</v>
      </c>
      <c r="AR28">
        <v>15363.8</v>
      </c>
      <c r="AS28">
        <v>925.46896153846103</v>
      </c>
      <c r="AT28">
        <v>1250.19</v>
      </c>
      <c r="AU28">
        <f t="shared" si="27"/>
        <v>0.25973735069192605</v>
      </c>
      <c r="AV28">
        <v>0.5</v>
      </c>
      <c r="AW28">
        <f t="shared" si="28"/>
        <v>1180.1607305868631</v>
      </c>
      <c r="AX28">
        <f t="shared" si="29"/>
        <v>25.377196154357744</v>
      </c>
      <c r="AY28">
        <f t="shared" si="30"/>
        <v>153.26591077663986</v>
      </c>
      <c r="AZ28">
        <f t="shared" si="31"/>
        <v>2.199271926398301E-2</v>
      </c>
      <c r="BA28">
        <f t="shared" si="32"/>
        <v>1.6092673913565136</v>
      </c>
      <c r="BB28" t="s">
        <v>346</v>
      </c>
      <c r="BC28">
        <v>925.46896153846103</v>
      </c>
      <c r="BD28">
        <v>601.17999999999995</v>
      </c>
      <c r="BE28">
        <f t="shared" si="33"/>
        <v>0.51912909237795857</v>
      </c>
      <c r="BF28">
        <f t="shared" si="34"/>
        <v>0.50033287385639513</v>
      </c>
      <c r="BG28">
        <f t="shared" si="35"/>
        <v>0.75609380284866012</v>
      </c>
      <c r="BH28">
        <f t="shared" si="36"/>
        <v>0.60728089974925525</v>
      </c>
      <c r="BI28">
        <f t="shared" si="37"/>
        <v>0.79002888916275793</v>
      </c>
      <c r="BJ28">
        <f t="shared" si="38"/>
        <v>0.32501372774832626</v>
      </c>
      <c r="BK28">
        <f t="shared" si="39"/>
        <v>0.67498627225167374</v>
      </c>
      <c r="BL28">
        <f t="shared" si="40"/>
        <v>1399.9706451612899</v>
      </c>
      <c r="BM28">
        <f t="shared" si="41"/>
        <v>1180.1607305868631</v>
      </c>
      <c r="BN28">
        <f t="shared" si="42"/>
        <v>0.84298962600812066</v>
      </c>
      <c r="BO28">
        <f t="shared" si="43"/>
        <v>0.19597925201624142</v>
      </c>
      <c r="BP28">
        <v>6</v>
      </c>
      <c r="BQ28">
        <v>0.5</v>
      </c>
      <c r="BR28" t="s">
        <v>296</v>
      </c>
      <c r="BS28">
        <v>2</v>
      </c>
      <c r="BT28">
        <v>1607972834.0999999</v>
      </c>
      <c r="BU28">
        <v>799.67661290322599</v>
      </c>
      <c r="BV28">
        <v>832.40348387096799</v>
      </c>
      <c r="BW28">
        <v>21.951161290322599</v>
      </c>
      <c r="BX28">
        <v>19.168458064516098</v>
      </c>
      <c r="BY28">
        <v>799.84016129032295</v>
      </c>
      <c r="BZ28">
        <v>21.627148387096799</v>
      </c>
      <c r="CA28">
        <v>500.01593548387098</v>
      </c>
      <c r="CB28">
        <v>102.360419354839</v>
      </c>
      <c r="CC28">
        <v>9.9998132258064504E-2</v>
      </c>
      <c r="CD28">
        <v>27.9591225806452</v>
      </c>
      <c r="CE28">
        <v>29.0969193548387</v>
      </c>
      <c r="CF28">
        <v>999.9</v>
      </c>
      <c r="CG28">
        <v>0</v>
      </c>
      <c r="CH28">
        <v>0</v>
      </c>
      <c r="CI28">
        <v>9998.8635483870894</v>
      </c>
      <c r="CJ28">
        <v>0</v>
      </c>
      <c r="CK28">
        <v>259.85867741935499</v>
      </c>
      <c r="CL28">
        <v>1399.9706451612899</v>
      </c>
      <c r="CM28">
        <v>0.899989419354839</v>
      </c>
      <c r="CN28">
        <v>0.100010677419355</v>
      </c>
      <c r="CO28">
        <v>0</v>
      </c>
      <c r="CP28">
        <v>925.48235483870997</v>
      </c>
      <c r="CQ28">
        <v>4.9994800000000001</v>
      </c>
      <c r="CR28">
        <v>13304.270967741901</v>
      </c>
      <c r="CS28">
        <v>11417.296774193501</v>
      </c>
      <c r="CT28">
        <v>47.848580645161299</v>
      </c>
      <c r="CU28">
        <v>49.596548387096803</v>
      </c>
      <c r="CV28">
        <v>48.6871935483871</v>
      </c>
      <c r="CW28">
        <v>49.040064516129</v>
      </c>
      <c r="CX28">
        <v>49.745741935483899</v>
      </c>
      <c r="CY28">
        <v>1255.45774193548</v>
      </c>
      <c r="CZ28">
        <v>139.51290322580601</v>
      </c>
      <c r="DA28">
        <v>0</v>
      </c>
      <c r="DB28">
        <v>107.69999980926499</v>
      </c>
      <c r="DC28">
        <v>0</v>
      </c>
      <c r="DD28">
        <v>925.46896153846103</v>
      </c>
      <c r="DE28">
        <v>-0.649743579927472</v>
      </c>
      <c r="DF28">
        <v>-26.133333302115801</v>
      </c>
      <c r="DG28">
        <v>13304.4230769231</v>
      </c>
      <c r="DH28">
        <v>15</v>
      </c>
      <c r="DI28">
        <v>1607972394.5</v>
      </c>
      <c r="DJ28" t="s">
        <v>328</v>
      </c>
      <c r="DK28">
        <v>1607972387.5</v>
      </c>
      <c r="DL28">
        <v>1607972394.5</v>
      </c>
      <c r="DM28">
        <v>17</v>
      </c>
      <c r="DN28">
        <v>-0.02</v>
      </c>
      <c r="DO28">
        <v>1E-3</v>
      </c>
      <c r="DP28">
        <v>0.219</v>
      </c>
      <c r="DQ28">
        <v>0.189</v>
      </c>
      <c r="DR28">
        <v>418</v>
      </c>
      <c r="DS28">
        <v>19</v>
      </c>
      <c r="DT28">
        <v>0.14000000000000001</v>
      </c>
      <c r="DU28">
        <v>0.03</v>
      </c>
      <c r="DV28">
        <v>25.3776716876311</v>
      </c>
      <c r="DW28">
        <v>-0.29128910814360998</v>
      </c>
      <c r="DX28">
        <v>4.5084501535774701E-2</v>
      </c>
      <c r="DY28">
        <v>1</v>
      </c>
      <c r="DZ28">
        <v>-32.725266666666698</v>
      </c>
      <c r="EA28">
        <v>0.159622691879935</v>
      </c>
      <c r="EB28">
        <v>5.0067250329486897E-2</v>
      </c>
      <c r="EC28">
        <v>1</v>
      </c>
      <c r="ED28">
        <v>2.7824706666666699</v>
      </c>
      <c r="EE28">
        <v>8.5963781979970094E-2</v>
      </c>
      <c r="EF28">
        <v>6.3791785956779801E-3</v>
      </c>
      <c r="EG28">
        <v>1</v>
      </c>
      <c r="EH28">
        <v>3</v>
      </c>
      <c r="EI28">
        <v>3</v>
      </c>
      <c r="EJ28" t="s">
        <v>303</v>
      </c>
      <c r="EK28">
        <v>100</v>
      </c>
      <c r="EL28">
        <v>100</v>
      </c>
      <c r="EM28">
        <v>-0.16300000000000001</v>
      </c>
      <c r="EN28">
        <v>0.32450000000000001</v>
      </c>
      <c r="EO28">
        <v>0.39970566601573099</v>
      </c>
      <c r="EP28">
        <v>-1.6043650578588901E-5</v>
      </c>
      <c r="EQ28">
        <v>-1.15305589960158E-6</v>
      </c>
      <c r="ER28">
        <v>3.6581349982770798E-10</v>
      </c>
      <c r="ES28">
        <v>-0.100838829159988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7.6</v>
      </c>
      <c r="FB28">
        <v>7.5</v>
      </c>
      <c r="FC28">
        <v>2</v>
      </c>
      <c r="FD28">
        <v>515.49099999999999</v>
      </c>
      <c r="FE28">
        <v>478.97699999999998</v>
      </c>
      <c r="FF28">
        <v>23.057400000000001</v>
      </c>
      <c r="FG28">
        <v>37.358199999999997</v>
      </c>
      <c r="FH28">
        <v>30.0001</v>
      </c>
      <c r="FI28">
        <v>37.3429</v>
      </c>
      <c r="FJ28">
        <v>37.376300000000001</v>
      </c>
      <c r="FK28">
        <v>34.505800000000001</v>
      </c>
      <c r="FL28">
        <v>17.293299999999999</v>
      </c>
      <c r="FM28">
        <v>41.368699999999997</v>
      </c>
      <c r="FN28">
        <v>23.081900000000001</v>
      </c>
      <c r="FO28">
        <v>832.55499999999995</v>
      </c>
      <c r="FP28">
        <v>19.189599999999999</v>
      </c>
      <c r="FQ28">
        <v>97.157799999999995</v>
      </c>
      <c r="FR28">
        <v>101.349</v>
      </c>
    </row>
    <row r="29" spans="1:174" x14ac:dyDescent="0.25">
      <c r="A29">
        <v>13</v>
      </c>
      <c r="B29">
        <v>1607972962.5999999</v>
      </c>
      <c r="C29">
        <v>1290.5999999046301</v>
      </c>
      <c r="D29" t="s">
        <v>347</v>
      </c>
      <c r="E29" t="s">
        <v>348</v>
      </c>
      <c r="F29" t="s">
        <v>291</v>
      </c>
      <c r="G29" t="s">
        <v>292</v>
      </c>
      <c r="H29">
        <v>1607972954.5999999</v>
      </c>
      <c r="I29">
        <f t="shared" si="0"/>
        <v>2.5936125377134401E-3</v>
      </c>
      <c r="J29">
        <f t="shared" si="1"/>
        <v>2.5936125377134402</v>
      </c>
      <c r="K29">
        <f t="shared" si="2"/>
        <v>26.441291331041999</v>
      </c>
      <c r="L29">
        <f t="shared" si="3"/>
        <v>899.82861290322501</v>
      </c>
      <c r="M29">
        <f t="shared" si="4"/>
        <v>588.89561052478268</v>
      </c>
      <c r="N29">
        <f t="shared" si="5"/>
        <v>60.33765283410623</v>
      </c>
      <c r="O29">
        <f t="shared" si="6"/>
        <v>92.195535991799176</v>
      </c>
      <c r="P29">
        <f t="shared" si="7"/>
        <v>0.14948424634262733</v>
      </c>
      <c r="Q29">
        <f t="shared" si="8"/>
        <v>2.9706606729254386</v>
      </c>
      <c r="R29">
        <f t="shared" si="9"/>
        <v>0.14542761371668225</v>
      </c>
      <c r="S29">
        <f t="shared" si="10"/>
        <v>9.1247561434634583E-2</v>
      </c>
      <c r="T29">
        <f t="shared" si="11"/>
        <v>231.2885703167338</v>
      </c>
      <c r="U29">
        <f t="shared" si="12"/>
        <v>28.628478012676183</v>
      </c>
      <c r="V29">
        <f t="shared" si="13"/>
        <v>28.7489387096774</v>
      </c>
      <c r="W29">
        <f t="shared" si="14"/>
        <v>3.96371408355273</v>
      </c>
      <c r="X29">
        <f t="shared" si="15"/>
        <v>57.918458988717973</v>
      </c>
      <c r="Y29">
        <f t="shared" si="16"/>
        <v>2.1913060754176601</v>
      </c>
      <c r="Z29">
        <f t="shared" si="17"/>
        <v>3.7834329740100792</v>
      </c>
      <c r="AA29">
        <f t="shared" si="18"/>
        <v>1.7724080081350699</v>
      </c>
      <c r="AB29">
        <f t="shared" si="19"/>
        <v>-114.3783129131627</v>
      </c>
      <c r="AC29">
        <f t="shared" si="20"/>
        <v>-128.21433284753314</v>
      </c>
      <c r="AD29">
        <f t="shared" si="21"/>
        <v>-9.4406799700527149</v>
      </c>
      <c r="AE29">
        <f t="shared" si="22"/>
        <v>-20.744755414014762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53955.770404225826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349</v>
      </c>
      <c r="AR29">
        <v>15366.9</v>
      </c>
      <c r="AS29">
        <v>939.52553846153796</v>
      </c>
      <c r="AT29">
        <v>1268.52</v>
      </c>
      <c r="AU29">
        <f t="shared" si="27"/>
        <v>0.25935299525309974</v>
      </c>
      <c r="AV29">
        <v>0.5</v>
      </c>
      <c r="AW29">
        <f t="shared" si="28"/>
        <v>1180.1695951029515</v>
      </c>
      <c r="AX29">
        <f t="shared" si="29"/>
        <v>26.441291331041999</v>
      </c>
      <c r="AY29">
        <f t="shared" si="30"/>
        <v>153.04025969829419</v>
      </c>
      <c r="AZ29">
        <f t="shared" si="31"/>
        <v>2.2894200056476827E-2</v>
      </c>
      <c r="BA29">
        <f t="shared" si="32"/>
        <v>1.57156371204238</v>
      </c>
      <c r="BB29" t="s">
        <v>350</v>
      </c>
      <c r="BC29">
        <v>939.52553846153796</v>
      </c>
      <c r="BD29">
        <v>603.61</v>
      </c>
      <c r="BE29">
        <f t="shared" si="33"/>
        <v>0.52416201557720798</v>
      </c>
      <c r="BF29">
        <f t="shared" si="34"/>
        <v>0.49479547839325927</v>
      </c>
      <c r="BG29">
        <f t="shared" si="35"/>
        <v>0.74988997430853088</v>
      </c>
      <c r="BH29">
        <f t="shared" si="36"/>
        <v>0.59488035429150121</v>
      </c>
      <c r="BI29">
        <f t="shared" si="37"/>
        <v>0.78283106545552084</v>
      </c>
      <c r="BJ29">
        <f t="shared" si="38"/>
        <v>0.31788757887519825</v>
      </c>
      <c r="BK29">
        <f t="shared" si="39"/>
        <v>0.68211242112480175</v>
      </c>
      <c r="BL29">
        <f t="shared" si="40"/>
        <v>1399.98129032258</v>
      </c>
      <c r="BM29">
        <f t="shared" si="41"/>
        <v>1180.1695951029515</v>
      </c>
      <c r="BN29">
        <f t="shared" si="42"/>
        <v>0.84298954797533043</v>
      </c>
      <c r="BO29">
        <f t="shared" si="43"/>
        <v>0.19597909595066076</v>
      </c>
      <c r="BP29">
        <v>6</v>
      </c>
      <c r="BQ29">
        <v>0.5</v>
      </c>
      <c r="BR29" t="s">
        <v>296</v>
      </c>
      <c r="BS29">
        <v>2</v>
      </c>
      <c r="BT29">
        <v>1607972954.5999999</v>
      </c>
      <c r="BU29">
        <v>899.82861290322501</v>
      </c>
      <c r="BV29">
        <v>934.35719354838704</v>
      </c>
      <c r="BW29">
        <v>21.3871516129032</v>
      </c>
      <c r="BX29">
        <v>18.3415161290323</v>
      </c>
      <c r="BY29">
        <v>900.11080645161303</v>
      </c>
      <c r="BZ29">
        <v>21.086764516129001</v>
      </c>
      <c r="CA29">
        <v>500.022258064516</v>
      </c>
      <c r="CB29">
        <v>102.35899999999999</v>
      </c>
      <c r="CC29">
        <v>9.99957129032258E-2</v>
      </c>
      <c r="CD29">
        <v>27.948370967741901</v>
      </c>
      <c r="CE29">
        <v>28.7489387096774</v>
      </c>
      <c r="CF29">
        <v>999.9</v>
      </c>
      <c r="CG29">
        <v>0</v>
      </c>
      <c r="CH29">
        <v>0</v>
      </c>
      <c r="CI29">
        <v>10000.345483871</v>
      </c>
      <c r="CJ29">
        <v>0</v>
      </c>
      <c r="CK29">
        <v>259.33470967741903</v>
      </c>
      <c r="CL29">
        <v>1399.98129032258</v>
      </c>
      <c r="CM29">
        <v>0.899992225806451</v>
      </c>
      <c r="CN29">
        <v>0.100007648387097</v>
      </c>
      <c r="CO29">
        <v>0</v>
      </c>
      <c r="CP29">
        <v>939.54761290322597</v>
      </c>
      <c r="CQ29">
        <v>4.9994800000000001</v>
      </c>
      <c r="CR29">
        <v>13488.8870967742</v>
      </c>
      <c r="CS29">
        <v>11417.396774193599</v>
      </c>
      <c r="CT29">
        <v>47.350548387096801</v>
      </c>
      <c r="CU29">
        <v>49.223580645161299</v>
      </c>
      <c r="CV29">
        <v>48.281999999999996</v>
      </c>
      <c r="CW29">
        <v>48.640935483870997</v>
      </c>
      <c r="CX29">
        <v>49.401064516128997</v>
      </c>
      <c r="CY29">
        <v>1255.4709677419401</v>
      </c>
      <c r="CZ29">
        <v>139.51032258064501</v>
      </c>
      <c r="DA29">
        <v>0</v>
      </c>
      <c r="DB29">
        <v>119.59999990463299</v>
      </c>
      <c r="DC29">
        <v>0</v>
      </c>
      <c r="DD29">
        <v>939.52553846153796</v>
      </c>
      <c r="DE29">
        <v>-6.4522393086817296</v>
      </c>
      <c r="DF29">
        <v>-104.198290554642</v>
      </c>
      <c r="DG29">
        <v>13488.615384615399</v>
      </c>
      <c r="DH29">
        <v>15</v>
      </c>
      <c r="DI29">
        <v>1607972394.5</v>
      </c>
      <c r="DJ29" t="s">
        <v>328</v>
      </c>
      <c r="DK29">
        <v>1607972387.5</v>
      </c>
      <c r="DL29">
        <v>1607972394.5</v>
      </c>
      <c r="DM29">
        <v>17</v>
      </c>
      <c r="DN29">
        <v>-0.02</v>
      </c>
      <c r="DO29">
        <v>1E-3</v>
      </c>
      <c r="DP29">
        <v>0.219</v>
      </c>
      <c r="DQ29">
        <v>0.189</v>
      </c>
      <c r="DR29">
        <v>418</v>
      </c>
      <c r="DS29">
        <v>19</v>
      </c>
      <c r="DT29">
        <v>0.14000000000000001</v>
      </c>
      <c r="DU29">
        <v>0.03</v>
      </c>
      <c r="DV29">
        <v>26.444731780614301</v>
      </c>
      <c r="DW29">
        <v>0.209361849569316</v>
      </c>
      <c r="DX29">
        <v>9.9214849783755193E-2</v>
      </c>
      <c r="DY29">
        <v>1</v>
      </c>
      <c r="DZ29">
        <v>-34.531123333333298</v>
      </c>
      <c r="EA29">
        <v>0.148946829810926</v>
      </c>
      <c r="EB29">
        <v>0.119484564368048</v>
      </c>
      <c r="EC29">
        <v>1</v>
      </c>
      <c r="ED29">
        <v>3.0445380000000002</v>
      </c>
      <c r="EE29">
        <v>-0.21104302558398</v>
      </c>
      <c r="EF29">
        <v>1.7195097053133102E-2</v>
      </c>
      <c r="EG29">
        <v>0</v>
      </c>
      <c r="EH29">
        <v>2</v>
      </c>
      <c r="EI29">
        <v>3</v>
      </c>
      <c r="EJ29" t="s">
        <v>342</v>
      </c>
      <c r="EK29">
        <v>100</v>
      </c>
      <c r="EL29">
        <v>100</v>
      </c>
      <c r="EM29">
        <v>-0.28199999999999997</v>
      </c>
      <c r="EN29">
        <v>0.29699999999999999</v>
      </c>
      <c r="EO29">
        <v>0.39970566601573099</v>
      </c>
      <c r="EP29">
        <v>-1.6043650578588901E-5</v>
      </c>
      <c r="EQ29">
        <v>-1.15305589960158E-6</v>
      </c>
      <c r="ER29">
        <v>3.6581349982770798E-10</v>
      </c>
      <c r="ES29">
        <v>-0.100838829159988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9.6</v>
      </c>
      <c r="FB29">
        <v>9.5</v>
      </c>
      <c r="FC29">
        <v>2</v>
      </c>
      <c r="FD29">
        <v>515.69200000000001</v>
      </c>
      <c r="FE29">
        <v>479.06200000000001</v>
      </c>
      <c r="FF29">
        <v>24.334800000000001</v>
      </c>
      <c r="FG29">
        <v>37.229999999999997</v>
      </c>
      <c r="FH29">
        <v>29.998699999999999</v>
      </c>
      <c r="FI29">
        <v>37.280200000000001</v>
      </c>
      <c r="FJ29">
        <v>37.321100000000001</v>
      </c>
      <c r="FK29">
        <v>37.873699999999999</v>
      </c>
      <c r="FL29">
        <v>21.0152</v>
      </c>
      <c r="FM29">
        <v>40.625300000000003</v>
      </c>
      <c r="FN29">
        <v>24.347899999999999</v>
      </c>
      <c r="FO29">
        <v>934.26199999999994</v>
      </c>
      <c r="FP29">
        <v>18.067399999999999</v>
      </c>
      <c r="FQ29">
        <v>97.202799999999996</v>
      </c>
      <c r="FR29">
        <v>101.39100000000001</v>
      </c>
    </row>
    <row r="30" spans="1:174" x14ac:dyDescent="0.25">
      <c r="A30">
        <v>14</v>
      </c>
      <c r="B30">
        <v>1607973083.0999999</v>
      </c>
      <c r="C30">
        <v>1411.0999999046301</v>
      </c>
      <c r="D30" t="s">
        <v>351</v>
      </c>
      <c r="E30" t="s">
        <v>352</v>
      </c>
      <c r="F30" t="s">
        <v>291</v>
      </c>
      <c r="G30" t="s">
        <v>292</v>
      </c>
      <c r="H30">
        <v>1607973075.0999999</v>
      </c>
      <c r="I30">
        <f t="shared" si="0"/>
        <v>2.2386976598748783E-3</v>
      </c>
      <c r="J30">
        <f t="shared" si="1"/>
        <v>2.2386976598748785</v>
      </c>
      <c r="K30">
        <f t="shared" si="2"/>
        <v>29.214777591209987</v>
      </c>
      <c r="L30">
        <f t="shared" si="3"/>
        <v>1199.7043225806499</v>
      </c>
      <c r="M30">
        <f t="shared" si="4"/>
        <v>788.77965021861394</v>
      </c>
      <c r="N30">
        <f t="shared" si="5"/>
        <v>80.818481453913748</v>
      </c>
      <c r="O30">
        <f t="shared" si="6"/>
        <v>122.92188511429266</v>
      </c>
      <c r="P30">
        <f t="shared" si="7"/>
        <v>0.12486347198252545</v>
      </c>
      <c r="Q30">
        <f t="shared" si="8"/>
        <v>2.9697502315316573</v>
      </c>
      <c r="R30">
        <f t="shared" si="9"/>
        <v>0.12201854310328338</v>
      </c>
      <c r="S30">
        <f t="shared" si="10"/>
        <v>7.6511796234547319E-2</v>
      </c>
      <c r="T30">
        <f t="shared" si="11"/>
        <v>231.28830660739231</v>
      </c>
      <c r="U30">
        <f t="shared" si="12"/>
        <v>28.796043665222385</v>
      </c>
      <c r="V30">
        <f t="shared" si="13"/>
        <v>28.884948387096799</v>
      </c>
      <c r="W30">
        <f t="shared" si="14"/>
        <v>3.9950753368277665</v>
      </c>
      <c r="X30">
        <f t="shared" si="15"/>
        <v>57.147766540884163</v>
      </c>
      <c r="Y30">
        <f t="shared" si="16"/>
        <v>2.1717916164437225</v>
      </c>
      <c r="Z30">
        <f t="shared" si="17"/>
        <v>3.8003088272749879</v>
      </c>
      <c r="AA30">
        <f t="shared" si="18"/>
        <v>1.823283720384044</v>
      </c>
      <c r="AB30">
        <f t="shared" si="19"/>
        <v>-98.726566800482132</v>
      </c>
      <c r="AC30">
        <f t="shared" si="20"/>
        <v>-137.7291851776709</v>
      </c>
      <c r="AD30">
        <f t="shared" si="21"/>
        <v>-10.155115658973196</v>
      </c>
      <c r="AE30">
        <f t="shared" si="22"/>
        <v>-15.322561029733905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53915.454592850001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353</v>
      </c>
      <c r="AR30">
        <v>15368.1</v>
      </c>
      <c r="AS30">
        <v>949.79376923076904</v>
      </c>
      <c r="AT30">
        <v>1272.46</v>
      </c>
      <c r="AU30">
        <f t="shared" si="27"/>
        <v>0.25357671814377736</v>
      </c>
      <c r="AV30">
        <v>0.5</v>
      </c>
      <c r="AW30">
        <f t="shared" si="28"/>
        <v>1180.1687241351851</v>
      </c>
      <c r="AX30">
        <f t="shared" si="29"/>
        <v>29.214777591209987</v>
      </c>
      <c r="AY30">
        <f t="shared" si="30"/>
        <v>149.63165596106458</v>
      </c>
      <c r="AZ30">
        <f t="shared" si="31"/>
        <v>2.5244293008067853E-2</v>
      </c>
      <c r="BA30">
        <f t="shared" si="32"/>
        <v>1.5636012133976704</v>
      </c>
      <c r="BB30" t="s">
        <v>354</v>
      </c>
      <c r="BC30">
        <v>949.79376923076904</v>
      </c>
      <c r="BD30">
        <v>602.59</v>
      </c>
      <c r="BE30">
        <f t="shared" si="33"/>
        <v>0.52643698033729946</v>
      </c>
      <c r="BF30">
        <f t="shared" si="34"/>
        <v>0.48168485044744652</v>
      </c>
      <c r="BG30">
        <f t="shared" si="35"/>
        <v>0.74812088031915891</v>
      </c>
      <c r="BH30">
        <f t="shared" si="36"/>
        <v>0.5793106543770149</v>
      </c>
      <c r="BI30">
        <f t="shared" si="37"/>
        <v>0.78128390640442891</v>
      </c>
      <c r="BJ30">
        <f t="shared" si="38"/>
        <v>0.3056015773468434</v>
      </c>
      <c r="BK30">
        <f t="shared" si="39"/>
        <v>0.69439842265315654</v>
      </c>
      <c r="BL30">
        <f t="shared" si="40"/>
        <v>1399.9803225806399</v>
      </c>
      <c r="BM30">
        <f t="shared" si="41"/>
        <v>1180.1687241351851</v>
      </c>
      <c r="BN30">
        <f t="shared" si="42"/>
        <v>0.84298950856661525</v>
      </c>
      <c r="BO30">
        <f t="shared" si="43"/>
        <v>0.19597901713323057</v>
      </c>
      <c r="BP30">
        <v>6</v>
      </c>
      <c r="BQ30">
        <v>0.5</v>
      </c>
      <c r="BR30" t="s">
        <v>296</v>
      </c>
      <c r="BS30">
        <v>2</v>
      </c>
      <c r="BT30">
        <v>1607973075.0999999</v>
      </c>
      <c r="BU30">
        <v>1199.7043225806499</v>
      </c>
      <c r="BV30">
        <v>1237.9825806451599</v>
      </c>
      <c r="BW30">
        <v>21.1964516129032</v>
      </c>
      <c r="BX30">
        <v>18.567122580645201</v>
      </c>
      <c r="BY30">
        <v>1200.19032258065</v>
      </c>
      <c r="BZ30">
        <v>21.003451612903199</v>
      </c>
      <c r="CA30">
        <v>500.03141935483899</v>
      </c>
      <c r="CB30">
        <v>102.360129032258</v>
      </c>
      <c r="CC30">
        <v>0.100021190322581</v>
      </c>
      <c r="CD30">
        <v>28.0247064516129</v>
      </c>
      <c r="CE30">
        <v>28.884948387096799</v>
      </c>
      <c r="CF30">
        <v>999.9</v>
      </c>
      <c r="CG30">
        <v>0</v>
      </c>
      <c r="CH30">
        <v>0</v>
      </c>
      <c r="CI30">
        <v>9995.0829032258098</v>
      </c>
      <c r="CJ30">
        <v>0</v>
      </c>
      <c r="CK30">
        <v>259.00209677419298</v>
      </c>
      <c r="CL30">
        <v>1399.9803225806399</v>
      </c>
      <c r="CM30">
        <v>0.89999364516128999</v>
      </c>
      <c r="CN30">
        <v>0.10000620967741899</v>
      </c>
      <c r="CO30">
        <v>0</v>
      </c>
      <c r="CP30">
        <v>949.89293548387104</v>
      </c>
      <c r="CQ30">
        <v>4.9994800000000001</v>
      </c>
      <c r="CR30">
        <v>13643.4096774194</v>
      </c>
      <c r="CS30">
        <v>11417.4032258064</v>
      </c>
      <c r="CT30">
        <v>47.080290322580602</v>
      </c>
      <c r="CU30">
        <v>48.856709677419303</v>
      </c>
      <c r="CV30">
        <v>47.965451612903202</v>
      </c>
      <c r="CW30">
        <v>48.326225806451603</v>
      </c>
      <c r="CX30">
        <v>49.062129032257999</v>
      </c>
      <c r="CY30">
        <v>1255.4719354838701</v>
      </c>
      <c r="CZ30">
        <v>139.50838709677399</v>
      </c>
      <c r="DA30">
        <v>0</v>
      </c>
      <c r="DB30">
        <v>119.59999990463299</v>
      </c>
      <c r="DC30">
        <v>0</v>
      </c>
      <c r="DD30">
        <v>949.79376923076904</v>
      </c>
      <c r="DE30">
        <v>-23.401025644254702</v>
      </c>
      <c r="DF30">
        <v>-322.97094013393303</v>
      </c>
      <c r="DG30">
        <v>13642.211538461501</v>
      </c>
      <c r="DH30">
        <v>15</v>
      </c>
      <c r="DI30">
        <v>1607973110.0999999</v>
      </c>
      <c r="DJ30" t="s">
        <v>355</v>
      </c>
      <c r="DK30">
        <v>1607973108.5999999</v>
      </c>
      <c r="DL30">
        <v>1607973110.0999999</v>
      </c>
      <c r="DM30">
        <v>18</v>
      </c>
      <c r="DN30">
        <v>0.20799999999999999</v>
      </c>
      <c r="DO30">
        <v>3.0000000000000001E-3</v>
      </c>
      <c r="DP30">
        <v>-0.48599999999999999</v>
      </c>
      <c r="DQ30">
        <v>0.193</v>
      </c>
      <c r="DR30">
        <v>1238</v>
      </c>
      <c r="DS30">
        <v>19</v>
      </c>
      <c r="DT30">
        <v>0.06</v>
      </c>
      <c r="DU30">
        <v>0.03</v>
      </c>
      <c r="DV30">
        <v>29.2629559039245</v>
      </c>
      <c r="DW30">
        <v>-1.46464298568033</v>
      </c>
      <c r="DX30">
        <v>0.117932545619491</v>
      </c>
      <c r="DY30">
        <v>0</v>
      </c>
      <c r="DZ30">
        <v>-38.445803333333302</v>
      </c>
      <c r="EA30">
        <v>1.6206140155728199</v>
      </c>
      <c r="EB30">
        <v>0.12680580555409199</v>
      </c>
      <c r="EC30">
        <v>0</v>
      </c>
      <c r="ED30">
        <v>2.73244166666667</v>
      </c>
      <c r="EE30">
        <v>0.19951047830923199</v>
      </c>
      <c r="EF30">
        <v>1.4522663457124101E-2</v>
      </c>
      <c r="EG30">
        <v>1</v>
      </c>
      <c r="EH30">
        <v>1</v>
      </c>
      <c r="EI30">
        <v>3</v>
      </c>
      <c r="EJ30" t="s">
        <v>329</v>
      </c>
      <c r="EK30">
        <v>100</v>
      </c>
      <c r="EL30">
        <v>100</v>
      </c>
      <c r="EM30">
        <v>-0.48599999999999999</v>
      </c>
      <c r="EN30">
        <v>0.193</v>
      </c>
      <c r="EO30">
        <v>0.39970566601573099</v>
      </c>
      <c r="EP30">
        <v>-1.6043650578588901E-5</v>
      </c>
      <c r="EQ30">
        <v>-1.15305589960158E-6</v>
      </c>
      <c r="ER30">
        <v>3.6581349982770798E-10</v>
      </c>
      <c r="ES30">
        <v>-0.100838829159988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11.6</v>
      </c>
      <c r="FB30">
        <v>11.5</v>
      </c>
      <c r="FC30">
        <v>2</v>
      </c>
      <c r="FD30">
        <v>515.59400000000005</v>
      </c>
      <c r="FE30">
        <v>481.63299999999998</v>
      </c>
      <c r="FF30">
        <v>23.469000000000001</v>
      </c>
      <c r="FG30">
        <v>36.942700000000002</v>
      </c>
      <c r="FH30">
        <v>29.9998</v>
      </c>
      <c r="FI30">
        <v>37.091200000000001</v>
      </c>
      <c r="FJ30">
        <v>37.147799999999997</v>
      </c>
      <c r="FK30">
        <v>47.636400000000002</v>
      </c>
      <c r="FL30">
        <v>17.123899999999999</v>
      </c>
      <c r="FM30">
        <v>39.881700000000002</v>
      </c>
      <c r="FN30">
        <v>23.453900000000001</v>
      </c>
      <c r="FO30">
        <v>1238.08</v>
      </c>
      <c r="FP30">
        <v>18.588699999999999</v>
      </c>
      <c r="FQ30">
        <v>97.262900000000002</v>
      </c>
      <c r="FR30">
        <v>101.44799999999999</v>
      </c>
    </row>
    <row r="31" spans="1:174" x14ac:dyDescent="0.25">
      <c r="A31">
        <v>15</v>
      </c>
      <c r="B31">
        <v>1607973231.0999999</v>
      </c>
      <c r="C31">
        <v>1559.0999999046301</v>
      </c>
      <c r="D31" t="s">
        <v>356</v>
      </c>
      <c r="E31" t="s">
        <v>357</v>
      </c>
      <c r="F31" t="s">
        <v>291</v>
      </c>
      <c r="G31" t="s">
        <v>292</v>
      </c>
      <c r="H31">
        <v>1607973223.0999999</v>
      </c>
      <c r="I31">
        <f t="shared" si="0"/>
        <v>2.2874032326061565E-3</v>
      </c>
      <c r="J31">
        <f t="shared" si="1"/>
        <v>2.2874032326061564</v>
      </c>
      <c r="K31">
        <f t="shared" si="2"/>
        <v>29.374880581964881</v>
      </c>
      <c r="L31">
        <f t="shared" si="3"/>
        <v>1399.6635483871</v>
      </c>
      <c r="M31">
        <f t="shared" si="4"/>
        <v>988.87677324386186</v>
      </c>
      <c r="N31">
        <f t="shared" si="5"/>
        <v>101.319232237349</v>
      </c>
      <c r="O31">
        <f t="shared" si="6"/>
        <v>143.40799576876381</v>
      </c>
      <c r="P31">
        <f t="shared" si="7"/>
        <v>0.12760556589572841</v>
      </c>
      <c r="Q31">
        <f t="shared" si="8"/>
        <v>2.9705823044924755</v>
      </c>
      <c r="R31">
        <f t="shared" si="9"/>
        <v>0.12463672330049036</v>
      </c>
      <c r="S31">
        <f t="shared" si="10"/>
        <v>7.8158937802279366E-2</v>
      </c>
      <c r="T31">
        <f t="shared" si="11"/>
        <v>231.29133991230029</v>
      </c>
      <c r="U31">
        <f t="shared" si="12"/>
        <v>28.765542170025828</v>
      </c>
      <c r="V31">
        <f t="shared" si="13"/>
        <v>29.0706387096774</v>
      </c>
      <c r="W31">
        <f t="shared" si="14"/>
        <v>4.0382412689136098</v>
      </c>
      <c r="X31">
        <f t="shared" si="15"/>
        <v>58.351713818579618</v>
      </c>
      <c r="Y31">
        <f t="shared" si="16"/>
        <v>2.2152415291886576</v>
      </c>
      <c r="Z31">
        <f t="shared" si="17"/>
        <v>3.796360696578732</v>
      </c>
      <c r="AA31">
        <f t="shared" si="18"/>
        <v>1.8229997397249522</v>
      </c>
      <c r="AB31">
        <f t="shared" si="19"/>
        <v>-100.8744825579315</v>
      </c>
      <c r="AC31">
        <f t="shared" si="20"/>
        <v>-170.36192257482705</v>
      </c>
      <c r="AD31">
        <f t="shared" si="21"/>
        <v>-12.56819528927447</v>
      </c>
      <c r="AE31">
        <f t="shared" si="22"/>
        <v>-52.513260509732746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53942.98588346324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358</v>
      </c>
      <c r="AR31">
        <v>15367.9</v>
      </c>
      <c r="AS31">
        <v>927.76011538461501</v>
      </c>
      <c r="AT31">
        <v>1234.3499999999999</v>
      </c>
      <c r="AU31">
        <f t="shared" si="27"/>
        <v>0.24838164589896294</v>
      </c>
      <c r="AV31">
        <v>0.5</v>
      </c>
      <c r="AW31">
        <f t="shared" si="28"/>
        <v>1180.1864144576782</v>
      </c>
      <c r="AX31">
        <f t="shared" si="29"/>
        <v>29.374880581964881</v>
      </c>
      <c r="AY31">
        <f t="shared" si="30"/>
        <v>146.56832204529687</v>
      </c>
      <c r="AZ31">
        <f t="shared" si="31"/>
        <v>2.5379573679930049E-2</v>
      </c>
      <c r="BA31">
        <f t="shared" si="32"/>
        <v>1.6427512455948476</v>
      </c>
      <c r="BB31" t="s">
        <v>359</v>
      </c>
      <c r="BC31">
        <v>927.76011538461501</v>
      </c>
      <c r="BD31">
        <v>602.80999999999995</v>
      </c>
      <c r="BE31">
        <f t="shared" si="33"/>
        <v>0.51163770405476572</v>
      </c>
      <c r="BF31">
        <f t="shared" si="34"/>
        <v>0.48546392091614926</v>
      </c>
      <c r="BG31">
        <f t="shared" si="35"/>
        <v>0.76251377257668462</v>
      </c>
      <c r="BH31">
        <f t="shared" si="36"/>
        <v>0.5908764556323991</v>
      </c>
      <c r="BI31">
        <f t="shared" si="37"/>
        <v>0.79624893976410205</v>
      </c>
      <c r="BJ31">
        <f t="shared" si="38"/>
        <v>0.31542906546068233</v>
      </c>
      <c r="BK31">
        <f t="shared" si="39"/>
        <v>0.68457093453931761</v>
      </c>
      <c r="BL31">
        <f t="shared" si="40"/>
        <v>1400.0016129032299</v>
      </c>
      <c r="BM31">
        <f t="shared" si="41"/>
        <v>1180.1864144576782</v>
      </c>
      <c r="BN31">
        <f t="shared" si="42"/>
        <v>0.84298932485533806</v>
      </c>
      <c r="BO31">
        <f t="shared" si="43"/>
        <v>0.19597864971067624</v>
      </c>
      <c r="BP31">
        <v>6</v>
      </c>
      <c r="BQ31">
        <v>0.5</v>
      </c>
      <c r="BR31" t="s">
        <v>296</v>
      </c>
      <c r="BS31">
        <v>2</v>
      </c>
      <c r="BT31">
        <v>1607973223.0999999</v>
      </c>
      <c r="BU31">
        <v>1399.6635483871</v>
      </c>
      <c r="BV31">
        <v>1438.75322580645</v>
      </c>
      <c r="BW31">
        <v>21.6207806451613</v>
      </c>
      <c r="BX31">
        <v>18.9353870967742</v>
      </c>
      <c r="BY31">
        <v>1400.3354838709699</v>
      </c>
      <c r="BZ31">
        <v>21.307332258064498</v>
      </c>
      <c r="CA31">
        <v>500.02677419354802</v>
      </c>
      <c r="CB31">
        <v>102.35887096774201</v>
      </c>
      <c r="CC31">
        <v>0.100034912903226</v>
      </c>
      <c r="CD31">
        <v>28.006874193548398</v>
      </c>
      <c r="CE31">
        <v>29.0706387096774</v>
      </c>
      <c r="CF31">
        <v>999.9</v>
      </c>
      <c r="CG31">
        <v>0</v>
      </c>
      <c r="CH31">
        <v>0</v>
      </c>
      <c r="CI31">
        <v>9999.9145161290307</v>
      </c>
      <c r="CJ31">
        <v>0</v>
      </c>
      <c r="CK31">
        <v>259.46467741935498</v>
      </c>
      <c r="CL31">
        <v>1400.0016129032299</v>
      </c>
      <c r="CM31">
        <v>0.89999719354838703</v>
      </c>
      <c r="CN31">
        <v>0.100002612903226</v>
      </c>
      <c r="CO31">
        <v>0</v>
      </c>
      <c r="CP31">
        <v>927.82938709677398</v>
      </c>
      <c r="CQ31">
        <v>4.9994800000000001</v>
      </c>
      <c r="CR31">
        <v>13359.990322580599</v>
      </c>
      <c r="CS31">
        <v>11417.580645161301</v>
      </c>
      <c r="CT31">
        <v>47.024000000000001</v>
      </c>
      <c r="CU31">
        <v>48.811999999999998</v>
      </c>
      <c r="CV31">
        <v>47.878999999999998</v>
      </c>
      <c r="CW31">
        <v>48.316129032257997</v>
      </c>
      <c r="CX31">
        <v>48.991870967741903</v>
      </c>
      <c r="CY31">
        <v>1255.4996774193501</v>
      </c>
      <c r="CZ31">
        <v>139.50193548387099</v>
      </c>
      <c r="DA31">
        <v>0</v>
      </c>
      <c r="DB31">
        <v>147.200000047684</v>
      </c>
      <c r="DC31">
        <v>0</v>
      </c>
      <c r="DD31">
        <v>927.76011538461501</v>
      </c>
      <c r="DE31">
        <v>-12.5434188072932</v>
      </c>
      <c r="DF31">
        <v>-149.818803421859</v>
      </c>
      <c r="DG31">
        <v>13359.007692307699</v>
      </c>
      <c r="DH31">
        <v>15</v>
      </c>
      <c r="DI31">
        <v>1607973110.0999999</v>
      </c>
      <c r="DJ31" t="s">
        <v>355</v>
      </c>
      <c r="DK31">
        <v>1607973108.5999999</v>
      </c>
      <c r="DL31">
        <v>1607973110.0999999</v>
      </c>
      <c r="DM31">
        <v>18</v>
      </c>
      <c r="DN31">
        <v>0.20799999999999999</v>
      </c>
      <c r="DO31">
        <v>3.0000000000000001E-3</v>
      </c>
      <c r="DP31">
        <v>-0.48599999999999999</v>
      </c>
      <c r="DQ31">
        <v>0.193</v>
      </c>
      <c r="DR31">
        <v>1238</v>
      </c>
      <c r="DS31">
        <v>19</v>
      </c>
      <c r="DT31">
        <v>0.06</v>
      </c>
      <c r="DU31">
        <v>0.03</v>
      </c>
      <c r="DV31">
        <v>29.394151669392699</v>
      </c>
      <c r="DW31">
        <v>6.3974125656628703E-2</v>
      </c>
      <c r="DX31">
        <v>0.11370329916273</v>
      </c>
      <c r="DY31">
        <v>1</v>
      </c>
      <c r="DZ31">
        <v>-39.099580000000003</v>
      </c>
      <c r="EA31">
        <v>0.43427986651829198</v>
      </c>
      <c r="EB31">
        <v>0.137442958835051</v>
      </c>
      <c r="EC31">
        <v>0</v>
      </c>
      <c r="ED31">
        <v>2.6859850000000001</v>
      </c>
      <c r="EE31">
        <v>-0.32490473859845398</v>
      </c>
      <c r="EF31">
        <v>2.58853608242188E-2</v>
      </c>
      <c r="EG31">
        <v>0</v>
      </c>
      <c r="EH31">
        <v>1</v>
      </c>
      <c r="EI31">
        <v>3</v>
      </c>
      <c r="EJ31" t="s">
        <v>329</v>
      </c>
      <c r="EK31">
        <v>100</v>
      </c>
      <c r="EL31">
        <v>100</v>
      </c>
      <c r="EM31">
        <v>-0.67</v>
      </c>
      <c r="EN31">
        <v>0.31519999999999998</v>
      </c>
      <c r="EO31">
        <v>0.60719439680680098</v>
      </c>
      <c r="EP31">
        <v>-1.6043650578588901E-5</v>
      </c>
      <c r="EQ31">
        <v>-1.15305589960158E-6</v>
      </c>
      <c r="ER31">
        <v>3.6581349982770798E-10</v>
      </c>
      <c r="ES31">
        <v>-9.7375202862597598E-2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2</v>
      </c>
      <c r="FB31">
        <v>2</v>
      </c>
      <c r="FC31">
        <v>2</v>
      </c>
      <c r="FD31">
        <v>515.52099999999996</v>
      </c>
      <c r="FE31">
        <v>482.23</v>
      </c>
      <c r="FF31">
        <v>23.2409</v>
      </c>
      <c r="FG31">
        <v>36.882800000000003</v>
      </c>
      <c r="FH31">
        <v>30.000299999999999</v>
      </c>
      <c r="FI31">
        <v>36.991399999999999</v>
      </c>
      <c r="FJ31">
        <v>37.045099999999998</v>
      </c>
      <c r="FK31">
        <v>53.860500000000002</v>
      </c>
      <c r="FL31">
        <v>14.617699999999999</v>
      </c>
      <c r="FM31">
        <v>40.024999999999999</v>
      </c>
      <c r="FN31">
        <v>23.232900000000001</v>
      </c>
      <c r="FO31">
        <v>1438.87</v>
      </c>
      <c r="FP31">
        <v>19.099499999999999</v>
      </c>
      <c r="FQ31">
        <v>97.270899999999997</v>
      </c>
      <c r="FR31">
        <v>101.452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2020-12-14T13:26:35Z</dcterms:created>
  <dcterms:modified xsi:type="dcterms:W3CDTF">2021-05-04T23:20:08Z</dcterms:modified>
</cp:coreProperties>
</file>