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1270DE32-86B4-46AB-AC3D-755E76499EA4}" xr6:coauthVersionLast="46" xr6:coauthVersionMax="46" xr10:uidLastSave="{00000000-0000-0000-0000-000000000000}"/>
  <bookViews>
    <workbookView xWindow="1170" yWindow="117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T31" i="1" s="1"/>
  <c r="BI31" i="1"/>
  <c r="BH31" i="1"/>
  <c r="BG31" i="1"/>
  <c r="BF31" i="1"/>
  <c r="BJ31" i="1" s="1"/>
  <c r="BK31" i="1" s="1"/>
  <c r="BE31" i="1"/>
  <c r="BA31" i="1"/>
  <c r="AU31" i="1"/>
  <c r="AO31" i="1"/>
  <c r="AJ31" i="1"/>
  <c r="AH31" i="1" s="1"/>
  <c r="Z31" i="1"/>
  <c r="Y31" i="1"/>
  <c r="X31" i="1" s="1"/>
  <c r="Q31" i="1"/>
  <c r="BO30" i="1"/>
  <c r="BN30" i="1"/>
  <c r="BL30" i="1"/>
  <c r="BM30" i="1" s="1"/>
  <c r="BI30" i="1"/>
  <c r="BH30" i="1"/>
  <c r="BG30" i="1"/>
  <c r="BF30" i="1"/>
  <c r="BJ30" i="1" s="1"/>
  <c r="BK30" i="1" s="1"/>
  <c r="BE30" i="1"/>
  <c r="BA30" i="1"/>
  <c r="AU30" i="1"/>
  <c r="AO30" i="1"/>
  <c r="AJ30" i="1"/>
  <c r="AH30" i="1" s="1"/>
  <c r="AI30" i="1"/>
  <c r="Z30" i="1"/>
  <c r="Y30" i="1"/>
  <c r="X30" i="1" s="1"/>
  <c r="Q30" i="1"/>
  <c r="BO29" i="1"/>
  <c r="BN29" i="1"/>
  <c r="BL29" i="1"/>
  <c r="BM29" i="1" s="1"/>
  <c r="T29" i="1" s="1"/>
  <c r="BI29" i="1"/>
  <c r="BH29" i="1"/>
  <c r="BG29" i="1"/>
  <c r="BF29" i="1"/>
  <c r="BJ29" i="1" s="1"/>
  <c r="BK29" i="1" s="1"/>
  <c r="BE29" i="1"/>
  <c r="BA29" i="1"/>
  <c r="AU29" i="1"/>
  <c r="AO29" i="1"/>
  <c r="AJ29" i="1"/>
  <c r="AH29" i="1" s="1"/>
  <c r="Z29" i="1"/>
  <c r="Y29" i="1"/>
  <c r="X29" i="1" s="1"/>
  <c r="Q29" i="1"/>
  <c r="BO28" i="1"/>
  <c r="BN28" i="1"/>
  <c r="BL28" i="1"/>
  <c r="BM28" i="1" s="1"/>
  <c r="BI28" i="1"/>
  <c r="BH28" i="1"/>
  <c r="BG28" i="1"/>
  <c r="BF28" i="1"/>
  <c r="BJ28" i="1" s="1"/>
  <c r="BK28" i="1" s="1"/>
  <c r="BE28" i="1"/>
  <c r="BA28" i="1"/>
  <c r="AU28" i="1"/>
  <c r="AO28" i="1"/>
  <c r="AJ28" i="1"/>
  <c r="AH28" i="1" s="1"/>
  <c r="AI28" i="1" s="1"/>
  <c r="Z28" i="1"/>
  <c r="Y28" i="1"/>
  <c r="X28" i="1" s="1"/>
  <c r="Q28" i="1"/>
  <c r="BO27" i="1"/>
  <c r="BN27" i="1"/>
  <c r="BL27" i="1"/>
  <c r="BM27" i="1" s="1"/>
  <c r="T27" i="1" s="1"/>
  <c r="BI27" i="1"/>
  <c r="BH27" i="1"/>
  <c r="BG27" i="1"/>
  <c r="BF27" i="1"/>
  <c r="BJ27" i="1" s="1"/>
  <c r="BK27" i="1" s="1"/>
  <c r="BE27" i="1"/>
  <c r="BA27" i="1"/>
  <c r="AU27" i="1"/>
  <c r="AO27" i="1"/>
  <c r="AJ27" i="1"/>
  <c r="AH27" i="1" s="1"/>
  <c r="Z27" i="1"/>
  <c r="Y27" i="1"/>
  <c r="X27" i="1" s="1"/>
  <c r="Q27" i="1"/>
  <c r="BO26" i="1"/>
  <c r="BN26" i="1"/>
  <c r="BL26" i="1"/>
  <c r="BM26" i="1" s="1"/>
  <c r="BI26" i="1"/>
  <c r="BH26" i="1"/>
  <c r="BG26" i="1"/>
  <c r="BF26" i="1"/>
  <c r="BJ26" i="1" s="1"/>
  <c r="BK26" i="1" s="1"/>
  <c r="BE26" i="1"/>
  <c r="BA26" i="1"/>
  <c r="AU26" i="1"/>
  <c r="AO26" i="1"/>
  <c r="AJ26" i="1"/>
  <c r="AH26" i="1" s="1"/>
  <c r="AI26" i="1"/>
  <c r="Z26" i="1"/>
  <c r="Y26" i="1"/>
  <c r="X26" i="1" s="1"/>
  <c r="Q26" i="1"/>
  <c r="BO25" i="1"/>
  <c r="BN25" i="1"/>
  <c r="BL25" i="1"/>
  <c r="BM25" i="1" s="1"/>
  <c r="T25" i="1" s="1"/>
  <c r="BI25" i="1"/>
  <c r="BH25" i="1"/>
  <c r="BG25" i="1"/>
  <c r="BF25" i="1"/>
  <c r="BJ25" i="1" s="1"/>
  <c r="BK25" i="1" s="1"/>
  <c r="BE25" i="1"/>
  <c r="BA25" i="1"/>
  <c r="AU25" i="1"/>
  <c r="AO25" i="1"/>
  <c r="AJ25" i="1"/>
  <c r="AH25" i="1" s="1"/>
  <c r="Z25" i="1"/>
  <c r="Y25" i="1"/>
  <c r="X25" i="1" s="1"/>
  <c r="Q25" i="1"/>
  <c r="BO24" i="1"/>
  <c r="BN24" i="1"/>
  <c r="BL24" i="1"/>
  <c r="BM24" i="1" s="1"/>
  <c r="BI24" i="1"/>
  <c r="BH24" i="1"/>
  <c r="BG24" i="1"/>
  <c r="BF24" i="1"/>
  <c r="BJ24" i="1" s="1"/>
  <c r="BK24" i="1" s="1"/>
  <c r="BE24" i="1"/>
  <c r="BA24" i="1"/>
  <c r="AU24" i="1"/>
  <c r="AO24" i="1"/>
  <c r="AJ24" i="1"/>
  <c r="AH24" i="1" s="1"/>
  <c r="AI24" i="1" s="1"/>
  <c r="Z24" i="1"/>
  <c r="Y24" i="1"/>
  <c r="X24" i="1" s="1"/>
  <c r="Q24" i="1"/>
  <c r="BO23" i="1"/>
  <c r="BN23" i="1"/>
  <c r="BL23" i="1"/>
  <c r="BM23" i="1" s="1"/>
  <c r="T23" i="1" s="1"/>
  <c r="BI23" i="1"/>
  <c r="BH23" i="1"/>
  <c r="BG23" i="1"/>
  <c r="BF23" i="1"/>
  <c r="BJ23" i="1" s="1"/>
  <c r="BK23" i="1" s="1"/>
  <c r="BE23" i="1"/>
  <c r="BA23" i="1"/>
  <c r="AU23" i="1"/>
  <c r="AO23" i="1"/>
  <c r="AJ23" i="1"/>
  <c r="AH23" i="1" s="1"/>
  <c r="Z23" i="1"/>
  <c r="Y23" i="1"/>
  <c r="X23" i="1" s="1"/>
  <c r="Q23" i="1"/>
  <c r="BO22" i="1"/>
  <c r="BN22" i="1"/>
  <c r="BL22" i="1"/>
  <c r="BM22" i="1" s="1"/>
  <c r="BI22" i="1"/>
  <c r="BH22" i="1"/>
  <c r="BG22" i="1"/>
  <c r="BF22" i="1"/>
  <c r="BJ22" i="1" s="1"/>
  <c r="BK22" i="1" s="1"/>
  <c r="BE22" i="1"/>
  <c r="BA22" i="1"/>
  <c r="AU22" i="1"/>
  <c r="AO22" i="1"/>
  <c r="AJ22" i="1"/>
  <c r="AH22" i="1" s="1"/>
  <c r="AI22" i="1"/>
  <c r="Z22" i="1"/>
  <c r="Y22" i="1"/>
  <c r="X22" i="1" s="1"/>
  <c r="Q22" i="1"/>
  <c r="BO21" i="1"/>
  <c r="BN21" i="1"/>
  <c r="BL21" i="1"/>
  <c r="BM21" i="1" s="1"/>
  <c r="T21" i="1" s="1"/>
  <c r="BI21" i="1"/>
  <c r="BH21" i="1"/>
  <c r="BG21" i="1"/>
  <c r="BF21" i="1"/>
  <c r="BJ21" i="1" s="1"/>
  <c r="BK21" i="1" s="1"/>
  <c r="BE21" i="1"/>
  <c r="BA21" i="1"/>
  <c r="AU21" i="1"/>
  <c r="AO21" i="1"/>
  <c r="AJ21" i="1"/>
  <c r="AH21" i="1" s="1"/>
  <c r="Z21" i="1"/>
  <c r="Y21" i="1"/>
  <c r="X21" i="1" s="1"/>
  <c r="Q21" i="1"/>
  <c r="BO20" i="1"/>
  <c r="BN20" i="1"/>
  <c r="BL20" i="1"/>
  <c r="BM20" i="1" s="1"/>
  <c r="BI20" i="1"/>
  <c r="BH20" i="1"/>
  <c r="BG20" i="1"/>
  <c r="BF20" i="1"/>
  <c r="BJ20" i="1" s="1"/>
  <c r="BK20" i="1" s="1"/>
  <c r="BE20" i="1"/>
  <c r="BA20" i="1"/>
  <c r="AU20" i="1"/>
  <c r="AO20" i="1"/>
  <c r="AJ20" i="1"/>
  <c r="AH20" i="1" s="1"/>
  <c r="AI20" i="1" s="1"/>
  <c r="Z20" i="1"/>
  <c r="Y20" i="1"/>
  <c r="X20" i="1" s="1"/>
  <c r="Q20" i="1"/>
  <c r="BO19" i="1"/>
  <c r="BN19" i="1"/>
  <c r="BL19" i="1"/>
  <c r="BM19" i="1" s="1"/>
  <c r="T19" i="1" s="1"/>
  <c r="BI19" i="1"/>
  <c r="BH19" i="1"/>
  <c r="BG19" i="1"/>
  <c r="BF19" i="1"/>
  <c r="BJ19" i="1" s="1"/>
  <c r="BK19" i="1" s="1"/>
  <c r="BE19" i="1"/>
  <c r="BA19" i="1"/>
  <c r="AU19" i="1"/>
  <c r="AO19" i="1"/>
  <c r="AJ19" i="1"/>
  <c r="AH19" i="1" s="1"/>
  <c r="Z19" i="1"/>
  <c r="Y19" i="1"/>
  <c r="X19" i="1" s="1"/>
  <c r="Q19" i="1"/>
  <c r="BO18" i="1"/>
  <c r="BN18" i="1"/>
  <c r="BM18" i="1"/>
  <c r="BL18" i="1"/>
  <c r="BI18" i="1"/>
  <c r="BH18" i="1"/>
  <c r="BG18" i="1"/>
  <c r="BF18" i="1"/>
  <c r="BJ18" i="1" s="1"/>
  <c r="BK18" i="1" s="1"/>
  <c r="BE18" i="1"/>
  <c r="BA18" i="1"/>
  <c r="AU18" i="1"/>
  <c r="AO18" i="1"/>
  <c r="AJ18" i="1"/>
  <c r="AH18" i="1" s="1"/>
  <c r="AI18" i="1"/>
  <c r="Z18" i="1"/>
  <c r="Y18" i="1"/>
  <c r="X18" i="1" s="1"/>
  <c r="Q18" i="1"/>
  <c r="J18" i="1"/>
  <c r="I18" i="1" s="1"/>
  <c r="BO17" i="1"/>
  <c r="BN17" i="1"/>
  <c r="BL17" i="1"/>
  <c r="BM17" i="1" s="1"/>
  <c r="T17" i="1" s="1"/>
  <c r="BI17" i="1"/>
  <c r="BH17" i="1"/>
  <c r="BG17" i="1"/>
  <c r="BF17" i="1"/>
  <c r="BJ17" i="1" s="1"/>
  <c r="BK17" i="1" s="1"/>
  <c r="BE17" i="1"/>
  <c r="BA17" i="1"/>
  <c r="AW17" i="1"/>
  <c r="AU17" i="1"/>
  <c r="AY17" i="1" s="1"/>
  <c r="AO17" i="1"/>
  <c r="AJ17" i="1"/>
  <c r="AH17" i="1" s="1"/>
  <c r="Z17" i="1"/>
  <c r="Y17" i="1"/>
  <c r="X17" i="1" s="1"/>
  <c r="Q17" i="1"/>
  <c r="AB18" i="1" l="1"/>
  <c r="L17" i="1"/>
  <c r="K17" i="1"/>
  <c r="AX17" i="1" s="1"/>
  <c r="AZ17" i="1" s="1"/>
  <c r="J17" i="1"/>
  <c r="I17" i="1" s="1"/>
  <c r="AI17" i="1"/>
  <c r="O17" i="1"/>
  <c r="O30" i="1"/>
  <c r="L30" i="1"/>
  <c r="K30" i="1"/>
  <c r="AX30" i="1" s="1"/>
  <c r="J30" i="1"/>
  <c r="I30" i="1" s="1"/>
  <c r="O26" i="1"/>
  <c r="L26" i="1"/>
  <c r="K26" i="1"/>
  <c r="AX26" i="1" s="1"/>
  <c r="AZ26" i="1" s="1"/>
  <c r="J26" i="1"/>
  <c r="I26" i="1" s="1"/>
  <c r="AW21" i="1"/>
  <c r="AW22" i="1"/>
  <c r="AY22" i="1" s="1"/>
  <c r="T22" i="1"/>
  <c r="AW25" i="1"/>
  <c r="AY25" i="1" s="1"/>
  <c r="AW26" i="1"/>
  <c r="T26" i="1"/>
  <c r="AW29" i="1"/>
  <c r="AY29" i="1" s="1"/>
  <c r="AW30" i="1"/>
  <c r="T30" i="1"/>
  <c r="AY21" i="1"/>
  <c r="O22" i="1"/>
  <c r="L22" i="1"/>
  <c r="J22" i="1"/>
  <c r="I22" i="1" s="1"/>
  <c r="K22" i="1"/>
  <c r="AX22" i="1" s="1"/>
  <c r="L19" i="1"/>
  <c r="K19" i="1"/>
  <c r="AX19" i="1" s="1"/>
  <c r="J19" i="1"/>
  <c r="I19" i="1" s="1"/>
  <c r="AI19" i="1"/>
  <c r="O19" i="1"/>
  <c r="L23" i="1"/>
  <c r="K23" i="1"/>
  <c r="AX23" i="1" s="1"/>
  <c r="AZ23" i="1" s="1"/>
  <c r="J23" i="1"/>
  <c r="I23" i="1" s="1"/>
  <c r="AI23" i="1"/>
  <c r="O23" i="1"/>
  <c r="AY26" i="1"/>
  <c r="L27" i="1"/>
  <c r="K27" i="1"/>
  <c r="AX27" i="1" s="1"/>
  <c r="J27" i="1"/>
  <c r="I27" i="1" s="1"/>
  <c r="AI27" i="1"/>
  <c r="O27" i="1"/>
  <c r="AY30" i="1"/>
  <c r="L31" i="1"/>
  <c r="K31" i="1"/>
  <c r="AX31" i="1" s="1"/>
  <c r="J31" i="1"/>
  <c r="I31" i="1" s="1"/>
  <c r="AI31" i="1"/>
  <c r="O31" i="1"/>
  <c r="AW18" i="1"/>
  <c r="AY18" i="1" s="1"/>
  <c r="T18" i="1"/>
  <c r="O20" i="1"/>
  <c r="L20" i="1"/>
  <c r="K20" i="1"/>
  <c r="AX20" i="1" s="1"/>
  <c r="AZ20" i="1" s="1"/>
  <c r="J20" i="1"/>
  <c r="I20" i="1" s="1"/>
  <c r="O24" i="1"/>
  <c r="L24" i="1"/>
  <c r="J24" i="1"/>
  <c r="I24" i="1" s="1"/>
  <c r="K24" i="1"/>
  <c r="AX24" i="1" s="1"/>
  <c r="AZ24" i="1" s="1"/>
  <c r="O28" i="1"/>
  <c r="L28" i="1"/>
  <c r="J28" i="1"/>
  <c r="I28" i="1" s="1"/>
  <c r="K28" i="1"/>
  <c r="AX28" i="1" s="1"/>
  <c r="O18" i="1"/>
  <c r="L18" i="1"/>
  <c r="K18" i="1"/>
  <c r="AX18" i="1" s="1"/>
  <c r="AZ18" i="1" s="1"/>
  <c r="U19" i="1"/>
  <c r="V19" i="1" s="1"/>
  <c r="AW19" i="1"/>
  <c r="AY19" i="1" s="1"/>
  <c r="AW20" i="1"/>
  <c r="AY20" i="1" s="1"/>
  <c r="T20" i="1"/>
  <c r="AW23" i="1"/>
  <c r="AY23" i="1" s="1"/>
  <c r="AW24" i="1"/>
  <c r="AY24" i="1" s="1"/>
  <c r="T24" i="1"/>
  <c r="AW27" i="1"/>
  <c r="AY27" i="1" s="1"/>
  <c r="AW28" i="1"/>
  <c r="T28" i="1"/>
  <c r="AW31" i="1"/>
  <c r="AY31" i="1" s="1"/>
  <c r="L21" i="1"/>
  <c r="K21" i="1"/>
  <c r="AX21" i="1" s="1"/>
  <c r="AZ21" i="1" s="1"/>
  <c r="J21" i="1"/>
  <c r="I21" i="1" s="1"/>
  <c r="AI21" i="1"/>
  <c r="O21" i="1"/>
  <c r="U23" i="1"/>
  <c r="V23" i="1" s="1"/>
  <c r="L25" i="1"/>
  <c r="K25" i="1"/>
  <c r="AX25" i="1" s="1"/>
  <c r="AZ25" i="1" s="1"/>
  <c r="J25" i="1"/>
  <c r="I25" i="1" s="1"/>
  <c r="AI25" i="1"/>
  <c r="O25" i="1"/>
  <c r="U27" i="1"/>
  <c r="V27" i="1" s="1"/>
  <c r="AY28" i="1"/>
  <c r="L29" i="1"/>
  <c r="K29" i="1"/>
  <c r="AX29" i="1" s="1"/>
  <c r="AZ29" i="1" s="1"/>
  <c r="J29" i="1"/>
  <c r="I29" i="1" s="1"/>
  <c r="AI29" i="1"/>
  <c r="O29" i="1"/>
  <c r="U31" i="1"/>
  <c r="V31" i="1" s="1"/>
  <c r="AD27" i="1" l="1"/>
  <c r="W27" i="1"/>
  <c r="AA27" i="1" s="1"/>
  <c r="AC27" i="1"/>
  <c r="U28" i="1"/>
  <c r="V28" i="1" s="1"/>
  <c r="AZ28" i="1"/>
  <c r="AB24" i="1"/>
  <c r="U18" i="1"/>
  <c r="V18" i="1" s="1"/>
  <c r="AB19" i="1"/>
  <c r="R19" i="1"/>
  <c r="P19" i="1" s="1"/>
  <c r="S19" i="1" s="1"/>
  <c r="M19" i="1" s="1"/>
  <c r="N19" i="1" s="1"/>
  <c r="AB30" i="1"/>
  <c r="W23" i="1"/>
  <c r="AA23" i="1" s="1"/>
  <c r="AD23" i="1"/>
  <c r="AE23" i="1" s="1"/>
  <c r="AC23" i="1"/>
  <c r="AD31" i="1"/>
  <c r="W31" i="1"/>
  <c r="AA31" i="1" s="1"/>
  <c r="AC31" i="1"/>
  <c r="W19" i="1"/>
  <c r="AA19" i="1" s="1"/>
  <c r="AD19" i="1"/>
  <c r="AC19" i="1"/>
  <c r="AB28" i="1"/>
  <c r="AB23" i="1"/>
  <c r="R23" i="1"/>
  <c r="P23" i="1" s="1"/>
  <c r="S23" i="1" s="1"/>
  <c r="M23" i="1" s="1"/>
  <c r="N23" i="1" s="1"/>
  <c r="AZ19" i="1"/>
  <c r="U30" i="1"/>
  <c r="V30" i="1" s="1"/>
  <c r="AZ30" i="1"/>
  <c r="AB17" i="1"/>
  <c r="U17" i="1"/>
  <c r="V17" i="1" s="1"/>
  <c r="AB21" i="1"/>
  <c r="AB27" i="1"/>
  <c r="R27" i="1"/>
  <c r="P27" i="1" s="1"/>
  <c r="S27" i="1" s="1"/>
  <c r="M27" i="1" s="1"/>
  <c r="N27" i="1" s="1"/>
  <c r="AB26" i="1"/>
  <c r="U22" i="1"/>
  <c r="V22" i="1" s="1"/>
  <c r="AB25" i="1"/>
  <c r="U24" i="1"/>
  <c r="V24" i="1" s="1"/>
  <c r="R24" i="1" s="1"/>
  <c r="P24" i="1" s="1"/>
  <c r="S24" i="1" s="1"/>
  <c r="M24" i="1" s="1"/>
  <c r="N24" i="1" s="1"/>
  <c r="AZ27" i="1"/>
  <c r="AZ22" i="1"/>
  <c r="AB29" i="1"/>
  <c r="R29" i="1"/>
  <c r="P29" i="1" s="1"/>
  <c r="S29" i="1" s="1"/>
  <c r="M29" i="1" s="1"/>
  <c r="N29" i="1" s="1"/>
  <c r="AB31" i="1"/>
  <c r="R31" i="1"/>
  <c r="P31" i="1" s="1"/>
  <c r="S31" i="1" s="1"/>
  <c r="M31" i="1" s="1"/>
  <c r="N31" i="1" s="1"/>
  <c r="AB22" i="1"/>
  <c r="R22" i="1"/>
  <c r="P22" i="1" s="1"/>
  <c r="S22" i="1" s="1"/>
  <c r="M22" i="1" s="1"/>
  <c r="N22" i="1" s="1"/>
  <c r="U26" i="1"/>
  <c r="V26" i="1" s="1"/>
  <c r="U29" i="1"/>
  <c r="V29" i="1" s="1"/>
  <c r="AZ31" i="1"/>
  <c r="U21" i="1"/>
  <c r="V21" i="1" s="1"/>
  <c r="R21" i="1" s="1"/>
  <c r="P21" i="1" s="1"/>
  <c r="S21" i="1" s="1"/>
  <c r="M21" i="1" s="1"/>
  <c r="N21" i="1" s="1"/>
  <c r="U20" i="1"/>
  <c r="V20" i="1" s="1"/>
  <c r="R20" i="1" s="1"/>
  <c r="P20" i="1" s="1"/>
  <c r="S20" i="1" s="1"/>
  <c r="M20" i="1" s="1"/>
  <c r="N20" i="1" s="1"/>
  <c r="AB20" i="1"/>
  <c r="U25" i="1"/>
  <c r="V25" i="1" s="1"/>
  <c r="W25" i="1" l="1"/>
  <c r="AA25" i="1" s="1"/>
  <c r="AD25" i="1"/>
  <c r="AE25" i="1" s="1"/>
  <c r="AC25" i="1"/>
  <c r="W26" i="1"/>
  <c r="AA26" i="1" s="1"/>
  <c r="AD26" i="1"/>
  <c r="AE26" i="1" s="1"/>
  <c r="AC26" i="1"/>
  <c r="R26" i="1"/>
  <c r="P26" i="1" s="1"/>
  <c r="S26" i="1" s="1"/>
  <c r="M26" i="1" s="1"/>
  <c r="N26" i="1" s="1"/>
  <c r="W30" i="1"/>
  <c r="AA30" i="1" s="1"/>
  <c r="AD30" i="1"/>
  <c r="AC30" i="1"/>
  <c r="AE19" i="1"/>
  <c r="R30" i="1"/>
  <c r="P30" i="1" s="1"/>
  <c r="S30" i="1" s="1"/>
  <c r="M30" i="1" s="1"/>
  <c r="N30" i="1" s="1"/>
  <c r="W24" i="1"/>
  <c r="AA24" i="1" s="1"/>
  <c r="AD24" i="1"/>
  <c r="AC24" i="1"/>
  <c r="W20" i="1"/>
  <c r="AA20" i="1" s="1"/>
  <c r="AD20" i="1"/>
  <c r="AE20" i="1" s="1"/>
  <c r="AC20" i="1"/>
  <c r="W28" i="1"/>
  <c r="AA28" i="1" s="1"/>
  <c r="AD28" i="1"/>
  <c r="AE28" i="1" s="1"/>
  <c r="AC28" i="1"/>
  <c r="R25" i="1"/>
  <c r="P25" i="1" s="1"/>
  <c r="S25" i="1" s="1"/>
  <c r="M25" i="1" s="1"/>
  <c r="N25" i="1" s="1"/>
  <c r="AD21" i="1"/>
  <c r="AE21" i="1" s="1"/>
  <c r="W21" i="1"/>
  <c r="AA21" i="1" s="1"/>
  <c r="AC21" i="1"/>
  <c r="W22" i="1"/>
  <c r="AA22" i="1" s="1"/>
  <c r="AD22" i="1"/>
  <c r="AC22" i="1"/>
  <c r="W17" i="1"/>
  <c r="AA17" i="1" s="1"/>
  <c r="AC17" i="1"/>
  <c r="AD17" i="1"/>
  <c r="AE17" i="1" s="1"/>
  <c r="AE31" i="1"/>
  <c r="W18" i="1"/>
  <c r="AA18" i="1" s="1"/>
  <c r="AD18" i="1"/>
  <c r="R18" i="1"/>
  <c r="P18" i="1" s="1"/>
  <c r="S18" i="1" s="1"/>
  <c r="M18" i="1" s="1"/>
  <c r="N18" i="1" s="1"/>
  <c r="AC18" i="1"/>
  <c r="AD29" i="1"/>
  <c r="W29" i="1"/>
  <c r="AA29" i="1" s="1"/>
  <c r="AC29" i="1"/>
  <c r="R17" i="1"/>
  <c r="P17" i="1" s="1"/>
  <c r="S17" i="1" s="1"/>
  <c r="M17" i="1" s="1"/>
  <c r="N17" i="1" s="1"/>
  <c r="R28" i="1"/>
  <c r="P28" i="1" s="1"/>
  <c r="S28" i="1" s="1"/>
  <c r="M28" i="1" s="1"/>
  <c r="N28" i="1" s="1"/>
  <c r="AE27" i="1"/>
  <c r="AE24" i="1" l="1"/>
  <c r="AE29" i="1"/>
  <c r="AE22" i="1"/>
  <c r="AE18" i="1"/>
  <c r="AE30" i="1"/>
</calcChain>
</file>

<file path=xl/sharedStrings.xml><?xml version="1.0" encoding="utf-8"?>
<sst xmlns="http://schemas.openxmlformats.org/spreadsheetml/2006/main" count="702" uniqueCount="361">
  <si>
    <t>File opened</t>
  </si>
  <si>
    <t>2020-12-14 14:13:24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</si>
  <si>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</si>
  <si>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</si>
  <si>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</si>
  <si>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</si>
  <si>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</si>
  <si>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</si>
  <si>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</si>
  <si>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</si>
  <si>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</si>
  <si>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</si>
  <si>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</si>
  <si>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{"h2obspan2": "0", "co2azero": "0.892502", "co2bspanconc2": "0", "co2aspanconc2": "0", "co2bspan2a": "0.0873229", "h2obspan2a": "0.0678114", "h2oaspan2": "0", "h2oaspanconc1": "12.17", "co2aspan2a": "0.0865215", "h2obspan1": "0.998939", "co2bspan2b": "0.087286", "ssb_ref": "34919.1", "tbzero": "0.0513058", "h2oaspan1": "1.00398", "h2oaspan2a": "0.0668561", "co2bspan2": "0", "co2bzero": "0.898612", "tazero": "0.00104713", "h2obzero": "1.16501", "flowbzero": "0.26", "h2obspan2b": "0.0677395", "co2aspan2b": "0.086568", "oxygen": "21", "h2oaspan2b": "0.0671222", "h2oazero": "1.16161", "h2obspanconc1": "12.17", "flowmeterzero": "0.990581", "co2bspan1": "0.999577", "ssa_ref": "37127.4", "co2aspan1": "1.00054", "h2obspanconc2": "0", "chamberpressurezero": "2.57375", "flowazero": "0.317", "co2bspanconc1": "400", "h2oaspanconc2": "0", "co2aspan2": "0", "co2aspanconc1": "400"}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</si>
  <si>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</si>
  <si>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</si>
  <si>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</si>
  <si>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</si>
  <si>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</si>
  <si>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</si>
  <si>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</si>
  <si>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</si>
  <si>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</si>
  <si>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</si>
  <si>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14:13:24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</si>
  <si>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</si>
  <si>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</si>
  <si>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</si>
  <si>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</si>
  <si>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</si>
  <si>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</si>
  <si>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</si>
  <si>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</si>
  <si>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</si>
  <si>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</si>
  <si>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</si>
  <si>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</si>
  <si>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</si>
  <si>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</si>
  <si>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</si>
  <si>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</si>
  <si>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</si>
  <si>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</si>
  <si>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</si>
  <si>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</si>
  <si>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</si>
  <si>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</si>
  <si>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</si>
  <si>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</si>
  <si>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</si>
  <si>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</si>
  <si>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</si>
  <si>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</si>
  <si>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</si>
  <si>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</si>
  <si>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</si>
  <si>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</si>
  <si>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</si>
  <si>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</si>
  <si>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</si>
  <si>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</si>
  <si>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</si>
  <si>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</si>
  <si>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</si>
  <si>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</si>
  <si>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</si>
  <si>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</si>
  <si>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</si>
  <si>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</si>
  <si>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</si>
  <si>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</si>
  <si>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</si>
  <si>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</si>
  <si>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</si>
  <si>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</si>
  <si>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</si>
  <si>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</si>
  <si>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</si>
  <si>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5.73591 90.7561 390.591 617.401 855.206 1054.28 1243.41 1408.77</t>
  </si>
  <si>
    <t>Fs_true</t>
  </si>
  <si>
    <t>1.08594 104.158 404.453 601.335 802.067 1001.34 1203.67 1400.24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</si>
  <si>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</si>
  <si>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</si>
  <si>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</si>
  <si>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</si>
  <si>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</si>
  <si>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</si>
  <si>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</si>
  <si>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</si>
  <si>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</si>
  <si>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</si>
  <si>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</si>
  <si>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</si>
  <si>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</si>
  <si>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</si>
  <si>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</si>
  <si>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</si>
  <si>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</si>
  <si>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</si>
  <si>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</si>
  <si>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</si>
  <si>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</si>
  <si>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</si>
  <si>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</si>
  <si>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</si>
  <si>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</si>
  <si>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</si>
  <si>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</si>
  <si>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</si>
  <si>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</si>
  <si>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</si>
  <si>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</si>
  <si>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</si>
  <si>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</si>
  <si>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</si>
  <si>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</si>
  <si>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</si>
  <si>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</si>
  <si>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</si>
  <si>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</si>
  <si>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</si>
  <si>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</si>
  <si>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</si>
  <si>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</si>
  <si>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</si>
  <si>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</si>
  <si>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</si>
  <si>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</si>
  <si>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</si>
  <si>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</si>
  <si>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</si>
  <si>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</si>
  <si>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</si>
  <si>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</si>
  <si>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</si>
  <si>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</si>
  <si>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</si>
  <si>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</si>
  <si>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</si>
  <si>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</si>
  <si>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</si>
  <si>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</si>
  <si>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</si>
  <si>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</si>
  <si>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</si>
  <si>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</si>
  <si>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</si>
  <si>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</si>
  <si>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</si>
  <si>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</si>
  <si>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</si>
  <si>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</si>
  <si>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</si>
  <si>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</si>
  <si>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</si>
  <si>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</si>
  <si>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</si>
  <si>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</si>
  <si>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</si>
  <si>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</si>
  <si>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</si>
  <si>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</si>
  <si>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</si>
  <si>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</si>
  <si>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</si>
  <si>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</si>
  <si>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</si>
  <si>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</si>
  <si>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</si>
  <si>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</si>
  <si>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</si>
  <si>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</si>
  <si>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</si>
  <si>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</si>
  <si>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</si>
  <si>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</si>
  <si>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</si>
  <si>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</si>
  <si>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</si>
  <si>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</si>
  <si>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</si>
  <si>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</si>
  <si>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</si>
  <si>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</si>
  <si>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</si>
  <si>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</si>
  <si>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</si>
  <si>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</si>
  <si>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</si>
  <si>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</si>
  <si>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</si>
  <si>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</si>
  <si>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</si>
  <si>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</si>
  <si>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</si>
  <si>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</si>
  <si>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</si>
  <si>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</si>
  <si>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</si>
  <si>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</si>
  <si>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</si>
  <si>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</si>
  <si>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</si>
  <si>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</si>
  <si>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</si>
  <si>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</si>
  <si>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</si>
  <si>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</si>
  <si>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</si>
  <si>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</si>
  <si>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</si>
  <si>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</si>
  <si>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</si>
  <si>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</si>
  <si>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</si>
  <si>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</si>
  <si>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</si>
  <si>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</si>
  <si>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</si>
  <si>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</si>
  <si>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</si>
  <si>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</si>
  <si>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</si>
  <si>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</si>
  <si>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</si>
  <si>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</si>
  <si>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</si>
  <si>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</si>
  <si>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</si>
  <si>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</si>
  <si>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</si>
  <si>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</si>
  <si>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</si>
  <si>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</si>
  <si>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</si>
  <si>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</si>
  <si>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</si>
  <si>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</si>
  <si>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</si>
  <si>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</si>
  <si>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</si>
  <si>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</si>
  <si>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</si>
  <si>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</si>
  <si>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</si>
  <si>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</si>
  <si>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</si>
  <si>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</si>
  <si>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</si>
  <si>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</si>
  <si>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</si>
  <si>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</si>
  <si>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</si>
  <si>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</si>
  <si>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</si>
  <si>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</si>
  <si>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</si>
  <si>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</si>
  <si>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</si>
  <si>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</si>
  <si>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</si>
  <si>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</si>
  <si>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</si>
  <si>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</si>
  <si>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</si>
  <si>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</si>
  <si>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</si>
  <si>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</si>
  <si>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</si>
  <si>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</si>
  <si>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</si>
  <si>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</si>
  <si>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</si>
  <si>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</si>
  <si>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</si>
  <si>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</si>
  <si>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</si>
  <si>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</si>
  <si>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</si>
  <si>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</si>
  <si>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</si>
  <si>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</si>
  <si>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</si>
  <si>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</si>
  <si>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</si>
  <si>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</si>
  <si>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</si>
  <si>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</si>
  <si>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</si>
  <si>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20201214 14:21:12</t>
  </si>
  <si>
    <t>14:21:12</t>
  </si>
  <si>
    <t>1149</t>
  </si>
  <si>
    <t>_1</t>
  </si>
  <si>
    <t>RECT-4143-20200907-06_33_50</t>
  </si>
  <si>
    <t>RECT-2296-20201214-14_21_09</t>
  </si>
  <si>
    <t>DARK-2297-20201214-14_21_17</t>
  </si>
  <si>
    <t>0: Broadleaf</t>
  </si>
  <si>
    <t>14:21:34</t>
  </si>
  <si>
    <t>0/3</t>
  </si>
  <si>
    <t>20201214 14:23:35</t>
  </si>
  <si>
    <t>14:23:35</t>
  </si>
  <si>
    <t>RECT-2298-20201214-14_23_32</t>
  </si>
  <si>
    <t>DARK-2299-20201214-14_23_40</t>
  </si>
  <si>
    <t>2/3</t>
  </si>
  <si>
    <t>20201214 14:24:54</t>
  </si>
  <si>
    <t>14:24:54</t>
  </si>
  <si>
    <t>RECT-2300-20201214-14_24_51</t>
  </si>
  <si>
    <t>DARK-2301-20201214-14_24_59</t>
  </si>
  <si>
    <t>3/3</t>
  </si>
  <si>
    <t>20201214 14:26:10</t>
  </si>
  <si>
    <t>14:26:10</t>
  </si>
  <si>
    <t>RECT-2302-20201214-14_26_07</t>
  </si>
  <si>
    <t>DARK-2303-20201214-14_26_15</t>
  </si>
  <si>
    <t>20201214 14:27:43</t>
  </si>
  <si>
    <t>14:27:43</t>
  </si>
  <si>
    <t>RECT-2304-20201214-14_27_40</t>
  </si>
  <si>
    <t>DARK-2305-20201214-14_27_48</t>
  </si>
  <si>
    <t>20201214 14:29:23</t>
  </si>
  <si>
    <t>14:29:23</t>
  </si>
  <si>
    <t>RECT-2306-20201214-14_29_20</t>
  </si>
  <si>
    <t>DARK-2307-20201214-14_29_28</t>
  </si>
  <si>
    <t>20201214 14:30:34</t>
  </si>
  <si>
    <t>14:30:34</t>
  </si>
  <si>
    <t>RECT-2308-20201214-14_30_31</t>
  </si>
  <si>
    <t>DARK-2309-20201214-14_30_39</t>
  </si>
  <si>
    <t>20201214 14:32:18</t>
  </si>
  <si>
    <t>14:32:18</t>
  </si>
  <si>
    <t>RECT-2310-20201214-14_32_15</t>
  </si>
  <si>
    <t>DARK-2311-20201214-14_32_23</t>
  </si>
  <si>
    <t>14:32:45</t>
  </si>
  <si>
    <t>20201214 14:34:41</t>
  </si>
  <si>
    <t>14:34:41</t>
  </si>
  <si>
    <t>RECT-2312-20201214-14_34_38</t>
  </si>
  <si>
    <t>DARK-2313-20201214-14_34_46</t>
  </si>
  <si>
    <t>20201214 14:36:41</t>
  </si>
  <si>
    <t>14:36:41</t>
  </si>
  <si>
    <t>RECT-2314-20201214-14_36_38</t>
  </si>
  <si>
    <t>DARK-2315-20201214-14_36_46</t>
  </si>
  <si>
    <t>1/3</t>
  </si>
  <si>
    <t>20201214 14:38:42</t>
  </si>
  <si>
    <t>14:38:42</t>
  </si>
  <si>
    <t>RECT-2316-20201214-14_38_39</t>
  </si>
  <si>
    <t>DARK-2317-20201214-14_38_47</t>
  </si>
  <si>
    <t>20201214 14:40:42</t>
  </si>
  <si>
    <t>14:40:42</t>
  </si>
  <si>
    <t>RECT-2318-20201214-14_40_39</t>
  </si>
  <si>
    <t>DARK-2319-20201214-14_40_47</t>
  </si>
  <si>
    <t>20201214 14:42:43</t>
  </si>
  <si>
    <t>14:42:43</t>
  </si>
  <si>
    <t>RECT-2320-20201214-14_42_40</t>
  </si>
  <si>
    <t>DARK-2321-20201214-14_42_48</t>
  </si>
  <si>
    <t>20201214 14:44:34</t>
  </si>
  <si>
    <t>14:44:34</t>
  </si>
  <si>
    <t>RECT-2322-20201214-14_44_31</t>
  </si>
  <si>
    <t>DARK-2323-20201214-14_44_39</t>
  </si>
  <si>
    <t>14:45:14</t>
  </si>
  <si>
    <t>20201214 14:47:15</t>
  </si>
  <si>
    <t>14:47:15</t>
  </si>
  <si>
    <t>RECT-2324-20201214-14_47_12</t>
  </si>
  <si>
    <t>DARK-2325-20201214-14_47_20</t>
  </si>
  <si>
    <t>14:47:50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</si>
</sst>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26</v>
      </c>
      <c r="B2" t="s">
        <v>27</v>
      </c>
      <c r="C2" t="s">
        <v>29</v>
      </c>
    </row>
    <row r="3" spans="1:174" x14ac:dyDescent="0.25">
      <c r="B3" t="s">
        <v>28</v>
      </c>
      <c r="C3">
        <v>21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 x14ac:dyDescent="0.25">
      <c r="A17">
        <v>1</v>
      </c>
      <c r="B17">
        <v>1607977272.5999999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1607977264.8499999</v>
      </c>
      <c r="I17">
        <f t="shared" ref="I17:I31" si="0">(J17)/1000</f>
        <v>3.9185428971263682E-4</v>
      </c>
      <c r="J17">
        <f t="shared" ref="J17:J31" si="1">1000*CA17*AH17*(BW17-BX17)/(100*BP17*(1000-AH17*BW17))</f>
        <v>0.39185428971263681</v>
      </c>
      <c r="K17">
        <f t="shared" ref="K17:K31" si="2">CA17*AH17*(BV17-BU17*(1000-AH17*BX17)/(1000-AH17*BW17))/(100*BP17)</f>
        <v>3.3563353338534494</v>
      </c>
      <c r="L17">
        <f t="shared" ref="L17:L31" si="3">BU17 - IF(AH17&gt;1, K17*BP17*100/(AJ17*CI17), 0)</f>
        <v>401.23919999999998</v>
      </c>
      <c r="M17">
        <f t="shared" ref="M17:M31" si="4">((S17-I17/2)*L17-K17)/(S17+I17/2)</f>
        <v>147.75766488840122</v>
      </c>
      <c r="N17">
        <f t="shared" ref="N17:N31" si="5">M17*(CB17+CC17)/1000</f>
        <v>15.128043159533441</v>
      </c>
      <c r="O17">
        <f t="shared" ref="O17:O31" si="6">(BU17 - IF(AH17&gt;1, K17*BP17*100/(AJ17*CI17), 0))*(CB17+CC17)/1000</f>
        <v>41.080535073975398</v>
      </c>
      <c r="P17">
        <f t="shared" ref="P17:P31" si="7">2/((1/R17-1/Q17)+SIGN(R17)*SQRT((1/R17-1/Q17)*(1/R17-1/Q17) + 4*BQ17/((BQ17+1)*(BQ17+1))*(2*1/R17*1/Q17-1/Q17*1/Q17)))</f>
        <v>2.1941275561529756E-2</v>
      </c>
      <c r="Q17">
        <f t="shared" ref="Q17:Q31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2.9701725957851517</v>
      </c>
      <c r="R17">
        <f t="shared" ref="R17:R31" si="9">I17*(1000-(1000*0.61365*EXP(17.502*V17/(240.97+V17))/(CB17+CC17)+BW17)/2)/(1000*0.61365*EXP(17.502*V17/(240.97+V17))/(CB17+CC17)-BW17)</f>
        <v>2.1851625768806882E-2</v>
      </c>
      <c r="S17">
        <f t="shared" ref="S17:S31" si="10">1/((BQ17+1)/(P17/1.6)+1/(Q17/1.37)) + BQ17/((BQ17+1)/(P17/1.6) + BQ17/(Q17/1.37))</f>
        <v>1.3665290138790878E-2</v>
      </c>
      <c r="T17">
        <f t="shared" ref="T17:T31" si="11">(BM17*BO17)</f>
        <v>231.28733751502108</v>
      </c>
      <c r="U17">
        <f t="shared" ref="U17:U31" si="12">(CD17+(T17+2*0.95*0.0000000567*(((CD17+$B$7)+273)^4-(CD17+273)^4)-44100*I17)/(1.84*29.3*Q17+8*0.95*0.0000000567*(CD17+273)^3))</f>
        <v>29.190695862451197</v>
      </c>
      <c r="V17">
        <f t="shared" ref="V17:V31" si="13">($C$7*CE17+$D$7*CF17+$E$7*U17)</f>
        <v>29.1525866666667</v>
      </c>
      <c r="W17">
        <f t="shared" ref="W17:W31" si="14">0.61365*EXP(17.502*V17/(240.97+V17))</f>
        <v>4.0574200182500419</v>
      </c>
      <c r="X17">
        <f t="shared" ref="X17:X31" si="15">(Y17/Z17*100)</f>
        <v>60.225661285317912</v>
      </c>
      <c r="Y17">
        <f t="shared" ref="Y17:Y31" si="16">BW17*(CB17+CC17)/1000</f>
        <v>2.2782231321893884</v>
      </c>
      <c r="Z17">
        <f t="shared" ref="Z17:Z31" si="17">0.61365*EXP(17.502*CD17/(240.97+CD17))</f>
        <v>3.7828113192420587</v>
      </c>
      <c r="AA17">
        <f t="shared" ref="AA17:AA31" si="18">(W17-BW17*(CB17+CC17)/1000)</f>
        <v>1.7791968860606535</v>
      </c>
      <c r="AB17">
        <f t="shared" ref="AB17:AB31" si="19">(-I17*44100)</f>
        <v>-17.280774176327284</v>
      </c>
      <c r="AC17">
        <f t="shared" ref="AC17:AC31" si="20">2*29.3*Q17*0.92*(CD17-V17)</f>
        <v>-193.27976719382738</v>
      </c>
      <c r="AD17">
        <f t="shared" ref="AD17:AD31" si="21">2*0.95*0.0000000567*(((CD17+$B$7)+273)^4-(V17+273)^4)</f>
        <v>-14.262367891799874</v>
      </c>
      <c r="AE17">
        <f t="shared" ref="AE17:AE31" si="22">T17+AD17+AB17+AC17</f>
        <v>6.4644282530665294</v>
      </c>
      <c r="AF17">
        <v>0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MAX(0,($B$13+$C$13*CI17)/(1+$D$13*CI17)*CB17/(CD17+273)*$E$13)</f>
        <v>53940.367351309731</v>
      </c>
      <c r="AK17" t="s">
        <v>293</v>
      </c>
      <c r="AL17">
        <v>10143.9</v>
      </c>
      <c r="AM17">
        <v>715.47692307692296</v>
      </c>
      <c r="AN17">
        <v>3262.08</v>
      </c>
      <c r="AO17">
        <f t="shared" ref="AO17:AO31" si="26">1-AM17/AN17</f>
        <v>0.78066849277855754</v>
      </c>
      <c r="AP17">
        <v>-0.57774747981622299</v>
      </c>
      <c r="AQ17" t="s">
        <v>294</v>
      </c>
      <c r="AR17">
        <v>15353.2</v>
      </c>
      <c r="AS17">
        <v>927.04215384615395</v>
      </c>
      <c r="AT17">
        <v>1070.31</v>
      </c>
      <c r="AU17">
        <f t="shared" ref="AU17:AU31" si="27">1-AS17/AT17</f>
        <v>0.13385640249446051</v>
      </c>
      <c r="AV17">
        <v>0.5</v>
      </c>
      <c r="AW17">
        <f t="shared" ref="AW17:AW31" si="28">BM17</f>
        <v>1180.1641895615437</v>
      </c>
      <c r="AX17">
        <f t="shared" ref="AX17:AX31" si="29">K17</f>
        <v>3.3563353338534494</v>
      </c>
      <c r="AY17">
        <f t="shared" ref="AY17:AY31" si="30">AU17*AV17*AW17</f>
        <v>78.986266383749395</v>
      </c>
      <c r="AZ17">
        <f t="shared" ref="AZ17:AZ31" si="31">(AX17-AP17)/AW17</f>
        <v>3.3335046500023598E-3</v>
      </c>
      <c r="BA17">
        <f t="shared" ref="BA17:BA31" si="32">(AN17-AT17)/AT17</f>
        <v>2.0477898926479243</v>
      </c>
      <c r="BB17" t="s">
        <v>295</v>
      </c>
      <c r="BC17">
        <v>927.04215384615395</v>
      </c>
      <c r="BD17">
        <v>737.21</v>
      </c>
      <c r="BE17">
        <f t="shared" ref="BE17:BE31" si="33">1-BD17/AT17</f>
        <v>0.31121824518130259</v>
      </c>
      <c r="BF17">
        <f t="shared" ref="BF17:BF31" si="34">(AT17-BC17)/(AT17-BD17)</f>
        <v>0.43010461168972092</v>
      </c>
      <c r="BG17">
        <f t="shared" ref="BG17:BG31" si="35">(AN17-AT17)/(AN17-BD17)</f>
        <v>0.86807241560951653</v>
      </c>
      <c r="BH17">
        <f t="shared" ref="BH17:BH31" si="36">(AT17-BC17)/(AT17-AM17)</f>
        <v>0.40376124851772072</v>
      </c>
      <c r="BI17">
        <f t="shared" ref="BI17:BI31" si="37">(AN17-AT17)/(AN17-AM17)</f>
        <v>0.86066416076438479</v>
      </c>
      <c r="BJ17">
        <f t="shared" ref="BJ17:BJ31" si="38">(BF17*BD17/BC17)</f>
        <v>0.34203128678482875</v>
      </c>
      <c r="BK17">
        <f t="shared" ref="BK17:BK31" si="39">(1-BJ17)</f>
        <v>0.65796871321517125</v>
      </c>
      <c r="BL17">
        <f t="shared" ref="BL17:BL31" si="40">$B$11*CJ17+$C$11*CK17+$F$11*CL17*(1-CO17)</f>
        <v>1399.9749999999999</v>
      </c>
      <c r="BM17">
        <f t="shared" ref="BM17:BM31" si="41">BL17*BN17</f>
        <v>1180.1641895615437</v>
      </c>
      <c r="BN17">
        <f t="shared" ref="BN17:BN31" si="42">($B$11*$D$9+$C$11*$D$9+$F$11*((CY17+CQ17)/MAX(CY17+CQ17+CZ17, 0.1)*$I$9+CZ17/MAX(CY17+CQ17+CZ17, 0.1)*$J$9))/($B$11+$C$11+$F$11)</f>
        <v>0.84298947449886164</v>
      </c>
      <c r="BO17">
        <f t="shared" ref="BO17:BO31" si="43">($B$11*$K$9+$C$11*$K$9+$F$11*((CY17+CQ17)/MAX(CY17+CQ17+CZ17, 0.1)*$P$9+CZ17/MAX(CY17+CQ17+CZ17, 0.1)*$Q$9))/($B$11+$C$11+$F$11)</f>
        <v>0.19597894899772317</v>
      </c>
      <c r="BP17">
        <v>6</v>
      </c>
      <c r="BQ17">
        <v>0.5</v>
      </c>
      <c r="BR17" t="s">
        <v>296</v>
      </c>
      <c r="BS17">
        <v>2</v>
      </c>
      <c r="BT17">
        <v>1607977264.8499999</v>
      </c>
      <c r="BU17">
        <v>401.23919999999998</v>
      </c>
      <c r="BV17">
        <v>405.45536666666698</v>
      </c>
      <c r="BW17">
        <v>22.251716666666699</v>
      </c>
      <c r="BX17">
        <v>21.791966666666699</v>
      </c>
      <c r="BY17">
        <v>401.02319999999997</v>
      </c>
      <c r="BZ17">
        <v>21.975716666666699</v>
      </c>
      <c r="CA17">
        <v>500.01286666666698</v>
      </c>
      <c r="CB17">
        <v>102.2842</v>
      </c>
      <c r="CC17">
        <v>9.9951583333333302E-2</v>
      </c>
      <c r="CD17">
        <v>27.945553333333301</v>
      </c>
      <c r="CE17">
        <v>29.1525866666667</v>
      </c>
      <c r="CF17">
        <v>999.9</v>
      </c>
      <c r="CG17">
        <v>0</v>
      </c>
      <c r="CH17">
        <v>0</v>
      </c>
      <c r="CI17">
        <v>10004.894333333301</v>
      </c>
      <c r="CJ17">
        <v>0</v>
      </c>
      <c r="CK17">
        <v>657.28973333333295</v>
      </c>
      <c r="CL17">
        <v>1399.9749999999999</v>
      </c>
      <c r="CM17">
        <v>0.89999453333333301</v>
      </c>
      <c r="CN17">
        <v>0.10000557</v>
      </c>
      <c r="CO17">
        <v>0</v>
      </c>
      <c r="CP17">
        <v>927.13596666666695</v>
      </c>
      <c r="CQ17">
        <v>4.9994800000000001</v>
      </c>
      <c r="CR17">
        <v>13015.29</v>
      </c>
      <c r="CS17">
        <v>11417.36</v>
      </c>
      <c r="CT17">
        <v>46.408200000000001</v>
      </c>
      <c r="CU17">
        <v>48.595599999999997</v>
      </c>
      <c r="CV17">
        <v>47.258200000000002</v>
      </c>
      <c r="CW17">
        <v>48.395600000000002</v>
      </c>
      <c r="CX17">
        <v>48.524866666666703</v>
      </c>
      <c r="CY17">
        <v>1255.46933333333</v>
      </c>
      <c r="CZ17">
        <v>139.506333333333</v>
      </c>
      <c r="DA17">
        <v>0</v>
      </c>
      <c r="DB17">
        <v>1131.3000001907301</v>
      </c>
      <c r="DC17">
        <v>0</v>
      </c>
      <c r="DD17">
        <v>927.04215384615395</v>
      </c>
      <c r="DE17">
        <v>-36.0714529911928</v>
      </c>
      <c r="DF17">
        <v>-492.09572644919001</v>
      </c>
      <c r="DG17">
        <v>13013.9153846154</v>
      </c>
      <c r="DH17">
        <v>15</v>
      </c>
      <c r="DI17">
        <v>1607977294.0999999</v>
      </c>
      <c r="DJ17" t="s">
        <v>297</v>
      </c>
      <c r="DK17">
        <v>1607977293.0999999</v>
      </c>
      <c r="DL17">
        <v>1607977294.0999999</v>
      </c>
      <c r="DM17">
        <v>22</v>
      </c>
      <c r="DN17">
        <v>-0.21199999999999999</v>
      </c>
      <c r="DO17">
        <v>1E-3</v>
      </c>
      <c r="DP17">
        <v>0.216</v>
      </c>
      <c r="DQ17">
        <v>0.27600000000000002</v>
      </c>
      <c r="DR17">
        <v>405</v>
      </c>
      <c r="DS17">
        <v>22</v>
      </c>
      <c r="DT17">
        <v>0.37</v>
      </c>
      <c r="DU17">
        <v>0.17</v>
      </c>
      <c r="DV17">
        <v>3.0958081116230902</v>
      </c>
      <c r="DW17">
        <v>3.2794088891423399</v>
      </c>
      <c r="DX17">
        <v>0.24639066411836599</v>
      </c>
      <c r="DY17">
        <v>0</v>
      </c>
      <c r="DZ17">
        <v>-3.9455664516128999</v>
      </c>
      <c r="EA17">
        <v>-4.1422587096774004</v>
      </c>
      <c r="EB17">
        <v>0.31059918993879398</v>
      </c>
      <c r="EC17">
        <v>0</v>
      </c>
      <c r="ED17">
        <v>0.47848674193548402</v>
      </c>
      <c r="EE17">
        <v>0.78663241935483896</v>
      </c>
      <c r="EF17">
        <v>5.9751847036355103E-2</v>
      </c>
      <c r="EG17">
        <v>0</v>
      </c>
      <c r="EH17">
        <v>0</v>
      </c>
      <c r="EI17">
        <v>3</v>
      </c>
      <c r="EJ17" t="s">
        <v>298</v>
      </c>
      <c r="EK17">
        <v>100</v>
      </c>
      <c r="EL17">
        <v>100</v>
      </c>
      <c r="EM17">
        <v>0.216</v>
      </c>
      <c r="EN17">
        <v>0.27600000000000002</v>
      </c>
      <c r="EO17">
        <v>0.59935766860553097</v>
      </c>
      <c r="EP17">
        <v>-1.6043650578588901E-5</v>
      </c>
      <c r="EQ17">
        <v>-1.15305589960158E-6</v>
      </c>
      <c r="ER17">
        <v>3.6581349982770798E-10</v>
      </c>
      <c r="ES17">
        <v>-0.134918103269837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20.7</v>
      </c>
      <c r="FB17">
        <v>20.7</v>
      </c>
      <c r="FC17">
        <v>2</v>
      </c>
      <c r="FD17">
        <v>505.7</v>
      </c>
      <c r="FE17">
        <v>478.74900000000002</v>
      </c>
      <c r="FF17">
        <v>23.624199999999998</v>
      </c>
      <c r="FG17">
        <v>35.602800000000002</v>
      </c>
      <c r="FH17">
        <v>29.998799999999999</v>
      </c>
      <c r="FI17">
        <v>35.725299999999997</v>
      </c>
      <c r="FJ17">
        <v>35.781700000000001</v>
      </c>
      <c r="FK17">
        <v>19.457799999999999</v>
      </c>
      <c r="FL17">
        <v>18.752700000000001</v>
      </c>
      <c r="FM17">
        <v>60.058100000000003</v>
      </c>
      <c r="FN17">
        <v>23.661799999999999</v>
      </c>
      <c r="FO17">
        <v>405.21600000000001</v>
      </c>
      <c r="FP17">
        <v>21.500900000000001</v>
      </c>
      <c r="FQ17">
        <v>97.567999999999998</v>
      </c>
      <c r="FR17">
        <v>101.67100000000001</v>
      </c>
    </row>
    <row r="18" spans="1:174" x14ac:dyDescent="0.25">
      <c r="A18">
        <v>2</v>
      </c>
      <c r="B18">
        <v>1607977415.0999999</v>
      </c>
      <c r="C18">
        <v>142.5</v>
      </c>
      <c r="D18" t="s">
        <v>299</v>
      </c>
      <c r="E18" t="s">
        <v>300</v>
      </c>
      <c r="F18" t="s">
        <v>291</v>
      </c>
      <c r="G18" t="s">
        <v>292</v>
      </c>
      <c r="H18">
        <v>1607977407.0999999</v>
      </c>
      <c r="I18">
        <f t="shared" si="0"/>
        <v>9.2847266993323016E-4</v>
      </c>
      <c r="J18">
        <f t="shared" si="1"/>
        <v>0.92847266993323019</v>
      </c>
      <c r="K18">
        <f t="shared" si="2"/>
        <v>-0.54848436425994318</v>
      </c>
      <c r="L18">
        <f t="shared" si="3"/>
        <v>49.565461290322602</v>
      </c>
      <c r="M18">
        <f t="shared" si="4"/>
        <v>64.884183597472941</v>
      </c>
      <c r="N18">
        <f t="shared" si="5"/>
        <v>6.6422968343516411</v>
      </c>
      <c r="O18">
        <f t="shared" si="6"/>
        <v>5.0740949237236173</v>
      </c>
      <c r="P18">
        <f t="shared" si="7"/>
        <v>5.2170584972828213E-2</v>
      </c>
      <c r="Q18">
        <f t="shared" si="8"/>
        <v>2.9681321739618363</v>
      </c>
      <c r="R18">
        <f t="shared" si="9"/>
        <v>5.1666455758616149E-2</v>
      </c>
      <c r="S18">
        <f t="shared" si="10"/>
        <v>3.2336422754251873E-2</v>
      </c>
      <c r="T18">
        <f t="shared" si="11"/>
        <v>231.29128420382114</v>
      </c>
      <c r="U18">
        <f t="shared" si="12"/>
        <v>29.109837888541268</v>
      </c>
      <c r="V18">
        <f t="shared" si="13"/>
        <v>28.953916129032301</v>
      </c>
      <c r="W18">
        <f t="shared" si="14"/>
        <v>4.0110605080988488</v>
      </c>
      <c r="X18">
        <f t="shared" si="15"/>
        <v>58.690894107506551</v>
      </c>
      <c r="Y18">
        <f t="shared" si="16"/>
        <v>2.2274452369594946</v>
      </c>
      <c r="Z18">
        <f t="shared" si="17"/>
        <v>3.7952143528081042</v>
      </c>
      <c r="AA18">
        <f t="shared" si="18"/>
        <v>1.7836152711393543</v>
      </c>
      <c r="AB18">
        <f t="shared" si="19"/>
        <v>-40.94564474405545</v>
      </c>
      <c r="AC18">
        <f t="shared" si="20"/>
        <v>-152.37269745474569</v>
      </c>
      <c r="AD18">
        <f t="shared" si="21"/>
        <v>-11.243518618292647</v>
      </c>
      <c r="AE18">
        <f t="shared" si="22"/>
        <v>26.729423386727348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53870.315762633822</v>
      </c>
      <c r="AK18" t="s">
        <v>293</v>
      </c>
      <c r="AL18">
        <v>10143.9</v>
      </c>
      <c r="AM18">
        <v>715.47692307692296</v>
      </c>
      <c r="AN18">
        <v>3262.08</v>
      </c>
      <c r="AO18">
        <f t="shared" si="26"/>
        <v>0.78066849277855754</v>
      </c>
      <c r="AP18">
        <v>-0.57774747981622299</v>
      </c>
      <c r="AQ18" t="s">
        <v>301</v>
      </c>
      <c r="AR18">
        <v>15353.7</v>
      </c>
      <c r="AS18">
        <v>824.27611999999999</v>
      </c>
      <c r="AT18">
        <v>908.83</v>
      </c>
      <c r="AU18">
        <f t="shared" si="27"/>
        <v>9.30359693231958E-2</v>
      </c>
      <c r="AV18">
        <v>0.5</v>
      </c>
      <c r="AW18">
        <f t="shared" si="28"/>
        <v>1180.1849231708115</v>
      </c>
      <c r="AX18">
        <f t="shared" si="29"/>
        <v>-0.54848436425994318</v>
      </c>
      <c r="AY18">
        <f t="shared" si="30"/>
        <v>54.899824153908909</v>
      </c>
      <c r="AZ18">
        <f t="shared" si="31"/>
        <v>2.4795364676968062E-5</v>
      </c>
      <c r="BA18">
        <f t="shared" si="32"/>
        <v>2.5893181343045453</v>
      </c>
      <c r="BB18" t="s">
        <v>302</v>
      </c>
      <c r="BC18">
        <v>824.27611999999999</v>
      </c>
      <c r="BD18">
        <v>694.29</v>
      </c>
      <c r="BE18">
        <f t="shared" si="33"/>
        <v>0.23606174972217031</v>
      </c>
      <c r="BF18">
        <f t="shared" si="34"/>
        <v>0.39411708772256931</v>
      </c>
      <c r="BG18">
        <f t="shared" si="35"/>
        <v>0.91644955389654137</v>
      </c>
      <c r="BH18">
        <f t="shared" si="36"/>
        <v>0.43730299690880364</v>
      </c>
      <c r="BI18">
        <f t="shared" si="37"/>
        <v>0.92407412106141995</v>
      </c>
      <c r="BJ18">
        <f t="shared" si="38"/>
        <v>0.3319658864251735</v>
      </c>
      <c r="BK18">
        <f t="shared" si="39"/>
        <v>0.66803411357482645</v>
      </c>
      <c r="BL18">
        <f t="shared" si="40"/>
        <v>1399.9996774193501</v>
      </c>
      <c r="BM18">
        <f t="shared" si="41"/>
        <v>1180.1849231708115</v>
      </c>
      <c r="BN18">
        <f t="shared" si="42"/>
        <v>0.84298942507349151</v>
      </c>
      <c r="BO18">
        <f t="shared" si="43"/>
        <v>0.19597885014698302</v>
      </c>
      <c r="BP18">
        <v>6</v>
      </c>
      <c r="BQ18">
        <v>0.5</v>
      </c>
      <c r="BR18" t="s">
        <v>296</v>
      </c>
      <c r="BS18">
        <v>2</v>
      </c>
      <c r="BT18">
        <v>1607977407.0999999</v>
      </c>
      <c r="BU18">
        <v>49.565461290322602</v>
      </c>
      <c r="BV18">
        <v>48.962516129032302</v>
      </c>
      <c r="BW18">
        <v>21.758432258064499</v>
      </c>
      <c r="BX18">
        <v>20.6685290322581</v>
      </c>
      <c r="BY18">
        <v>49.181577419354802</v>
      </c>
      <c r="BZ18">
        <v>21.474461290322601</v>
      </c>
      <c r="CA18">
        <v>500.00983870967701</v>
      </c>
      <c r="CB18">
        <v>102.271580645161</v>
      </c>
      <c r="CC18">
        <v>0.100006174193548</v>
      </c>
      <c r="CD18">
        <v>28.001693548387099</v>
      </c>
      <c r="CE18">
        <v>28.953916129032301</v>
      </c>
      <c r="CF18">
        <v>999.9</v>
      </c>
      <c r="CG18">
        <v>0</v>
      </c>
      <c r="CH18">
        <v>0</v>
      </c>
      <c r="CI18">
        <v>9994.5767741935506</v>
      </c>
      <c r="CJ18">
        <v>0</v>
      </c>
      <c r="CK18">
        <v>653.709612903226</v>
      </c>
      <c r="CL18">
        <v>1399.9996774193501</v>
      </c>
      <c r="CM18">
        <v>0.89999499999999999</v>
      </c>
      <c r="CN18">
        <v>0.1000052</v>
      </c>
      <c r="CO18">
        <v>0</v>
      </c>
      <c r="CP18">
        <v>824.55867741935504</v>
      </c>
      <c r="CQ18">
        <v>4.9994800000000001</v>
      </c>
      <c r="CR18">
        <v>11613.4967741935</v>
      </c>
      <c r="CS18">
        <v>11417.5483870968</v>
      </c>
      <c r="CT18">
        <v>45.937129032257999</v>
      </c>
      <c r="CU18">
        <v>48.179000000000002</v>
      </c>
      <c r="CV18">
        <v>46.862741935483903</v>
      </c>
      <c r="CW18">
        <v>47.862741935483903</v>
      </c>
      <c r="CX18">
        <v>48.118806451612897</v>
      </c>
      <c r="CY18">
        <v>1255.4935483871</v>
      </c>
      <c r="CZ18">
        <v>139.50645161290299</v>
      </c>
      <c r="DA18">
        <v>0</v>
      </c>
      <c r="DB18">
        <v>141.799999952316</v>
      </c>
      <c r="DC18">
        <v>0</v>
      </c>
      <c r="DD18">
        <v>824.27611999999999</v>
      </c>
      <c r="DE18">
        <v>-17.463923040760701</v>
      </c>
      <c r="DF18">
        <v>-249.99230731029701</v>
      </c>
      <c r="DG18">
        <v>11609.932000000001</v>
      </c>
      <c r="DH18">
        <v>15</v>
      </c>
      <c r="DI18">
        <v>1607977294.0999999</v>
      </c>
      <c r="DJ18" t="s">
        <v>297</v>
      </c>
      <c r="DK18">
        <v>1607977293.0999999</v>
      </c>
      <c r="DL18">
        <v>1607977294.0999999</v>
      </c>
      <c r="DM18">
        <v>22</v>
      </c>
      <c r="DN18">
        <v>-0.21199999999999999</v>
      </c>
      <c r="DO18">
        <v>1E-3</v>
      </c>
      <c r="DP18">
        <v>0.216</v>
      </c>
      <c r="DQ18">
        <v>0.27600000000000002</v>
      </c>
      <c r="DR18">
        <v>405</v>
      </c>
      <c r="DS18">
        <v>22</v>
      </c>
      <c r="DT18">
        <v>0.37</v>
      </c>
      <c r="DU18">
        <v>0.17</v>
      </c>
      <c r="DV18">
        <v>-0.54890128216929002</v>
      </c>
      <c r="DW18">
        <v>1.2482042265796699E-2</v>
      </c>
      <c r="DX18">
        <v>2.6877020514857099E-2</v>
      </c>
      <c r="DY18">
        <v>1</v>
      </c>
      <c r="DZ18">
        <v>0.60293274193548396</v>
      </c>
      <c r="EA18">
        <v>-4.8423870967742401E-2</v>
      </c>
      <c r="EB18">
        <v>3.2081809140693002E-2</v>
      </c>
      <c r="EC18">
        <v>1</v>
      </c>
      <c r="ED18">
        <v>1.0899158064516099</v>
      </c>
      <c r="EE18">
        <v>0.44815016129032398</v>
      </c>
      <c r="EF18">
        <v>3.3574652571804503E-2</v>
      </c>
      <c r="EG18">
        <v>0</v>
      </c>
      <c r="EH18">
        <v>2</v>
      </c>
      <c r="EI18">
        <v>3</v>
      </c>
      <c r="EJ18" t="s">
        <v>303</v>
      </c>
      <c r="EK18">
        <v>100</v>
      </c>
      <c r="EL18">
        <v>100</v>
      </c>
      <c r="EM18">
        <v>0.38400000000000001</v>
      </c>
      <c r="EN18">
        <v>0.28589999999999999</v>
      </c>
      <c r="EO18">
        <v>0.38740501985774201</v>
      </c>
      <c r="EP18">
        <v>-1.6043650578588901E-5</v>
      </c>
      <c r="EQ18">
        <v>-1.15305589960158E-6</v>
      </c>
      <c r="ER18">
        <v>3.6581349982770798E-10</v>
      </c>
      <c r="ES18">
        <v>-0.134143797736193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2</v>
      </c>
      <c r="FB18">
        <v>2</v>
      </c>
      <c r="FC18">
        <v>2</v>
      </c>
      <c r="FD18">
        <v>505.79599999999999</v>
      </c>
      <c r="FE18">
        <v>479.786</v>
      </c>
      <c r="FF18">
        <v>24.135200000000001</v>
      </c>
      <c r="FG18">
        <v>35.056199999999997</v>
      </c>
      <c r="FH18">
        <v>29.998000000000001</v>
      </c>
      <c r="FI18">
        <v>35.300800000000002</v>
      </c>
      <c r="FJ18">
        <v>35.374400000000001</v>
      </c>
      <c r="FK18">
        <v>5.0841500000000002</v>
      </c>
      <c r="FL18">
        <v>22.3856</v>
      </c>
      <c r="FM18">
        <v>59.947699999999998</v>
      </c>
      <c r="FN18">
        <v>24.141500000000001</v>
      </c>
      <c r="FO18">
        <v>49.180999999999997</v>
      </c>
      <c r="FP18">
        <v>20.516500000000001</v>
      </c>
      <c r="FQ18">
        <v>97.697100000000006</v>
      </c>
      <c r="FR18">
        <v>101.795</v>
      </c>
    </row>
    <row r="19" spans="1:174" x14ac:dyDescent="0.25">
      <c r="A19">
        <v>3</v>
      </c>
      <c r="B19">
        <v>1607977494.5999999</v>
      </c>
      <c r="C19">
        <v>222</v>
      </c>
      <c r="D19" t="s">
        <v>304</v>
      </c>
      <c r="E19" t="s">
        <v>305</v>
      </c>
      <c r="F19" t="s">
        <v>291</v>
      </c>
      <c r="G19" t="s">
        <v>292</v>
      </c>
      <c r="H19">
        <v>1607977486.5999999</v>
      </c>
      <c r="I19">
        <f t="shared" si="0"/>
        <v>1.33820584669081E-3</v>
      </c>
      <c r="J19">
        <f t="shared" si="1"/>
        <v>1.33820584669081</v>
      </c>
      <c r="K19">
        <f t="shared" si="2"/>
        <v>0.51458505315433001</v>
      </c>
      <c r="L19">
        <f t="shared" si="3"/>
        <v>79.540409677419404</v>
      </c>
      <c r="M19">
        <f t="shared" si="4"/>
        <v>66.326548121819513</v>
      </c>
      <c r="N19">
        <f t="shared" si="5"/>
        <v>6.7901339020103793</v>
      </c>
      <c r="O19">
        <f t="shared" si="6"/>
        <v>8.1428937224122784</v>
      </c>
      <c r="P19">
        <f t="shared" si="7"/>
        <v>7.5016588097335954E-2</v>
      </c>
      <c r="Q19">
        <f t="shared" si="8"/>
        <v>2.9687032580910762</v>
      </c>
      <c r="R19">
        <f t="shared" si="9"/>
        <v>7.397919107726203E-2</v>
      </c>
      <c r="S19">
        <f t="shared" si="10"/>
        <v>4.6329005223901758E-2</v>
      </c>
      <c r="T19">
        <f t="shared" si="11"/>
        <v>231.29024051706338</v>
      </c>
      <c r="U19">
        <f t="shared" si="12"/>
        <v>28.988471715736189</v>
      </c>
      <c r="V19">
        <f t="shared" si="13"/>
        <v>28.888316129032301</v>
      </c>
      <c r="W19">
        <f t="shared" si="14"/>
        <v>3.9958546115627311</v>
      </c>
      <c r="X19">
        <f t="shared" si="15"/>
        <v>58.023139287059358</v>
      </c>
      <c r="Y19">
        <f t="shared" si="16"/>
        <v>2.2000497851200747</v>
      </c>
      <c r="Z19">
        <f t="shared" si="17"/>
        <v>3.7916765830881922</v>
      </c>
      <c r="AA19">
        <f t="shared" si="18"/>
        <v>1.7958048264426565</v>
      </c>
      <c r="AB19">
        <f t="shared" si="19"/>
        <v>-59.014877839064724</v>
      </c>
      <c r="AC19">
        <f t="shared" si="20"/>
        <v>-144.46308146068654</v>
      </c>
      <c r="AD19">
        <f t="shared" si="21"/>
        <v>-10.653491681211095</v>
      </c>
      <c r="AE19">
        <f t="shared" si="22"/>
        <v>17.158789536101011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53889.9493990173</v>
      </c>
      <c r="AK19" t="s">
        <v>293</v>
      </c>
      <c r="AL19">
        <v>10143.9</v>
      </c>
      <c r="AM19">
        <v>715.47692307692296</v>
      </c>
      <c r="AN19">
        <v>3262.08</v>
      </c>
      <c r="AO19">
        <f t="shared" si="26"/>
        <v>0.78066849277855754</v>
      </c>
      <c r="AP19">
        <v>-0.57774747981622299</v>
      </c>
      <c r="AQ19" t="s">
        <v>306</v>
      </c>
      <c r="AR19">
        <v>15353.9</v>
      </c>
      <c r="AS19">
        <v>809.29679999999996</v>
      </c>
      <c r="AT19">
        <v>890.15</v>
      </c>
      <c r="AU19">
        <f t="shared" si="27"/>
        <v>9.0830983542099619E-2</v>
      </c>
      <c r="AV19">
        <v>0.5</v>
      </c>
      <c r="AW19">
        <f t="shared" si="28"/>
        <v>1180.1824196816556</v>
      </c>
      <c r="AX19">
        <f t="shared" si="29"/>
        <v>0.51458505315433001</v>
      </c>
      <c r="AY19">
        <f t="shared" si="30"/>
        <v>53.598564969389884</v>
      </c>
      <c r="AZ19">
        <f t="shared" si="31"/>
        <v>9.2556245098550144E-4</v>
      </c>
      <c r="BA19">
        <f t="shared" si="32"/>
        <v>2.6646407908779417</v>
      </c>
      <c r="BB19" t="s">
        <v>307</v>
      </c>
      <c r="BC19">
        <v>809.29679999999996</v>
      </c>
      <c r="BD19">
        <v>675.58</v>
      </c>
      <c r="BE19">
        <f t="shared" si="33"/>
        <v>0.2410492613604448</v>
      </c>
      <c r="BF19">
        <f t="shared" si="34"/>
        <v>0.37681502539963668</v>
      </c>
      <c r="BG19">
        <f t="shared" si="35"/>
        <v>0.91704233520201039</v>
      </c>
      <c r="BH19">
        <f t="shared" si="36"/>
        <v>0.46288301222063177</v>
      </c>
      <c r="BI19">
        <f t="shared" si="37"/>
        <v>0.93140938275542917</v>
      </c>
      <c r="BJ19">
        <f t="shared" si="38"/>
        <v>0.3145554200380955</v>
      </c>
      <c r="BK19">
        <f t="shared" si="39"/>
        <v>0.68544457996190444</v>
      </c>
      <c r="BL19">
        <f t="shared" si="40"/>
        <v>1399.9970967741899</v>
      </c>
      <c r="BM19">
        <f t="shared" si="41"/>
        <v>1180.1824196816556</v>
      </c>
      <c r="BN19">
        <f t="shared" si="42"/>
        <v>0.84298919076402268</v>
      </c>
      <c r="BO19">
        <f t="shared" si="43"/>
        <v>0.19597838152804548</v>
      </c>
      <c r="BP19">
        <v>6</v>
      </c>
      <c r="BQ19">
        <v>0.5</v>
      </c>
      <c r="BR19" t="s">
        <v>296</v>
      </c>
      <c r="BS19">
        <v>2</v>
      </c>
      <c r="BT19">
        <v>1607977486.5999999</v>
      </c>
      <c r="BU19">
        <v>79.540409677419404</v>
      </c>
      <c r="BV19">
        <v>80.285619354838701</v>
      </c>
      <c r="BW19">
        <v>21.490254838709699</v>
      </c>
      <c r="BX19">
        <v>19.918964516129002</v>
      </c>
      <c r="BY19">
        <v>79.161316129032301</v>
      </c>
      <c r="BZ19">
        <v>21.217483870967701</v>
      </c>
      <c r="CA19">
        <v>500.01483870967701</v>
      </c>
      <c r="CB19">
        <v>102.274290322581</v>
      </c>
      <c r="CC19">
        <v>0.100009174193548</v>
      </c>
      <c r="CD19">
        <v>27.985696774193499</v>
      </c>
      <c r="CE19">
        <v>28.888316129032301</v>
      </c>
      <c r="CF19">
        <v>999.9</v>
      </c>
      <c r="CG19">
        <v>0</v>
      </c>
      <c r="CH19">
        <v>0</v>
      </c>
      <c r="CI19">
        <v>9997.5441935483905</v>
      </c>
      <c r="CJ19">
        <v>0</v>
      </c>
      <c r="CK19">
        <v>651.009419354839</v>
      </c>
      <c r="CL19">
        <v>1399.9970967741899</v>
      </c>
      <c r="CM19">
        <v>0.90000400000000003</v>
      </c>
      <c r="CN19">
        <v>9.9996400000000096E-2</v>
      </c>
      <c r="CO19">
        <v>0</v>
      </c>
      <c r="CP19">
        <v>809.44290322580696</v>
      </c>
      <c r="CQ19">
        <v>4.9994800000000001</v>
      </c>
      <c r="CR19">
        <v>11406.1225806452</v>
      </c>
      <c r="CS19">
        <v>11417.558064516101</v>
      </c>
      <c r="CT19">
        <v>45.846548387096803</v>
      </c>
      <c r="CU19">
        <v>48.058</v>
      </c>
      <c r="CV19">
        <v>46.749935483870999</v>
      </c>
      <c r="CW19">
        <v>47.680999999999997</v>
      </c>
      <c r="CX19">
        <v>47.993806451612897</v>
      </c>
      <c r="CY19">
        <v>1255.5070967741899</v>
      </c>
      <c r="CZ19">
        <v>139.49580645161299</v>
      </c>
      <c r="DA19">
        <v>0</v>
      </c>
      <c r="DB19">
        <v>78.700000047683702</v>
      </c>
      <c r="DC19">
        <v>0</v>
      </c>
      <c r="DD19">
        <v>809.29679999999996</v>
      </c>
      <c r="DE19">
        <v>-13.9060769449317</v>
      </c>
      <c r="DF19">
        <v>-197.99230798203399</v>
      </c>
      <c r="DG19">
        <v>11403.884</v>
      </c>
      <c r="DH19">
        <v>15</v>
      </c>
      <c r="DI19">
        <v>1607977294.0999999</v>
      </c>
      <c r="DJ19" t="s">
        <v>297</v>
      </c>
      <c r="DK19">
        <v>1607977293.0999999</v>
      </c>
      <c r="DL19">
        <v>1607977294.0999999</v>
      </c>
      <c r="DM19">
        <v>22</v>
      </c>
      <c r="DN19">
        <v>-0.21199999999999999</v>
      </c>
      <c r="DO19">
        <v>1E-3</v>
      </c>
      <c r="DP19">
        <v>0.216</v>
      </c>
      <c r="DQ19">
        <v>0.27600000000000002</v>
      </c>
      <c r="DR19">
        <v>405</v>
      </c>
      <c r="DS19">
        <v>22</v>
      </c>
      <c r="DT19">
        <v>0.37</v>
      </c>
      <c r="DU19">
        <v>0.17</v>
      </c>
      <c r="DV19">
        <v>0.51827125669521001</v>
      </c>
      <c r="DW19">
        <v>-0.184950052912389</v>
      </c>
      <c r="DX19">
        <v>2.25575264720859E-2</v>
      </c>
      <c r="DY19">
        <v>1</v>
      </c>
      <c r="DZ19">
        <v>-0.74688716129032295</v>
      </c>
      <c r="EA19">
        <v>0.18565262903225799</v>
      </c>
      <c r="EB19">
        <v>2.60529067328782E-2</v>
      </c>
      <c r="EC19">
        <v>1</v>
      </c>
      <c r="ED19">
        <v>1.57090483870968</v>
      </c>
      <c r="EE19">
        <v>0.104323548387095</v>
      </c>
      <c r="EF19">
        <v>2.5228484397085499E-2</v>
      </c>
      <c r="EG19">
        <v>1</v>
      </c>
      <c r="EH19">
        <v>3</v>
      </c>
      <c r="EI19">
        <v>3</v>
      </c>
      <c r="EJ19" t="s">
        <v>308</v>
      </c>
      <c r="EK19">
        <v>100</v>
      </c>
      <c r="EL19">
        <v>100</v>
      </c>
      <c r="EM19">
        <v>0.379</v>
      </c>
      <c r="EN19">
        <v>0.27360000000000001</v>
      </c>
      <c r="EO19">
        <v>0.38740501985774201</v>
      </c>
      <c r="EP19">
        <v>-1.6043650578588901E-5</v>
      </c>
      <c r="EQ19">
        <v>-1.15305589960158E-6</v>
      </c>
      <c r="ER19">
        <v>3.6581349982770798E-10</v>
      </c>
      <c r="ES19">
        <v>-0.134143797736193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3.4</v>
      </c>
      <c r="FB19">
        <v>3.3</v>
      </c>
      <c r="FC19">
        <v>2</v>
      </c>
      <c r="FD19">
        <v>506.02800000000002</v>
      </c>
      <c r="FE19">
        <v>480.2</v>
      </c>
      <c r="FF19">
        <v>24.081399999999999</v>
      </c>
      <c r="FG19">
        <v>34.785400000000003</v>
      </c>
      <c r="FH19">
        <v>29.998899999999999</v>
      </c>
      <c r="FI19">
        <v>35.060699999999997</v>
      </c>
      <c r="FJ19">
        <v>35.140500000000003</v>
      </c>
      <c r="FK19">
        <v>6.38598</v>
      </c>
      <c r="FL19">
        <v>24.177499999999998</v>
      </c>
      <c r="FM19">
        <v>59.191800000000001</v>
      </c>
      <c r="FN19">
        <v>24.084</v>
      </c>
      <c r="FO19">
        <v>80.430599999999998</v>
      </c>
      <c r="FP19">
        <v>19.985700000000001</v>
      </c>
      <c r="FQ19">
        <v>97.746700000000004</v>
      </c>
      <c r="FR19">
        <v>101.84099999999999</v>
      </c>
    </row>
    <row r="20" spans="1:174" x14ac:dyDescent="0.25">
      <c r="A20">
        <v>4</v>
      </c>
      <c r="B20">
        <v>1607977570.5999999</v>
      </c>
      <c r="C20">
        <v>298</v>
      </c>
      <c r="D20" t="s">
        <v>309</v>
      </c>
      <c r="E20" t="s">
        <v>310</v>
      </c>
      <c r="F20" t="s">
        <v>291</v>
      </c>
      <c r="G20" t="s">
        <v>292</v>
      </c>
      <c r="H20">
        <v>1607977562.5999999</v>
      </c>
      <c r="I20">
        <f t="shared" si="0"/>
        <v>1.5968487349912728E-3</v>
      </c>
      <c r="J20">
        <f t="shared" si="1"/>
        <v>1.5968487349912728</v>
      </c>
      <c r="K20">
        <f t="shared" si="2"/>
        <v>1.3127934529832181</v>
      </c>
      <c r="L20">
        <f t="shared" si="3"/>
        <v>99.600467741935503</v>
      </c>
      <c r="M20">
        <f t="shared" si="4"/>
        <v>73.109566486960574</v>
      </c>
      <c r="N20">
        <f t="shared" si="5"/>
        <v>7.4844241786332617</v>
      </c>
      <c r="O20">
        <f t="shared" si="6"/>
        <v>10.19636943277292</v>
      </c>
      <c r="P20">
        <f t="shared" si="7"/>
        <v>8.8864946214476215E-2</v>
      </c>
      <c r="Q20">
        <f t="shared" si="8"/>
        <v>2.9690942777037552</v>
      </c>
      <c r="R20">
        <f t="shared" si="9"/>
        <v>8.7413365031435972E-2</v>
      </c>
      <c r="S20">
        <f t="shared" si="10"/>
        <v>5.4761796847139665E-2</v>
      </c>
      <c r="T20">
        <f t="shared" si="11"/>
        <v>231.28949362011261</v>
      </c>
      <c r="U20">
        <f t="shared" si="12"/>
        <v>28.927269433711828</v>
      </c>
      <c r="V20">
        <f t="shared" si="13"/>
        <v>28.869080645161301</v>
      </c>
      <c r="W20">
        <f t="shared" si="14"/>
        <v>3.991405422089231</v>
      </c>
      <c r="X20">
        <f t="shared" si="15"/>
        <v>57.414061371617954</v>
      </c>
      <c r="Y20">
        <f t="shared" si="16"/>
        <v>2.1776299386673994</v>
      </c>
      <c r="Z20">
        <f t="shared" si="17"/>
        <v>3.7928512399993504</v>
      </c>
      <c r="AA20">
        <f t="shared" si="18"/>
        <v>1.8137754834218316</v>
      </c>
      <c r="AB20">
        <f t="shared" si="19"/>
        <v>-70.421029213115133</v>
      </c>
      <c r="AC20">
        <f t="shared" si="20"/>
        <v>-140.55265358722997</v>
      </c>
      <c r="AD20">
        <f t="shared" si="21"/>
        <v>-10.363031215819134</v>
      </c>
      <c r="AE20">
        <f t="shared" si="22"/>
        <v>9.952779603948386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53900.408139304411</v>
      </c>
      <c r="AK20" t="s">
        <v>293</v>
      </c>
      <c r="AL20">
        <v>10143.9</v>
      </c>
      <c r="AM20">
        <v>715.47692307692296</v>
      </c>
      <c r="AN20">
        <v>3262.08</v>
      </c>
      <c r="AO20">
        <f t="shared" si="26"/>
        <v>0.78066849277855754</v>
      </c>
      <c r="AP20">
        <v>-0.57774747981622299</v>
      </c>
      <c r="AQ20" t="s">
        <v>311</v>
      </c>
      <c r="AR20">
        <v>15353.9</v>
      </c>
      <c r="AS20">
        <v>798.426307692308</v>
      </c>
      <c r="AT20">
        <v>880.42</v>
      </c>
      <c r="AU20">
        <f t="shared" si="27"/>
        <v>9.313020184422427E-2</v>
      </c>
      <c r="AV20">
        <v>0.5</v>
      </c>
      <c r="AW20">
        <f t="shared" si="28"/>
        <v>1180.177394138535</v>
      </c>
      <c r="AX20">
        <f t="shared" si="29"/>
        <v>1.3127934529832181</v>
      </c>
      <c r="AY20">
        <f t="shared" si="30"/>
        <v>54.95507946405619</v>
      </c>
      <c r="AZ20">
        <f t="shared" si="31"/>
        <v>1.6019125109403005E-3</v>
      </c>
      <c r="BA20">
        <f t="shared" si="32"/>
        <v>2.7051407282887712</v>
      </c>
      <c r="BB20" t="s">
        <v>312</v>
      </c>
      <c r="BC20">
        <v>798.426307692308</v>
      </c>
      <c r="BD20">
        <v>654.98</v>
      </c>
      <c r="BE20">
        <f t="shared" si="33"/>
        <v>0.25605960791440441</v>
      </c>
      <c r="BF20">
        <f t="shared" si="34"/>
        <v>0.36370516460118868</v>
      </c>
      <c r="BG20">
        <f t="shared" si="35"/>
        <v>0.91352844156342294</v>
      </c>
      <c r="BH20">
        <f t="shared" si="36"/>
        <v>0.49710296326005005</v>
      </c>
      <c r="BI20">
        <f t="shared" si="37"/>
        <v>0.93523015878769422</v>
      </c>
      <c r="BJ20">
        <f t="shared" si="38"/>
        <v>0.29836142223195633</v>
      </c>
      <c r="BK20">
        <f t="shared" si="39"/>
        <v>0.70163857776804361</v>
      </c>
      <c r="BL20">
        <f t="shared" si="40"/>
        <v>1399.99096774194</v>
      </c>
      <c r="BM20">
        <f t="shared" si="41"/>
        <v>1180.177394138535</v>
      </c>
      <c r="BN20">
        <f t="shared" si="42"/>
        <v>0.84298929159668468</v>
      </c>
      <c r="BO20">
        <f t="shared" si="43"/>
        <v>0.19597858319336925</v>
      </c>
      <c r="BP20">
        <v>6</v>
      </c>
      <c r="BQ20">
        <v>0.5</v>
      </c>
      <c r="BR20" t="s">
        <v>296</v>
      </c>
      <c r="BS20">
        <v>2</v>
      </c>
      <c r="BT20">
        <v>1607977562.5999999</v>
      </c>
      <c r="BU20">
        <v>99.600467741935503</v>
      </c>
      <c r="BV20">
        <v>101.366612903226</v>
      </c>
      <c r="BW20">
        <v>21.271587096774201</v>
      </c>
      <c r="BX20">
        <v>19.396196774193601</v>
      </c>
      <c r="BY20">
        <v>99.225654838709701</v>
      </c>
      <c r="BZ20">
        <v>21.007909677419399</v>
      </c>
      <c r="CA20">
        <v>500.01790322580598</v>
      </c>
      <c r="CB20">
        <v>102.272709677419</v>
      </c>
      <c r="CC20">
        <v>9.9996635483870999E-2</v>
      </c>
      <c r="CD20">
        <v>27.991009677419399</v>
      </c>
      <c r="CE20">
        <v>28.869080645161301</v>
      </c>
      <c r="CF20">
        <v>999.9</v>
      </c>
      <c r="CG20">
        <v>0</v>
      </c>
      <c r="CH20">
        <v>0</v>
      </c>
      <c r="CI20">
        <v>9999.9122580645198</v>
      </c>
      <c r="CJ20">
        <v>0</v>
      </c>
      <c r="CK20">
        <v>644.93722580645203</v>
      </c>
      <c r="CL20">
        <v>1399.99096774194</v>
      </c>
      <c r="CM20">
        <v>0.89999877419354801</v>
      </c>
      <c r="CN20">
        <v>0.10000151612903201</v>
      </c>
      <c r="CO20">
        <v>0</v>
      </c>
      <c r="CP20">
        <v>798.49193548387098</v>
      </c>
      <c r="CQ20">
        <v>4.9994800000000001</v>
      </c>
      <c r="CR20">
        <v>11257.1612903226</v>
      </c>
      <c r="CS20">
        <v>11417.5032258065</v>
      </c>
      <c r="CT20">
        <v>45.846548387096803</v>
      </c>
      <c r="CU20">
        <v>48.003999999999998</v>
      </c>
      <c r="CV20">
        <v>46.721548387096803</v>
      </c>
      <c r="CW20">
        <v>47.580290322580602</v>
      </c>
      <c r="CX20">
        <v>47.939032258064501</v>
      </c>
      <c r="CY20">
        <v>1255.4919354838701</v>
      </c>
      <c r="CZ20">
        <v>139.49935483870999</v>
      </c>
      <c r="DA20">
        <v>0</v>
      </c>
      <c r="DB20">
        <v>75.300000190734906</v>
      </c>
      <c r="DC20">
        <v>0</v>
      </c>
      <c r="DD20">
        <v>798.426307692308</v>
      </c>
      <c r="DE20">
        <v>-11.165264962620499</v>
      </c>
      <c r="DF20">
        <v>-153.04615380821599</v>
      </c>
      <c r="DG20">
        <v>11255.907692307699</v>
      </c>
      <c r="DH20">
        <v>15</v>
      </c>
      <c r="DI20">
        <v>1607977294.0999999</v>
      </c>
      <c r="DJ20" t="s">
        <v>297</v>
      </c>
      <c r="DK20">
        <v>1607977293.0999999</v>
      </c>
      <c r="DL20">
        <v>1607977294.0999999</v>
      </c>
      <c r="DM20">
        <v>22</v>
      </c>
      <c r="DN20">
        <v>-0.21199999999999999</v>
      </c>
      <c r="DO20">
        <v>1E-3</v>
      </c>
      <c r="DP20">
        <v>0.216</v>
      </c>
      <c r="DQ20">
        <v>0.27600000000000002</v>
      </c>
      <c r="DR20">
        <v>405</v>
      </c>
      <c r="DS20">
        <v>22</v>
      </c>
      <c r="DT20">
        <v>0.37</v>
      </c>
      <c r="DU20">
        <v>0.17</v>
      </c>
      <c r="DV20">
        <v>1.3110803531997599</v>
      </c>
      <c r="DW20">
        <v>-0.15964924875339501</v>
      </c>
      <c r="DX20">
        <v>2.0187939888663201E-2</v>
      </c>
      <c r="DY20">
        <v>1</v>
      </c>
      <c r="DZ20">
        <v>-1.76564935483871</v>
      </c>
      <c r="EA20">
        <v>0.11819274193549099</v>
      </c>
      <c r="EB20">
        <v>2.5373215867420799E-2</v>
      </c>
      <c r="EC20">
        <v>1</v>
      </c>
      <c r="ED20">
        <v>1.8746700000000001</v>
      </c>
      <c r="EE20">
        <v>0.144184838709674</v>
      </c>
      <c r="EF20">
        <v>1.19856449084297E-2</v>
      </c>
      <c r="EG20">
        <v>1</v>
      </c>
      <c r="EH20">
        <v>3</v>
      </c>
      <c r="EI20">
        <v>3</v>
      </c>
      <c r="EJ20" t="s">
        <v>308</v>
      </c>
      <c r="EK20">
        <v>100</v>
      </c>
      <c r="EL20">
        <v>100</v>
      </c>
      <c r="EM20">
        <v>0.375</v>
      </c>
      <c r="EN20">
        <v>0.26469999999999999</v>
      </c>
      <c r="EO20">
        <v>0.38740501985774201</v>
      </c>
      <c r="EP20">
        <v>-1.6043650578588901E-5</v>
      </c>
      <c r="EQ20">
        <v>-1.15305589960158E-6</v>
      </c>
      <c r="ER20">
        <v>3.6581349982770798E-10</v>
      </c>
      <c r="ES20">
        <v>-0.134143797736193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4.5999999999999996</v>
      </c>
      <c r="FB20">
        <v>4.5999999999999996</v>
      </c>
      <c r="FC20">
        <v>2</v>
      </c>
      <c r="FD20">
        <v>505.81599999999997</v>
      </c>
      <c r="FE20">
        <v>480.209</v>
      </c>
      <c r="FF20">
        <v>24.115200000000002</v>
      </c>
      <c r="FG20">
        <v>34.6006</v>
      </c>
      <c r="FH20">
        <v>29.999400000000001</v>
      </c>
      <c r="FI20">
        <v>34.868099999999998</v>
      </c>
      <c r="FJ20">
        <v>34.947499999999998</v>
      </c>
      <c r="FK20">
        <v>7.2697700000000003</v>
      </c>
      <c r="FL20">
        <v>26.083400000000001</v>
      </c>
      <c r="FM20">
        <v>58.443399999999997</v>
      </c>
      <c r="FN20">
        <v>24.1191</v>
      </c>
      <c r="FO20">
        <v>101.587</v>
      </c>
      <c r="FP20">
        <v>19.4435</v>
      </c>
      <c r="FQ20">
        <v>97.776300000000006</v>
      </c>
      <c r="FR20">
        <v>101.872</v>
      </c>
    </row>
    <row r="21" spans="1:174" x14ac:dyDescent="0.25">
      <c r="A21">
        <v>5</v>
      </c>
      <c r="B21">
        <v>1607977663</v>
      </c>
      <c r="C21">
        <v>390.40000009536698</v>
      </c>
      <c r="D21" t="s">
        <v>313</v>
      </c>
      <c r="E21" t="s">
        <v>314</v>
      </c>
      <c r="F21" t="s">
        <v>291</v>
      </c>
      <c r="G21" t="s">
        <v>292</v>
      </c>
      <c r="H21">
        <v>1607977655.25</v>
      </c>
      <c r="I21">
        <f t="shared" si="0"/>
        <v>1.8322302017756203E-3</v>
      </c>
      <c r="J21">
        <f t="shared" si="1"/>
        <v>1.8322302017756202</v>
      </c>
      <c r="K21">
        <f t="shared" si="2"/>
        <v>3.2551434042511662</v>
      </c>
      <c r="L21">
        <f t="shared" si="3"/>
        <v>149.5564</v>
      </c>
      <c r="M21">
        <f t="shared" si="4"/>
        <v>94.639605763170209</v>
      </c>
      <c r="N21">
        <f t="shared" si="5"/>
        <v>9.6886100089181255</v>
      </c>
      <c r="O21">
        <f t="shared" si="6"/>
        <v>15.310647400241502</v>
      </c>
      <c r="P21">
        <f t="shared" si="7"/>
        <v>0.10302697473718053</v>
      </c>
      <c r="Q21">
        <f t="shared" si="8"/>
        <v>2.9695845285515423</v>
      </c>
      <c r="R21">
        <f t="shared" si="9"/>
        <v>0.10108163695950019</v>
      </c>
      <c r="S21">
        <f t="shared" si="10"/>
        <v>6.3347744547954832E-2</v>
      </c>
      <c r="T21">
        <f t="shared" si="11"/>
        <v>231.29255581930443</v>
      </c>
      <c r="U21">
        <f t="shared" si="12"/>
        <v>28.86627599206421</v>
      </c>
      <c r="V21">
        <f t="shared" si="13"/>
        <v>28.850446666666699</v>
      </c>
      <c r="W21">
        <f t="shared" si="14"/>
        <v>3.9870994816312821</v>
      </c>
      <c r="X21">
        <f t="shared" si="15"/>
        <v>57.673438913848521</v>
      </c>
      <c r="Y21">
        <f t="shared" si="16"/>
        <v>2.1874086957511483</v>
      </c>
      <c r="Z21">
        <f t="shared" si="17"/>
        <v>3.7927488579598272</v>
      </c>
      <c r="AA21">
        <f t="shared" si="18"/>
        <v>1.7996907858801339</v>
      </c>
      <c r="AB21">
        <f t="shared" si="19"/>
        <v>-80.801351898304858</v>
      </c>
      <c r="AC21">
        <f t="shared" si="20"/>
        <v>-137.66675772470251</v>
      </c>
      <c r="AD21">
        <f t="shared" si="21"/>
        <v>-10.147611386403566</v>
      </c>
      <c r="AE21">
        <f t="shared" si="22"/>
        <v>2.6768348098935064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53914.863537373058</v>
      </c>
      <c r="AK21" t="s">
        <v>293</v>
      </c>
      <c r="AL21">
        <v>10143.9</v>
      </c>
      <c r="AM21">
        <v>715.47692307692296</v>
      </c>
      <c r="AN21">
        <v>3262.08</v>
      </c>
      <c r="AO21">
        <f t="shared" si="26"/>
        <v>0.78066849277855754</v>
      </c>
      <c r="AP21">
        <v>-0.57774747981622299</v>
      </c>
      <c r="AQ21" t="s">
        <v>315</v>
      </c>
      <c r="AR21">
        <v>15353.9</v>
      </c>
      <c r="AS21">
        <v>789.67899999999997</v>
      </c>
      <c r="AT21">
        <v>883.05</v>
      </c>
      <c r="AU21">
        <f t="shared" si="27"/>
        <v>0.10573693448842081</v>
      </c>
      <c r="AV21">
        <v>0.5</v>
      </c>
      <c r="AW21">
        <f t="shared" si="28"/>
        <v>1180.1886115546247</v>
      </c>
      <c r="AX21">
        <f t="shared" si="29"/>
        <v>3.2551434042511662</v>
      </c>
      <c r="AY21">
        <f t="shared" si="30"/>
        <v>62.394762951965831</v>
      </c>
      <c r="AZ21">
        <f t="shared" si="31"/>
        <v>3.2476935013111543E-3</v>
      </c>
      <c r="BA21">
        <f t="shared" si="32"/>
        <v>2.6941056565313399</v>
      </c>
      <c r="BB21" t="s">
        <v>316</v>
      </c>
      <c r="BC21">
        <v>789.67899999999997</v>
      </c>
      <c r="BD21">
        <v>634.04999999999995</v>
      </c>
      <c r="BE21">
        <f t="shared" si="33"/>
        <v>0.28197723798199426</v>
      </c>
      <c r="BF21">
        <f t="shared" si="34"/>
        <v>0.37498393574297179</v>
      </c>
      <c r="BG21">
        <f t="shared" si="35"/>
        <v>0.90525222314813758</v>
      </c>
      <c r="BH21">
        <f t="shared" si="36"/>
        <v>0.55719571254791211</v>
      </c>
      <c r="BI21">
        <f t="shared" si="37"/>
        <v>0.93419741048709215</v>
      </c>
      <c r="BJ21">
        <f t="shared" si="38"/>
        <v>0.30108254677892066</v>
      </c>
      <c r="BK21">
        <f t="shared" si="39"/>
        <v>0.69891745322107934</v>
      </c>
      <c r="BL21">
        <f t="shared" si="40"/>
        <v>1400.0036666666699</v>
      </c>
      <c r="BM21">
        <f t="shared" si="41"/>
        <v>1180.1886115546247</v>
      </c>
      <c r="BN21">
        <f t="shared" si="42"/>
        <v>0.842989657566103</v>
      </c>
      <c r="BO21">
        <f t="shared" si="43"/>
        <v>0.19597931513220598</v>
      </c>
      <c r="BP21">
        <v>6</v>
      </c>
      <c r="BQ21">
        <v>0.5</v>
      </c>
      <c r="BR21" t="s">
        <v>296</v>
      </c>
      <c r="BS21">
        <v>2</v>
      </c>
      <c r="BT21">
        <v>1607977655.25</v>
      </c>
      <c r="BU21">
        <v>149.5564</v>
      </c>
      <c r="BV21">
        <v>153.7912</v>
      </c>
      <c r="BW21">
        <v>21.366893333333302</v>
      </c>
      <c r="BX21">
        <v>19.215296666666699</v>
      </c>
      <c r="BY21">
        <v>149.19579999999999</v>
      </c>
      <c r="BZ21">
        <v>21.099256666666701</v>
      </c>
      <c r="CA21">
        <v>500.02339999999998</v>
      </c>
      <c r="CB21">
        <v>102.273766666667</v>
      </c>
      <c r="CC21">
        <v>9.9969263333333294E-2</v>
      </c>
      <c r="CD21">
        <v>27.990546666666699</v>
      </c>
      <c r="CE21">
        <v>28.850446666666699</v>
      </c>
      <c r="CF21">
        <v>999.9</v>
      </c>
      <c r="CG21">
        <v>0</v>
      </c>
      <c r="CH21">
        <v>0</v>
      </c>
      <c r="CI21">
        <v>10002.5846666667</v>
      </c>
      <c r="CJ21">
        <v>0</v>
      </c>
      <c r="CK21">
        <v>641.06123333333301</v>
      </c>
      <c r="CL21">
        <v>1400.0036666666699</v>
      </c>
      <c r="CM21">
        <v>0.89998856666666704</v>
      </c>
      <c r="CN21">
        <v>0.10001152000000001</v>
      </c>
      <c r="CO21">
        <v>0</v>
      </c>
      <c r="CP21">
        <v>789.74493333333396</v>
      </c>
      <c r="CQ21">
        <v>4.9994800000000001</v>
      </c>
      <c r="CR21">
        <v>11141.3733333333</v>
      </c>
      <c r="CS21">
        <v>11417.563333333301</v>
      </c>
      <c r="CT21">
        <v>45.862400000000001</v>
      </c>
      <c r="CU21">
        <v>48.0041333333333</v>
      </c>
      <c r="CV21">
        <v>46.733133333333299</v>
      </c>
      <c r="CW21">
        <v>47.549599999999998</v>
      </c>
      <c r="CX21">
        <v>47.957999999999998</v>
      </c>
      <c r="CY21">
        <v>1255.4860000000001</v>
      </c>
      <c r="CZ21">
        <v>139.517666666667</v>
      </c>
      <c r="DA21">
        <v>0</v>
      </c>
      <c r="DB21">
        <v>92.100000143051105</v>
      </c>
      <c r="DC21">
        <v>0</v>
      </c>
      <c r="DD21">
        <v>789.67899999999997</v>
      </c>
      <c r="DE21">
        <v>-4.7044102595194701</v>
      </c>
      <c r="DF21">
        <v>-69.620512850823104</v>
      </c>
      <c r="DG21">
        <v>11140.776923076901</v>
      </c>
      <c r="DH21">
        <v>15</v>
      </c>
      <c r="DI21">
        <v>1607977294.0999999</v>
      </c>
      <c r="DJ21" t="s">
        <v>297</v>
      </c>
      <c r="DK21">
        <v>1607977293.0999999</v>
      </c>
      <c r="DL21">
        <v>1607977294.0999999</v>
      </c>
      <c r="DM21">
        <v>22</v>
      </c>
      <c r="DN21">
        <v>-0.21199999999999999</v>
      </c>
      <c r="DO21">
        <v>1E-3</v>
      </c>
      <c r="DP21">
        <v>0.216</v>
      </c>
      <c r="DQ21">
        <v>0.27600000000000002</v>
      </c>
      <c r="DR21">
        <v>405</v>
      </c>
      <c r="DS21">
        <v>22</v>
      </c>
      <c r="DT21">
        <v>0.37</v>
      </c>
      <c r="DU21">
        <v>0.17</v>
      </c>
      <c r="DV21">
        <v>3.2556835710380598</v>
      </c>
      <c r="DW21">
        <v>-0.185452996138808</v>
      </c>
      <c r="DX21">
        <v>1.9247343706441E-2</v>
      </c>
      <c r="DY21">
        <v>1</v>
      </c>
      <c r="DZ21">
        <v>-4.2358893548387098</v>
      </c>
      <c r="EA21">
        <v>0.17737935483873199</v>
      </c>
      <c r="EB21">
        <v>2.2590787579337201E-2</v>
      </c>
      <c r="EC21">
        <v>1</v>
      </c>
      <c r="ED21">
        <v>2.1508751612903199</v>
      </c>
      <c r="EE21">
        <v>5.6713064516131097E-2</v>
      </c>
      <c r="EF21">
        <v>4.48843738234991E-3</v>
      </c>
      <c r="EG21">
        <v>1</v>
      </c>
      <c r="EH21">
        <v>3</v>
      </c>
      <c r="EI21">
        <v>3</v>
      </c>
      <c r="EJ21" t="s">
        <v>308</v>
      </c>
      <c r="EK21">
        <v>100</v>
      </c>
      <c r="EL21">
        <v>100</v>
      </c>
      <c r="EM21">
        <v>0.36099999999999999</v>
      </c>
      <c r="EN21">
        <v>0.26819999999999999</v>
      </c>
      <c r="EO21">
        <v>0.38740501985774201</v>
      </c>
      <c r="EP21">
        <v>-1.6043650578588901E-5</v>
      </c>
      <c r="EQ21">
        <v>-1.15305589960158E-6</v>
      </c>
      <c r="ER21">
        <v>3.6581349982770798E-10</v>
      </c>
      <c r="ES21">
        <v>-0.134143797736193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6.2</v>
      </c>
      <c r="FB21">
        <v>6.1</v>
      </c>
      <c r="FC21">
        <v>2</v>
      </c>
      <c r="FD21">
        <v>505.63200000000001</v>
      </c>
      <c r="FE21">
        <v>480.28399999999999</v>
      </c>
      <c r="FF21">
        <v>24.060500000000001</v>
      </c>
      <c r="FG21">
        <v>34.461100000000002</v>
      </c>
      <c r="FH21">
        <v>29.999600000000001</v>
      </c>
      <c r="FI21">
        <v>34.691299999999998</v>
      </c>
      <c r="FJ21">
        <v>34.766300000000001</v>
      </c>
      <c r="FK21">
        <v>9.45275</v>
      </c>
      <c r="FL21">
        <v>25.733799999999999</v>
      </c>
      <c r="FM21">
        <v>57.314</v>
      </c>
      <c r="FN21">
        <v>24.0626</v>
      </c>
      <c r="FO21">
        <v>154.01599999999999</v>
      </c>
      <c r="FP21">
        <v>19.140699999999999</v>
      </c>
      <c r="FQ21">
        <v>97.795900000000003</v>
      </c>
      <c r="FR21">
        <v>101.89100000000001</v>
      </c>
    </row>
    <row r="22" spans="1:174" x14ac:dyDescent="0.25">
      <c r="A22">
        <v>6</v>
      </c>
      <c r="B22">
        <v>1607977763</v>
      </c>
      <c r="C22">
        <v>490.40000009536698</v>
      </c>
      <c r="D22" t="s">
        <v>317</v>
      </c>
      <c r="E22" t="s">
        <v>318</v>
      </c>
      <c r="F22" t="s">
        <v>291</v>
      </c>
      <c r="G22" t="s">
        <v>292</v>
      </c>
      <c r="H22">
        <v>1607977755.25</v>
      </c>
      <c r="I22">
        <f t="shared" si="0"/>
        <v>2.0140577465239569E-3</v>
      </c>
      <c r="J22">
        <f t="shared" si="1"/>
        <v>2.0140577465239571</v>
      </c>
      <c r="K22">
        <f t="shared" si="2"/>
        <v>5.2865450964613734</v>
      </c>
      <c r="L22">
        <f t="shared" si="3"/>
        <v>199.72130000000001</v>
      </c>
      <c r="M22">
        <f t="shared" si="4"/>
        <v>119.17299163582321</v>
      </c>
      <c r="N22">
        <f t="shared" si="5"/>
        <v>12.200563856284875</v>
      </c>
      <c r="O22">
        <f t="shared" si="6"/>
        <v>20.446851595003146</v>
      </c>
      <c r="P22">
        <f t="shared" si="7"/>
        <v>0.11341095180850111</v>
      </c>
      <c r="Q22">
        <f t="shared" si="8"/>
        <v>2.9695240158512002</v>
      </c>
      <c r="R22">
        <f t="shared" si="9"/>
        <v>0.11105849341855127</v>
      </c>
      <c r="S22">
        <f t="shared" si="10"/>
        <v>6.961885320177677E-2</v>
      </c>
      <c r="T22">
        <f t="shared" si="11"/>
        <v>231.29146908537177</v>
      </c>
      <c r="U22">
        <f t="shared" si="12"/>
        <v>28.826413580069115</v>
      </c>
      <c r="V22">
        <f t="shared" si="13"/>
        <v>28.837976666666702</v>
      </c>
      <c r="W22">
        <f t="shared" si="14"/>
        <v>3.9842201765794618</v>
      </c>
      <c r="X22">
        <f t="shared" si="15"/>
        <v>57.548379253974346</v>
      </c>
      <c r="Y22">
        <f t="shared" si="16"/>
        <v>2.1835301037192361</v>
      </c>
      <c r="Z22">
        <f t="shared" si="17"/>
        <v>3.7942512578552581</v>
      </c>
      <c r="AA22">
        <f t="shared" si="18"/>
        <v>1.8006900728602258</v>
      </c>
      <c r="AB22">
        <f t="shared" si="19"/>
        <v>-88.819946621706492</v>
      </c>
      <c r="AC22">
        <f t="shared" si="20"/>
        <v>-134.5800280068969</v>
      </c>
      <c r="AD22">
        <f t="shared" si="21"/>
        <v>-9.9200051895516079</v>
      </c>
      <c r="AE22">
        <f t="shared" si="22"/>
        <v>-2.0285107327832179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53911.943754836408</v>
      </c>
      <c r="AK22" t="s">
        <v>293</v>
      </c>
      <c r="AL22">
        <v>10143.9</v>
      </c>
      <c r="AM22">
        <v>715.47692307692296</v>
      </c>
      <c r="AN22">
        <v>3262.08</v>
      </c>
      <c r="AO22">
        <f t="shared" si="26"/>
        <v>0.78066849277855754</v>
      </c>
      <c r="AP22">
        <v>-0.57774747981622299</v>
      </c>
      <c r="AQ22" t="s">
        <v>319</v>
      </c>
      <c r="AR22">
        <v>15353.9</v>
      </c>
      <c r="AS22">
        <v>790.79007692307698</v>
      </c>
      <c r="AT22">
        <v>899.63</v>
      </c>
      <c r="AU22">
        <f t="shared" si="27"/>
        <v>0.1209829853127653</v>
      </c>
      <c r="AV22">
        <v>0.5</v>
      </c>
      <c r="AW22">
        <f t="shared" si="28"/>
        <v>1180.1847615545457</v>
      </c>
      <c r="AX22">
        <f t="shared" si="29"/>
        <v>5.2865450964613734</v>
      </c>
      <c r="AY22">
        <f t="shared" si="30"/>
        <v>71.391137836751511</v>
      </c>
      <c r="AZ22">
        <f t="shared" si="31"/>
        <v>4.9689614434210438E-3</v>
      </c>
      <c r="BA22">
        <f t="shared" si="32"/>
        <v>2.626024032102086</v>
      </c>
      <c r="BB22" t="s">
        <v>320</v>
      </c>
      <c r="BC22">
        <v>790.79007692307698</v>
      </c>
      <c r="BD22">
        <v>621.39</v>
      </c>
      <c r="BE22">
        <f t="shared" si="33"/>
        <v>0.30928270511210165</v>
      </c>
      <c r="BF22">
        <f t="shared" si="34"/>
        <v>0.39117281151855599</v>
      </c>
      <c r="BG22">
        <f t="shared" si="35"/>
        <v>0.89463359955163224</v>
      </c>
      <c r="BH22">
        <f t="shared" si="36"/>
        <v>0.59102962000676629</v>
      </c>
      <c r="BI22">
        <f t="shared" si="37"/>
        <v>0.92768677671371569</v>
      </c>
      <c r="BJ22">
        <f t="shared" si="38"/>
        <v>0.30737724263725158</v>
      </c>
      <c r="BK22">
        <f t="shared" si="39"/>
        <v>0.69262275736274836</v>
      </c>
      <c r="BL22">
        <f t="shared" si="40"/>
        <v>1399.99933333333</v>
      </c>
      <c r="BM22">
        <f t="shared" si="41"/>
        <v>1180.1847615545457</v>
      </c>
      <c r="BN22">
        <f t="shared" si="42"/>
        <v>0.84298951681968559</v>
      </c>
      <c r="BO22">
        <f t="shared" si="43"/>
        <v>0.19597903363937136</v>
      </c>
      <c r="BP22">
        <v>6</v>
      </c>
      <c r="BQ22">
        <v>0.5</v>
      </c>
      <c r="BR22" t="s">
        <v>296</v>
      </c>
      <c r="BS22">
        <v>2</v>
      </c>
      <c r="BT22">
        <v>1607977755.25</v>
      </c>
      <c r="BU22">
        <v>199.72130000000001</v>
      </c>
      <c r="BV22">
        <v>206.54759999999999</v>
      </c>
      <c r="BW22">
        <v>21.328343333333301</v>
      </c>
      <c r="BX22">
        <v>18.96311</v>
      </c>
      <c r="BY22">
        <v>199.3802</v>
      </c>
      <c r="BZ22">
        <v>21.062303333333301</v>
      </c>
      <c r="CA22">
        <v>500.01863333333301</v>
      </c>
      <c r="CB22">
        <v>102.27693333333301</v>
      </c>
      <c r="CC22">
        <v>9.998688E-2</v>
      </c>
      <c r="CD22">
        <v>27.997340000000001</v>
      </c>
      <c r="CE22">
        <v>28.837976666666702</v>
      </c>
      <c r="CF22">
        <v>999.9</v>
      </c>
      <c r="CG22">
        <v>0</v>
      </c>
      <c r="CH22">
        <v>0</v>
      </c>
      <c r="CI22">
        <v>10001.9323333333</v>
      </c>
      <c r="CJ22">
        <v>0</v>
      </c>
      <c r="CK22">
        <v>627.87236666666695</v>
      </c>
      <c r="CL22">
        <v>1399.99933333333</v>
      </c>
      <c r="CM22">
        <v>0.8999916</v>
      </c>
      <c r="CN22">
        <v>0.100008523333333</v>
      </c>
      <c r="CO22">
        <v>0</v>
      </c>
      <c r="CP22">
        <v>790.79786666666701</v>
      </c>
      <c r="CQ22">
        <v>4.9994800000000001</v>
      </c>
      <c r="CR22">
        <v>11162.8733333333</v>
      </c>
      <c r="CS22">
        <v>11417.553333333301</v>
      </c>
      <c r="CT22">
        <v>45.8832666666667</v>
      </c>
      <c r="CU22">
        <v>48.020666666666699</v>
      </c>
      <c r="CV22">
        <v>46.770666666666699</v>
      </c>
      <c r="CW22">
        <v>47.541400000000003</v>
      </c>
      <c r="CX22">
        <v>47.9956666666667</v>
      </c>
      <c r="CY22">
        <v>1255.48866666667</v>
      </c>
      <c r="CZ22">
        <v>139.51066666666699</v>
      </c>
      <c r="DA22">
        <v>0</v>
      </c>
      <c r="DB22">
        <v>99.600000143051105</v>
      </c>
      <c r="DC22">
        <v>0</v>
      </c>
      <c r="DD22">
        <v>790.79007692307698</v>
      </c>
      <c r="DE22">
        <v>0.78290598957473101</v>
      </c>
      <c r="DF22">
        <v>13.336752130216899</v>
      </c>
      <c r="DG22">
        <v>11163.1423076923</v>
      </c>
      <c r="DH22">
        <v>15</v>
      </c>
      <c r="DI22">
        <v>1607977294.0999999</v>
      </c>
      <c r="DJ22" t="s">
        <v>297</v>
      </c>
      <c r="DK22">
        <v>1607977293.0999999</v>
      </c>
      <c r="DL22">
        <v>1607977294.0999999</v>
      </c>
      <c r="DM22">
        <v>22</v>
      </c>
      <c r="DN22">
        <v>-0.21199999999999999</v>
      </c>
      <c r="DO22">
        <v>1E-3</v>
      </c>
      <c r="DP22">
        <v>0.216</v>
      </c>
      <c r="DQ22">
        <v>0.27600000000000002</v>
      </c>
      <c r="DR22">
        <v>405</v>
      </c>
      <c r="DS22">
        <v>22</v>
      </c>
      <c r="DT22">
        <v>0.37</v>
      </c>
      <c r="DU22">
        <v>0.17</v>
      </c>
      <c r="DV22">
        <v>5.28930529954149</v>
      </c>
      <c r="DW22">
        <v>-0.16200572393047</v>
      </c>
      <c r="DX22">
        <v>1.9018816718326201E-2</v>
      </c>
      <c r="DY22">
        <v>1</v>
      </c>
      <c r="DZ22">
        <v>-6.8298209677419397</v>
      </c>
      <c r="EA22">
        <v>0.193427903225832</v>
      </c>
      <c r="EB22">
        <v>2.3378073729919201E-2</v>
      </c>
      <c r="EC22">
        <v>1</v>
      </c>
      <c r="ED22">
        <v>2.3654758064516099</v>
      </c>
      <c r="EE22">
        <v>-0.11267274193549</v>
      </c>
      <c r="EF22">
        <v>1.82274448821079E-2</v>
      </c>
      <c r="EG22">
        <v>1</v>
      </c>
      <c r="EH22">
        <v>3</v>
      </c>
      <c r="EI22">
        <v>3</v>
      </c>
      <c r="EJ22" t="s">
        <v>308</v>
      </c>
      <c r="EK22">
        <v>100</v>
      </c>
      <c r="EL22">
        <v>100</v>
      </c>
      <c r="EM22">
        <v>0.34100000000000003</v>
      </c>
      <c r="EN22">
        <v>0.26669999999999999</v>
      </c>
      <c r="EO22">
        <v>0.38740501985774201</v>
      </c>
      <c r="EP22">
        <v>-1.6043650578588901E-5</v>
      </c>
      <c r="EQ22">
        <v>-1.15305589960158E-6</v>
      </c>
      <c r="ER22">
        <v>3.6581349982770798E-10</v>
      </c>
      <c r="ES22">
        <v>-0.134143797736193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7.8</v>
      </c>
      <c r="FB22">
        <v>7.8</v>
      </c>
      <c r="FC22">
        <v>2</v>
      </c>
      <c r="FD22">
        <v>505.16399999999999</v>
      </c>
      <c r="FE22">
        <v>480.18</v>
      </c>
      <c r="FF22">
        <v>24.013300000000001</v>
      </c>
      <c r="FG22">
        <v>34.386899999999997</v>
      </c>
      <c r="FH22">
        <v>29.9999</v>
      </c>
      <c r="FI22">
        <v>34.562399999999997</v>
      </c>
      <c r="FJ22">
        <v>34.630000000000003</v>
      </c>
      <c r="FK22">
        <v>11.614100000000001</v>
      </c>
      <c r="FL22">
        <v>25.472000000000001</v>
      </c>
      <c r="FM22">
        <v>55.796300000000002</v>
      </c>
      <c r="FN22">
        <v>24.0153</v>
      </c>
      <c r="FO22">
        <v>206.63300000000001</v>
      </c>
      <c r="FP22">
        <v>19.008900000000001</v>
      </c>
      <c r="FQ22">
        <v>97.805899999999994</v>
      </c>
      <c r="FR22">
        <v>101.898</v>
      </c>
    </row>
    <row r="23" spans="1:174" x14ac:dyDescent="0.25">
      <c r="A23">
        <v>7</v>
      </c>
      <c r="B23">
        <v>1607977834</v>
      </c>
      <c r="C23">
        <v>561.40000009536698</v>
      </c>
      <c r="D23" t="s">
        <v>321</v>
      </c>
      <c r="E23" t="s">
        <v>322</v>
      </c>
      <c r="F23" t="s">
        <v>291</v>
      </c>
      <c r="G23" t="s">
        <v>292</v>
      </c>
      <c r="H23">
        <v>1607977826.25</v>
      </c>
      <c r="I23">
        <f t="shared" si="0"/>
        <v>2.1355003884755887E-3</v>
      </c>
      <c r="J23">
        <f t="shared" si="1"/>
        <v>2.1355003884755885</v>
      </c>
      <c r="K23">
        <f t="shared" si="2"/>
        <v>7.6792428730395068</v>
      </c>
      <c r="L23">
        <f t="shared" si="3"/>
        <v>248.72133333333301</v>
      </c>
      <c r="M23">
        <f t="shared" si="4"/>
        <v>138.41862497580206</v>
      </c>
      <c r="N23">
        <f t="shared" si="5"/>
        <v>14.170850274854379</v>
      </c>
      <c r="O23">
        <f t="shared" si="6"/>
        <v>25.463284116895171</v>
      </c>
      <c r="P23">
        <f t="shared" si="7"/>
        <v>0.11963442388287071</v>
      </c>
      <c r="Q23">
        <f t="shared" si="8"/>
        <v>2.968903229416898</v>
      </c>
      <c r="R23">
        <f t="shared" si="9"/>
        <v>0.11701937028600663</v>
      </c>
      <c r="S23">
        <f t="shared" si="10"/>
        <v>7.3367297677680021E-2</v>
      </c>
      <c r="T23">
        <f t="shared" si="11"/>
        <v>231.2948930923597</v>
      </c>
      <c r="U23">
        <f t="shared" si="12"/>
        <v>28.771286524557627</v>
      </c>
      <c r="V23">
        <f t="shared" si="13"/>
        <v>28.800619999999999</v>
      </c>
      <c r="W23">
        <f t="shared" si="14"/>
        <v>3.9756054256314108</v>
      </c>
      <c r="X23">
        <f t="shared" si="15"/>
        <v>57.09645766893069</v>
      </c>
      <c r="Y23">
        <f t="shared" si="16"/>
        <v>2.1633349069895291</v>
      </c>
      <c r="Z23">
        <f t="shared" si="17"/>
        <v>3.7889126494211882</v>
      </c>
      <c r="AA23">
        <f t="shared" si="18"/>
        <v>1.8122705186418817</v>
      </c>
      <c r="AB23">
        <f t="shared" si="19"/>
        <v>-94.175567131773462</v>
      </c>
      <c r="AC23">
        <f t="shared" si="20"/>
        <v>-132.4380411075646</v>
      </c>
      <c r="AD23">
        <f t="shared" si="21"/>
        <v>-9.7611698209554039</v>
      </c>
      <c r="AE23">
        <f t="shared" si="22"/>
        <v>-5.0798849679337792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53898.094141642621</v>
      </c>
      <c r="AK23" t="s">
        <v>293</v>
      </c>
      <c r="AL23">
        <v>10143.9</v>
      </c>
      <c r="AM23">
        <v>715.47692307692296</v>
      </c>
      <c r="AN23">
        <v>3262.08</v>
      </c>
      <c r="AO23">
        <f t="shared" si="26"/>
        <v>0.78066849277855754</v>
      </c>
      <c r="AP23">
        <v>-0.57774747981622299</v>
      </c>
      <c r="AQ23" t="s">
        <v>323</v>
      </c>
      <c r="AR23">
        <v>15354</v>
      </c>
      <c r="AS23">
        <v>804.89099999999996</v>
      </c>
      <c r="AT23">
        <v>930.35</v>
      </c>
      <c r="AU23">
        <f t="shared" si="27"/>
        <v>0.13485140001074869</v>
      </c>
      <c r="AV23">
        <v>0.5</v>
      </c>
      <c r="AW23">
        <f t="shared" si="28"/>
        <v>1180.201181554597</v>
      </c>
      <c r="AX23">
        <f t="shared" si="29"/>
        <v>7.6792428730395068</v>
      </c>
      <c r="AY23">
        <f t="shared" si="30"/>
        <v>79.575890813488598</v>
      </c>
      <c r="AZ23">
        <f t="shared" si="31"/>
        <v>6.9962566398886084E-3</v>
      </c>
      <c r="BA23">
        <f t="shared" si="32"/>
        <v>2.5062933304670283</v>
      </c>
      <c r="BB23" t="s">
        <v>324</v>
      </c>
      <c r="BC23">
        <v>804.89099999999996</v>
      </c>
      <c r="BD23">
        <v>625.30999999999995</v>
      </c>
      <c r="BE23">
        <f t="shared" si="33"/>
        <v>0.32787660557854581</v>
      </c>
      <c r="BF23">
        <f t="shared" si="34"/>
        <v>0.41128704432205621</v>
      </c>
      <c r="BG23">
        <f t="shared" si="35"/>
        <v>0.88431300416797831</v>
      </c>
      <c r="BH23">
        <f t="shared" si="36"/>
        <v>0.58387491721409768</v>
      </c>
      <c r="BI23">
        <f t="shared" si="37"/>
        <v>0.91562364827474552</v>
      </c>
      <c r="BJ23">
        <f t="shared" si="38"/>
        <v>0.31952388793641001</v>
      </c>
      <c r="BK23">
        <f t="shared" si="39"/>
        <v>0.68047611206359004</v>
      </c>
      <c r="BL23">
        <f t="shared" si="40"/>
        <v>1400.01866666667</v>
      </c>
      <c r="BM23">
        <f t="shared" si="41"/>
        <v>1180.201181554597</v>
      </c>
      <c r="BN23">
        <f t="shared" si="42"/>
        <v>0.84298960410617929</v>
      </c>
      <c r="BO23">
        <f t="shared" si="43"/>
        <v>0.19597920821235834</v>
      </c>
      <c r="BP23">
        <v>6</v>
      </c>
      <c r="BQ23">
        <v>0.5</v>
      </c>
      <c r="BR23" t="s">
        <v>296</v>
      </c>
      <c r="BS23">
        <v>2</v>
      </c>
      <c r="BT23">
        <v>1607977826.25</v>
      </c>
      <c r="BU23">
        <v>248.72133333333301</v>
      </c>
      <c r="BV23">
        <v>258.57336666666703</v>
      </c>
      <c r="BW23">
        <v>21.1311133333333</v>
      </c>
      <c r="BX23">
        <v>18.622773333333299</v>
      </c>
      <c r="BY23">
        <v>248.40346666666699</v>
      </c>
      <c r="BZ23">
        <v>20.873253333333299</v>
      </c>
      <c r="CA23">
        <v>500.02190000000002</v>
      </c>
      <c r="CB23">
        <v>102.276733333333</v>
      </c>
      <c r="CC23">
        <v>0.100026133333333</v>
      </c>
      <c r="CD23">
        <v>27.973189999999999</v>
      </c>
      <c r="CE23">
        <v>28.800619999999999</v>
      </c>
      <c r="CF23">
        <v>999.9</v>
      </c>
      <c r="CG23">
        <v>0</v>
      </c>
      <c r="CH23">
        <v>0</v>
      </c>
      <c r="CI23">
        <v>9998.4373333333297</v>
      </c>
      <c r="CJ23">
        <v>0</v>
      </c>
      <c r="CK23">
        <v>627.81873333333294</v>
      </c>
      <c r="CL23">
        <v>1400.01866666667</v>
      </c>
      <c r="CM23">
        <v>0.89999010000000002</v>
      </c>
      <c r="CN23">
        <v>0.100010023333333</v>
      </c>
      <c r="CO23">
        <v>0</v>
      </c>
      <c r="CP23">
        <v>804.88626666666596</v>
      </c>
      <c r="CQ23">
        <v>4.9994800000000001</v>
      </c>
      <c r="CR23">
        <v>11357.62</v>
      </c>
      <c r="CS23">
        <v>11417.6933333333</v>
      </c>
      <c r="CT23">
        <v>45.964366666666699</v>
      </c>
      <c r="CU23">
        <v>48.018599999999999</v>
      </c>
      <c r="CV23">
        <v>46.797600000000003</v>
      </c>
      <c r="CW23">
        <v>47.501933333333298</v>
      </c>
      <c r="CX23">
        <v>48.045566666666701</v>
      </c>
      <c r="CY23">
        <v>1255.502</v>
      </c>
      <c r="CZ23">
        <v>139.51666666666699</v>
      </c>
      <c r="DA23">
        <v>0</v>
      </c>
      <c r="DB23">
        <v>70.400000095367403</v>
      </c>
      <c r="DC23">
        <v>0</v>
      </c>
      <c r="DD23">
        <v>804.89099999999996</v>
      </c>
      <c r="DE23">
        <v>-1.5193846166226599</v>
      </c>
      <c r="DF23">
        <v>-26.6564102208857</v>
      </c>
      <c r="DG23">
        <v>11357.5115384615</v>
      </c>
      <c r="DH23">
        <v>15</v>
      </c>
      <c r="DI23">
        <v>1607977294.0999999</v>
      </c>
      <c r="DJ23" t="s">
        <v>297</v>
      </c>
      <c r="DK23">
        <v>1607977293.0999999</v>
      </c>
      <c r="DL23">
        <v>1607977294.0999999</v>
      </c>
      <c r="DM23">
        <v>22</v>
      </c>
      <c r="DN23">
        <v>-0.21199999999999999</v>
      </c>
      <c r="DO23">
        <v>1E-3</v>
      </c>
      <c r="DP23">
        <v>0.216</v>
      </c>
      <c r="DQ23">
        <v>0.27600000000000002</v>
      </c>
      <c r="DR23">
        <v>405</v>
      </c>
      <c r="DS23">
        <v>22</v>
      </c>
      <c r="DT23">
        <v>0.37</v>
      </c>
      <c r="DU23">
        <v>0.17</v>
      </c>
      <c r="DV23">
        <v>7.68292421592996</v>
      </c>
      <c r="DW23">
        <v>-8.3923607044114099E-2</v>
      </c>
      <c r="DX23">
        <v>3.7396385991129599E-2</v>
      </c>
      <c r="DY23">
        <v>1</v>
      </c>
      <c r="DZ23">
        <v>-9.8567590322580703</v>
      </c>
      <c r="EA23">
        <v>4.8502741935516902E-2</v>
      </c>
      <c r="EB23">
        <v>4.0016840918892897E-2</v>
      </c>
      <c r="EC23">
        <v>1</v>
      </c>
      <c r="ED23">
        <v>2.5070619354838701</v>
      </c>
      <c r="EE23">
        <v>6.7801451612896593E-2</v>
      </c>
      <c r="EF23">
        <v>2.1042874576622201E-2</v>
      </c>
      <c r="EG23">
        <v>1</v>
      </c>
      <c r="EH23">
        <v>3</v>
      </c>
      <c r="EI23">
        <v>3</v>
      </c>
      <c r="EJ23" t="s">
        <v>308</v>
      </c>
      <c r="EK23">
        <v>100</v>
      </c>
      <c r="EL23">
        <v>100</v>
      </c>
      <c r="EM23">
        <v>0.318</v>
      </c>
      <c r="EN23">
        <v>0.25819999999999999</v>
      </c>
      <c r="EO23">
        <v>0.38740501985774201</v>
      </c>
      <c r="EP23">
        <v>-1.6043650578588901E-5</v>
      </c>
      <c r="EQ23">
        <v>-1.15305589960158E-6</v>
      </c>
      <c r="ER23">
        <v>3.6581349982770798E-10</v>
      </c>
      <c r="ES23">
        <v>-0.134143797736193</v>
      </c>
      <c r="ET23">
        <v>-1.48585495900011E-2</v>
      </c>
      <c r="EU23">
        <v>2.0620247853856302E-3</v>
      </c>
      <c r="EV23">
        <v>-2.1578943166311499E-5</v>
      </c>
      <c r="EW23">
        <v>18</v>
      </c>
      <c r="EX23">
        <v>2225</v>
      </c>
      <c r="EY23">
        <v>1</v>
      </c>
      <c r="EZ23">
        <v>25</v>
      </c>
      <c r="FA23">
        <v>9</v>
      </c>
      <c r="FB23">
        <v>9</v>
      </c>
      <c r="FC23">
        <v>2</v>
      </c>
      <c r="FD23">
        <v>504.90199999999999</v>
      </c>
      <c r="FE23">
        <v>479.77499999999998</v>
      </c>
      <c r="FF23">
        <v>24.023800000000001</v>
      </c>
      <c r="FG23">
        <v>34.362000000000002</v>
      </c>
      <c r="FH23">
        <v>29.9999</v>
      </c>
      <c r="FI23">
        <v>34.502000000000002</v>
      </c>
      <c r="FJ23">
        <v>34.563400000000001</v>
      </c>
      <c r="FK23">
        <v>13.725300000000001</v>
      </c>
      <c r="FL23">
        <v>26.205400000000001</v>
      </c>
      <c r="FM23">
        <v>54.6785</v>
      </c>
      <c r="FN23">
        <v>24.031600000000001</v>
      </c>
      <c r="FO23">
        <v>259.08699999999999</v>
      </c>
      <c r="FP23">
        <v>18.706</v>
      </c>
      <c r="FQ23">
        <v>97.807699999999997</v>
      </c>
      <c r="FR23">
        <v>101.899</v>
      </c>
    </row>
    <row r="24" spans="1:174" x14ac:dyDescent="0.25">
      <c r="A24">
        <v>8</v>
      </c>
      <c r="B24">
        <v>1607977938</v>
      </c>
      <c r="C24">
        <v>665.40000009536698</v>
      </c>
      <c r="D24" t="s">
        <v>325</v>
      </c>
      <c r="E24" t="s">
        <v>326</v>
      </c>
      <c r="F24" t="s">
        <v>291</v>
      </c>
      <c r="G24" t="s">
        <v>292</v>
      </c>
      <c r="H24">
        <v>1607977930</v>
      </c>
      <c r="I24">
        <f t="shared" si="0"/>
        <v>2.1388318422496848E-3</v>
      </c>
      <c r="J24">
        <f t="shared" si="1"/>
        <v>2.1388318422496848</v>
      </c>
      <c r="K24">
        <f t="shared" si="2"/>
        <v>13.010078881489868</v>
      </c>
      <c r="L24">
        <f t="shared" si="3"/>
        <v>399.357741935484</v>
      </c>
      <c r="M24">
        <f t="shared" si="4"/>
        <v>212.66394729961735</v>
      </c>
      <c r="N24">
        <f t="shared" si="5"/>
        <v>21.771875628567397</v>
      </c>
      <c r="O24">
        <f t="shared" si="6"/>
        <v>40.885007539500876</v>
      </c>
      <c r="P24">
        <f t="shared" si="7"/>
        <v>0.11934462808703254</v>
      </c>
      <c r="Q24">
        <f t="shared" si="8"/>
        <v>2.9680218928991371</v>
      </c>
      <c r="R24">
        <f t="shared" si="9"/>
        <v>0.11674132513908518</v>
      </c>
      <c r="S24">
        <f t="shared" si="10"/>
        <v>7.3192494944373687E-2</v>
      </c>
      <c r="T24">
        <f t="shared" si="11"/>
        <v>231.29109636025265</v>
      </c>
      <c r="U24">
        <f t="shared" si="12"/>
        <v>28.800646090054549</v>
      </c>
      <c r="V24">
        <f t="shared" si="13"/>
        <v>28.814570967741901</v>
      </c>
      <c r="W24">
        <f t="shared" si="14"/>
        <v>3.9788207298334446</v>
      </c>
      <c r="X24">
        <f t="shared" si="15"/>
        <v>56.892655671758121</v>
      </c>
      <c r="Y24">
        <f t="shared" si="16"/>
        <v>2.1593907039729205</v>
      </c>
      <c r="Z24">
        <f t="shared" si="17"/>
        <v>3.7955526569747668</v>
      </c>
      <c r="AA24">
        <f t="shared" si="18"/>
        <v>1.819430025860524</v>
      </c>
      <c r="AB24">
        <f t="shared" si="19"/>
        <v>-94.322484243211107</v>
      </c>
      <c r="AC24">
        <f t="shared" si="20"/>
        <v>-129.82547510599704</v>
      </c>
      <c r="AD24">
        <f t="shared" si="21"/>
        <v>-9.5735501614285887</v>
      </c>
      <c r="AE24">
        <f t="shared" si="22"/>
        <v>-2.4304131503840836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53866.92943818614</v>
      </c>
      <c r="AK24" t="s">
        <v>293</v>
      </c>
      <c r="AL24">
        <v>10143.9</v>
      </c>
      <c r="AM24">
        <v>715.47692307692296</v>
      </c>
      <c r="AN24">
        <v>3262.08</v>
      </c>
      <c r="AO24">
        <f t="shared" si="26"/>
        <v>0.78066849277855754</v>
      </c>
      <c r="AP24">
        <v>-0.57774747981622299</v>
      </c>
      <c r="AQ24" t="s">
        <v>327</v>
      </c>
      <c r="AR24">
        <v>15354.6</v>
      </c>
      <c r="AS24">
        <v>877.43546153846205</v>
      </c>
      <c r="AT24">
        <v>1059.77</v>
      </c>
      <c r="AU24">
        <f t="shared" si="27"/>
        <v>0.17205104736078392</v>
      </c>
      <c r="AV24">
        <v>0.5</v>
      </c>
      <c r="AW24">
        <f t="shared" si="28"/>
        <v>1180.1855542007004</v>
      </c>
      <c r="AX24">
        <f t="shared" si="29"/>
        <v>13.010078881489868</v>
      </c>
      <c r="AY24">
        <f t="shared" si="30"/>
        <v>101.52608034014885</v>
      </c>
      <c r="AZ24">
        <f t="shared" si="31"/>
        <v>1.1513296627756695E-2</v>
      </c>
      <c r="BA24">
        <f t="shared" si="32"/>
        <v>2.0781018522887043</v>
      </c>
      <c r="BB24" t="s">
        <v>328</v>
      </c>
      <c r="BC24">
        <v>877.43546153846205</v>
      </c>
      <c r="BD24">
        <v>642.49</v>
      </c>
      <c r="BE24">
        <f t="shared" si="33"/>
        <v>0.39374581277069554</v>
      </c>
      <c r="BF24">
        <f t="shared" si="34"/>
        <v>0.436959687647474</v>
      </c>
      <c r="BG24">
        <f t="shared" si="35"/>
        <v>0.84070789703732252</v>
      </c>
      <c r="BH24">
        <f t="shared" si="36"/>
        <v>0.52959106843230441</v>
      </c>
      <c r="BI24">
        <f t="shared" si="37"/>
        <v>0.86480300756603667</v>
      </c>
      <c r="BJ24">
        <f t="shared" si="38"/>
        <v>0.31995769720132211</v>
      </c>
      <c r="BK24">
        <f t="shared" si="39"/>
        <v>0.68004230279867794</v>
      </c>
      <c r="BL24">
        <f t="shared" si="40"/>
        <v>1400.0006451612901</v>
      </c>
      <c r="BM24">
        <f t="shared" si="41"/>
        <v>1180.1855542007004</v>
      </c>
      <c r="BN24">
        <f t="shared" si="42"/>
        <v>0.84298929309760029</v>
      </c>
      <c r="BO24">
        <f t="shared" si="43"/>
        <v>0.1959785861952007</v>
      </c>
      <c r="BP24">
        <v>6</v>
      </c>
      <c r="BQ24">
        <v>0.5</v>
      </c>
      <c r="BR24" t="s">
        <v>296</v>
      </c>
      <c r="BS24">
        <v>2</v>
      </c>
      <c r="BT24">
        <v>1607977930</v>
      </c>
      <c r="BU24">
        <v>399.357741935484</v>
      </c>
      <c r="BV24">
        <v>415.99396774193502</v>
      </c>
      <c r="BW24">
        <v>21.092558064516101</v>
      </c>
      <c r="BX24">
        <v>18.580225806451601</v>
      </c>
      <c r="BY24">
        <v>399.02074193548401</v>
      </c>
      <c r="BZ24">
        <v>20.868558064516101</v>
      </c>
      <c r="CA24">
        <v>500.02583870967698</v>
      </c>
      <c r="CB24">
        <v>102.276903225806</v>
      </c>
      <c r="CC24">
        <v>9.9996596774193494E-2</v>
      </c>
      <c r="CD24">
        <v>28.0032225806452</v>
      </c>
      <c r="CE24">
        <v>28.814570967741901</v>
      </c>
      <c r="CF24">
        <v>999.9</v>
      </c>
      <c r="CG24">
        <v>0</v>
      </c>
      <c r="CH24">
        <v>0</v>
      </c>
      <c r="CI24">
        <v>9993.4325806451598</v>
      </c>
      <c r="CJ24">
        <v>0</v>
      </c>
      <c r="CK24">
        <v>618.09790322580602</v>
      </c>
      <c r="CL24">
        <v>1400.0006451612901</v>
      </c>
      <c r="CM24">
        <v>0.90000170967741899</v>
      </c>
      <c r="CN24">
        <v>9.9998619354838697E-2</v>
      </c>
      <c r="CO24">
        <v>0</v>
      </c>
      <c r="CP24">
        <v>877.31051612903195</v>
      </c>
      <c r="CQ24">
        <v>4.9994800000000001</v>
      </c>
      <c r="CR24">
        <v>12340.751612903199</v>
      </c>
      <c r="CS24">
        <v>11417.6</v>
      </c>
      <c r="CT24">
        <v>45.961322580645103</v>
      </c>
      <c r="CU24">
        <v>47.973580645161299</v>
      </c>
      <c r="CV24">
        <v>46.824258064516101</v>
      </c>
      <c r="CW24">
        <v>47.441258064516099</v>
      </c>
      <c r="CX24">
        <v>48.021935483870898</v>
      </c>
      <c r="CY24">
        <v>1255.5058064516099</v>
      </c>
      <c r="CZ24">
        <v>139.50096774193599</v>
      </c>
      <c r="DA24">
        <v>0</v>
      </c>
      <c r="DB24">
        <v>103.200000047684</v>
      </c>
      <c r="DC24">
        <v>0</v>
      </c>
      <c r="DD24">
        <v>877.43546153846205</v>
      </c>
      <c r="DE24">
        <v>27.259555577812598</v>
      </c>
      <c r="DF24">
        <v>369.59316263802401</v>
      </c>
      <c r="DG24">
        <v>12342.8692307692</v>
      </c>
      <c r="DH24">
        <v>15</v>
      </c>
      <c r="DI24">
        <v>1607977965</v>
      </c>
      <c r="DJ24" t="s">
        <v>329</v>
      </c>
      <c r="DK24">
        <v>1607977963</v>
      </c>
      <c r="DL24">
        <v>1607977965</v>
      </c>
      <c r="DM24">
        <v>23</v>
      </c>
      <c r="DN24">
        <v>0.13</v>
      </c>
      <c r="DO24">
        <v>6.5000000000000002E-2</v>
      </c>
      <c r="DP24">
        <v>0.33700000000000002</v>
      </c>
      <c r="DQ24">
        <v>0.224</v>
      </c>
      <c r="DR24">
        <v>416</v>
      </c>
      <c r="DS24">
        <v>19</v>
      </c>
      <c r="DT24">
        <v>0.09</v>
      </c>
      <c r="DU24">
        <v>0.03</v>
      </c>
      <c r="DV24">
        <v>13.0963327029695</v>
      </c>
      <c r="DW24">
        <v>-0.13708212707372799</v>
      </c>
      <c r="DX24">
        <v>2.4540285916762099E-2</v>
      </c>
      <c r="DY24">
        <v>1</v>
      </c>
      <c r="DZ24">
        <v>-16.753051612903199</v>
      </c>
      <c r="EA24">
        <v>8.2456451612895706E-2</v>
      </c>
      <c r="EB24">
        <v>3.0197862250419601E-2</v>
      </c>
      <c r="EC24">
        <v>1</v>
      </c>
      <c r="ED24">
        <v>2.5464335483871001</v>
      </c>
      <c r="EE24">
        <v>0.17091580645160701</v>
      </c>
      <c r="EF24">
        <v>2.65017525346712E-2</v>
      </c>
      <c r="EG24">
        <v>1</v>
      </c>
      <c r="EH24">
        <v>3</v>
      </c>
      <c r="EI24">
        <v>3</v>
      </c>
      <c r="EJ24" t="s">
        <v>308</v>
      </c>
      <c r="EK24">
        <v>100</v>
      </c>
      <c r="EL24">
        <v>100</v>
      </c>
      <c r="EM24">
        <v>0.33700000000000002</v>
      </c>
      <c r="EN24">
        <v>0.224</v>
      </c>
      <c r="EO24">
        <v>0.38740501985774201</v>
      </c>
      <c r="EP24">
        <v>-1.6043650578588901E-5</v>
      </c>
      <c r="EQ24">
        <v>-1.15305589960158E-6</v>
      </c>
      <c r="ER24">
        <v>3.6581349982770798E-10</v>
      </c>
      <c r="ES24">
        <v>-0.134143797736193</v>
      </c>
      <c r="ET24">
        <v>-1.48585495900011E-2</v>
      </c>
      <c r="EU24">
        <v>2.0620247853856302E-3</v>
      </c>
      <c r="EV24">
        <v>-2.1578943166311499E-5</v>
      </c>
      <c r="EW24">
        <v>18</v>
      </c>
      <c r="EX24">
        <v>2225</v>
      </c>
      <c r="EY24">
        <v>1</v>
      </c>
      <c r="EZ24">
        <v>25</v>
      </c>
      <c r="FA24">
        <v>10.7</v>
      </c>
      <c r="FB24">
        <v>10.7</v>
      </c>
      <c r="FC24">
        <v>2</v>
      </c>
      <c r="FD24">
        <v>504.72500000000002</v>
      </c>
      <c r="FE24">
        <v>480.14</v>
      </c>
      <c r="FF24">
        <v>24.016400000000001</v>
      </c>
      <c r="FG24">
        <v>34.346600000000002</v>
      </c>
      <c r="FH24">
        <v>30.0001</v>
      </c>
      <c r="FI24">
        <v>34.444400000000002</v>
      </c>
      <c r="FJ24">
        <v>34.497700000000002</v>
      </c>
      <c r="FK24">
        <v>19.834599999999998</v>
      </c>
      <c r="FL24">
        <v>24.647099999999998</v>
      </c>
      <c r="FM24">
        <v>53.189700000000002</v>
      </c>
      <c r="FN24">
        <v>24.0215</v>
      </c>
      <c r="FO24">
        <v>416.35700000000003</v>
      </c>
      <c r="FP24">
        <v>18.798100000000002</v>
      </c>
      <c r="FQ24">
        <v>97.805499999999995</v>
      </c>
      <c r="FR24">
        <v>101.898</v>
      </c>
    </row>
    <row r="25" spans="1:174" x14ac:dyDescent="0.25">
      <c r="A25">
        <v>9</v>
      </c>
      <c r="B25">
        <v>1607978081</v>
      </c>
      <c r="C25">
        <v>808.40000009536698</v>
      </c>
      <c r="D25" t="s">
        <v>330</v>
      </c>
      <c r="E25" t="s">
        <v>331</v>
      </c>
      <c r="F25" t="s">
        <v>291</v>
      </c>
      <c r="G25" t="s">
        <v>292</v>
      </c>
      <c r="H25">
        <v>1607978073</v>
      </c>
      <c r="I25">
        <f t="shared" si="0"/>
        <v>2.1602146100548262E-3</v>
      </c>
      <c r="J25">
        <f t="shared" si="1"/>
        <v>2.1602146100548261</v>
      </c>
      <c r="K25">
        <f t="shared" si="2"/>
        <v>16.041194478515504</v>
      </c>
      <c r="L25">
        <f t="shared" si="3"/>
        <v>499.73448387096801</v>
      </c>
      <c r="M25">
        <f t="shared" si="4"/>
        <v>272.63332185058658</v>
      </c>
      <c r="N25">
        <f t="shared" si="5"/>
        <v>27.910298197285414</v>
      </c>
      <c r="O25">
        <f t="shared" si="6"/>
        <v>51.159331403918138</v>
      </c>
      <c r="P25">
        <f t="shared" si="7"/>
        <v>0.12119761911169599</v>
      </c>
      <c r="Q25">
        <f t="shared" si="8"/>
        <v>2.9694640882432553</v>
      </c>
      <c r="R25">
        <f t="shared" si="9"/>
        <v>0.118515100538174</v>
      </c>
      <c r="S25">
        <f t="shared" si="10"/>
        <v>7.430800634181188E-2</v>
      </c>
      <c r="T25">
        <f t="shared" si="11"/>
        <v>231.29284151170503</v>
      </c>
      <c r="U25">
        <f t="shared" si="12"/>
        <v>28.797948190439353</v>
      </c>
      <c r="V25">
        <f t="shared" si="13"/>
        <v>28.8374806451613</v>
      </c>
      <c r="W25">
        <f t="shared" si="14"/>
        <v>3.9841056834353541</v>
      </c>
      <c r="X25">
        <f t="shared" si="15"/>
        <v>57.273478887746876</v>
      </c>
      <c r="Y25">
        <f t="shared" si="16"/>
        <v>2.1742432421988647</v>
      </c>
      <c r="Z25">
        <f t="shared" si="17"/>
        <v>3.7962479046545634</v>
      </c>
      <c r="AA25">
        <f t="shared" si="18"/>
        <v>1.8098624412364894</v>
      </c>
      <c r="AB25">
        <f t="shared" si="19"/>
        <v>-95.265464303417843</v>
      </c>
      <c r="AC25">
        <f t="shared" si="20"/>
        <v>-133.05317159349039</v>
      </c>
      <c r="AD25">
        <f t="shared" si="21"/>
        <v>-9.8080730989918532</v>
      </c>
      <c r="AE25">
        <f t="shared" si="22"/>
        <v>-6.8338674841950535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53908.489203043289</v>
      </c>
      <c r="AK25" t="s">
        <v>293</v>
      </c>
      <c r="AL25">
        <v>10143.9</v>
      </c>
      <c r="AM25">
        <v>715.47692307692296</v>
      </c>
      <c r="AN25">
        <v>3262.08</v>
      </c>
      <c r="AO25">
        <f t="shared" si="26"/>
        <v>0.78066849277855754</v>
      </c>
      <c r="AP25">
        <v>-0.57774747981622299</v>
      </c>
      <c r="AQ25" t="s">
        <v>332</v>
      </c>
      <c r="AR25">
        <v>15352.5</v>
      </c>
      <c r="AS25">
        <v>989.02123076923101</v>
      </c>
      <c r="AT25">
        <v>1226.5999999999999</v>
      </c>
      <c r="AU25">
        <f t="shared" si="27"/>
        <v>0.19368887105068389</v>
      </c>
      <c r="AV25">
        <v>0.5</v>
      </c>
      <c r="AW25">
        <f t="shared" si="28"/>
        <v>1180.1950080060208</v>
      </c>
      <c r="AX25">
        <f t="shared" si="29"/>
        <v>16.041194478515504</v>
      </c>
      <c r="AY25">
        <f t="shared" si="30"/>
        <v>114.2953193601695</v>
      </c>
      <c r="AZ25">
        <f t="shared" si="31"/>
        <v>1.4081521990514085E-2</v>
      </c>
      <c r="BA25">
        <f t="shared" si="32"/>
        <v>1.6594488830914724</v>
      </c>
      <c r="BB25" t="s">
        <v>333</v>
      </c>
      <c r="BC25">
        <v>989.02123076923101</v>
      </c>
      <c r="BD25">
        <v>666.11</v>
      </c>
      <c r="BE25">
        <f t="shared" si="33"/>
        <v>0.45694602967552578</v>
      </c>
      <c r="BF25">
        <f t="shared" si="34"/>
        <v>0.42387690990163773</v>
      </c>
      <c r="BG25">
        <f t="shared" si="35"/>
        <v>0.78409226608936167</v>
      </c>
      <c r="BH25">
        <f t="shared" si="36"/>
        <v>0.46481714474911889</v>
      </c>
      <c r="BI25">
        <f t="shared" si="37"/>
        <v>0.79929220947119906</v>
      </c>
      <c r="BJ25">
        <f t="shared" si="38"/>
        <v>0.28548289932560661</v>
      </c>
      <c r="BK25">
        <f t="shared" si="39"/>
        <v>0.71451710067439334</v>
      </c>
      <c r="BL25">
        <f t="shared" si="40"/>
        <v>1400.01193548387</v>
      </c>
      <c r="BM25">
        <f t="shared" si="41"/>
        <v>1180.1950080060208</v>
      </c>
      <c r="BN25">
        <f t="shared" si="42"/>
        <v>0.84298924751532456</v>
      </c>
      <c r="BO25">
        <f t="shared" si="43"/>
        <v>0.19597849503064929</v>
      </c>
      <c r="BP25">
        <v>6</v>
      </c>
      <c r="BQ25">
        <v>0.5</v>
      </c>
      <c r="BR25" t="s">
        <v>296</v>
      </c>
      <c r="BS25">
        <v>2</v>
      </c>
      <c r="BT25">
        <v>1607978073</v>
      </c>
      <c r="BU25">
        <v>499.73448387096801</v>
      </c>
      <c r="BV25">
        <v>520.27832258064495</v>
      </c>
      <c r="BW25">
        <v>21.2384387096774</v>
      </c>
      <c r="BX25">
        <v>18.701364516129001</v>
      </c>
      <c r="BY25">
        <v>499.46745161290301</v>
      </c>
      <c r="BZ25">
        <v>20.913932258064499</v>
      </c>
      <c r="CA25">
        <v>500.02519354838699</v>
      </c>
      <c r="CB25">
        <v>102.273032258065</v>
      </c>
      <c r="CC25">
        <v>9.9993929032258094E-2</v>
      </c>
      <c r="CD25">
        <v>28.006364516129</v>
      </c>
      <c r="CE25">
        <v>28.8374806451613</v>
      </c>
      <c r="CF25">
        <v>999.9</v>
      </c>
      <c r="CG25">
        <v>0</v>
      </c>
      <c r="CH25">
        <v>0</v>
      </c>
      <c r="CI25">
        <v>10001.974516128999</v>
      </c>
      <c r="CJ25">
        <v>0</v>
      </c>
      <c r="CK25">
        <v>478.09790322580602</v>
      </c>
      <c r="CL25">
        <v>1400.01193548387</v>
      </c>
      <c r="CM25">
        <v>0.900003</v>
      </c>
      <c r="CN25">
        <v>9.99969E-2</v>
      </c>
      <c r="CO25">
        <v>0</v>
      </c>
      <c r="CP25">
        <v>988.70893548387096</v>
      </c>
      <c r="CQ25">
        <v>4.9994800000000001</v>
      </c>
      <c r="CR25">
        <v>13866.6709677419</v>
      </c>
      <c r="CS25">
        <v>11417.683870967699</v>
      </c>
      <c r="CT25">
        <v>46.8283225806451</v>
      </c>
      <c r="CU25">
        <v>48.870741935483899</v>
      </c>
      <c r="CV25">
        <v>47.755870967741899</v>
      </c>
      <c r="CW25">
        <v>48.628806451612903</v>
      </c>
      <c r="CX25">
        <v>48.850612903225802</v>
      </c>
      <c r="CY25">
        <v>1255.5125806451599</v>
      </c>
      <c r="CZ25">
        <v>139.49935483870999</v>
      </c>
      <c r="DA25">
        <v>0</v>
      </c>
      <c r="DB25">
        <v>142.39999985694899</v>
      </c>
      <c r="DC25">
        <v>0</v>
      </c>
      <c r="DD25">
        <v>989.02123076923101</v>
      </c>
      <c r="DE25">
        <v>27.497914518850202</v>
      </c>
      <c r="DF25">
        <v>375.92136751272602</v>
      </c>
      <c r="DG25">
        <v>13870.757692307699</v>
      </c>
      <c r="DH25">
        <v>15</v>
      </c>
      <c r="DI25">
        <v>1607977965</v>
      </c>
      <c r="DJ25" t="s">
        <v>329</v>
      </c>
      <c r="DK25">
        <v>1607977963</v>
      </c>
      <c r="DL25">
        <v>1607977965</v>
      </c>
      <c r="DM25">
        <v>23</v>
      </c>
      <c r="DN25">
        <v>0.13</v>
      </c>
      <c r="DO25">
        <v>6.5000000000000002E-2</v>
      </c>
      <c r="DP25">
        <v>0.33700000000000002</v>
      </c>
      <c r="DQ25">
        <v>0.224</v>
      </c>
      <c r="DR25">
        <v>416</v>
      </c>
      <c r="DS25">
        <v>19</v>
      </c>
      <c r="DT25">
        <v>0.09</v>
      </c>
      <c r="DU25">
        <v>0.03</v>
      </c>
      <c r="DV25">
        <v>16.0378823576374</v>
      </c>
      <c r="DW25">
        <v>0.114838169484233</v>
      </c>
      <c r="DX25">
        <v>3.2128207516670101E-2</v>
      </c>
      <c r="DY25">
        <v>1</v>
      </c>
      <c r="DZ25">
        <v>-20.543500000000002</v>
      </c>
      <c r="EA25">
        <v>-7.5720967741891507E-2</v>
      </c>
      <c r="EB25">
        <v>3.9550188613391497E-2</v>
      </c>
      <c r="EC25">
        <v>1</v>
      </c>
      <c r="ED25">
        <v>2.5395061290322598</v>
      </c>
      <c r="EE25">
        <v>-0.18730887096774701</v>
      </c>
      <c r="EF25">
        <v>2.0660224474535301E-2</v>
      </c>
      <c r="EG25">
        <v>1</v>
      </c>
      <c r="EH25">
        <v>3</v>
      </c>
      <c r="EI25">
        <v>3</v>
      </c>
      <c r="EJ25" t="s">
        <v>308</v>
      </c>
      <c r="EK25">
        <v>100</v>
      </c>
      <c r="EL25">
        <v>100</v>
      </c>
      <c r="EM25">
        <v>0.26700000000000002</v>
      </c>
      <c r="EN25">
        <v>0.32550000000000001</v>
      </c>
      <c r="EO25">
        <v>0.51715822393217803</v>
      </c>
      <c r="EP25">
        <v>-1.6043650578588901E-5</v>
      </c>
      <c r="EQ25">
        <v>-1.15305589960158E-6</v>
      </c>
      <c r="ER25">
        <v>3.6581349982770798E-10</v>
      </c>
      <c r="ES25">
        <v>-6.9261448953087904E-2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2</v>
      </c>
      <c r="FB25">
        <v>1.9</v>
      </c>
      <c r="FC25">
        <v>2</v>
      </c>
      <c r="FD25">
        <v>504.68400000000003</v>
      </c>
      <c r="FE25">
        <v>480.209</v>
      </c>
      <c r="FF25">
        <v>23.9038</v>
      </c>
      <c r="FG25">
        <v>34.365299999999998</v>
      </c>
      <c r="FH25">
        <v>30.000399999999999</v>
      </c>
      <c r="FI25">
        <v>34.4163</v>
      </c>
      <c r="FJ25">
        <v>34.4634</v>
      </c>
      <c r="FK25">
        <v>23.7059</v>
      </c>
      <c r="FL25">
        <v>23.269600000000001</v>
      </c>
      <c r="FM25">
        <v>52.181899999999999</v>
      </c>
      <c r="FN25">
        <v>23.897099999999998</v>
      </c>
      <c r="FO25">
        <v>520.41</v>
      </c>
      <c r="FP25">
        <v>18.776700000000002</v>
      </c>
      <c r="FQ25">
        <v>97.798199999999994</v>
      </c>
      <c r="FR25">
        <v>101.886</v>
      </c>
    </row>
    <row r="26" spans="1:174" x14ac:dyDescent="0.25">
      <c r="A26">
        <v>10</v>
      </c>
      <c r="B26">
        <v>1607978201.5</v>
      </c>
      <c r="C26">
        <v>928.90000009536698</v>
      </c>
      <c r="D26" t="s">
        <v>334</v>
      </c>
      <c r="E26" t="s">
        <v>335</v>
      </c>
      <c r="F26" t="s">
        <v>291</v>
      </c>
      <c r="G26" t="s">
        <v>292</v>
      </c>
      <c r="H26">
        <v>1607978193.5</v>
      </c>
      <c r="I26">
        <f t="shared" si="0"/>
        <v>2.1370491301726429E-3</v>
      </c>
      <c r="J26">
        <f t="shared" si="1"/>
        <v>2.1370491301726431</v>
      </c>
      <c r="K26">
        <f t="shared" si="2"/>
        <v>18.322517569150779</v>
      </c>
      <c r="L26">
        <f t="shared" si="3"/>
        <v>599.83370967741905</v>
      </c>
      <c r="M26">
        <f t="shared" si="4"/>
        <v>335.88056125423418</v>
      </c>
      <c r="N26">
        <f t="shared" si="5"/>
        <v>34.381432812207727</v>
      </c>
      <c r="O26">
        <f t="shared" si="6"/>
        <v>61.400226052860091</v>
      </c>
      <c r="P26">
        <f t="shared" si="7"/>
        <v>0.11936317346651158</v>
      </c>
      <c r="Q26">
        <f t="shared" si="8"/>
        <v>2.9681519977840374</v>
      </c>
      <c r="R26">
        <f t="shared" si="9"/>
        <v>0.11675918235807424</v>
      </c>
      <c r="S26">
        <f t="shared" si="10"/>
        <v>7.3203715769150024E-2</v>
      </c>
      <c r="T26">
        <f t="shared" si="11"/>
        <v>231.303656560777</v>
      </c>
      <c r="U26">
        <f t="shared" si="12"/>
        <v>28.793148690472844</v>
      </c>
      <c r="V26">
        <f t="shared" si="13"/>
        <v>28.862864516129001</v>
      </c>
      <c r="W26">
        <f t="shared" si="14"/>
        <v>3.9899685482240494</v>
      </c>
      <c r="X26">
        <f t="shared" si="15"/>
        <v>57.27342202619559</v>
      </c>
      <c r="Y26">
        <f t="shared" si="16"/>
        <v>2.1728293013694198</v>
      </c>
      <c r="Z26">
        <f t="shared" si="17"/>
        <v>3.7937829179747911</v>
      </c>
      <c r="AA26">
        <f t="shared" si="18"/>
        <v>1.8171392468546297</v>
      </c>
      <c r="AB26">
        <f t="shared" si="19"/>
        <v>-94.243866640613547</v>
      </c>
      <c r="AC26">
        <f t="shared" si="20"/>
        <v>-138.83920398835551</v>
      </c>
      <c r="AD26">
        <f t="shared" si="21"/>
        <v>-10.239844739360658</v>
      </c>
      <c r="AE26">
        <f t="shared" si="22"/>
        <v>-12.019258807552703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53871.849662465043</v>
      </c>
      <c r="AK26" t="s">
        <v>293</v>
      </c>
      <c r="AL26">
        <v>10143.9</v>
      </c>
      <c r="AM26">
        <v>715.47692307692296</v>
      </c>
      <c r="AN26">
        <v>3262.08</v>
      </c>
      <c r="AO26">
        <f t="shared" si="26"/>
        <v>0.78066849277855754</v>
      </c>
      <c r="AP26">
        <v>-0.57774747981622299</v>
      </c>
      <c r="AQ26" t="s">
        <v>336</v>
      </c>
      <c r="AR26">
        <v>15350.3</v>
      </c>
      <c r="AS26">
        <v>1070.1723076923099</v>
      </c>
      <c r="AT26">
        <v>1337.95</v>
      </c>
      <c r="AU26">
        <f t="shared" si="27"/>
        <v>0.20014028349915181</v>
      </c>
      <c r="AV26">
        <v>0.5</v>
      </c>
      <c r="AW26">
        <f t="shared" si="28"/>
        <v>1180.2487467157632</v>
      </c>
      <c r="AX26">
        <f t="shared" si="29"/>
        <v>18.322517569150779</v>
      </c>
      <c r="AY26">
        <f t="shared" si="30"/>
        <v>118.10765938360574</v>
      </c>
      <c r="AZ26">
        <f t="shared" si="31"/>
        <v>1.6013798024831723E-2</v>
      </c>
      <c r="BA26">
        <f t="shared" si="32"/>
        <v>1.4381180163683245</v>
      </c>
      <c r="BB26" t="s">
        <v>337</v>
      </c>
      <c r="BC26">
        <v>1070.1723076923099</v>
      </c>
      <c r="BD26">
        <v>681.51</v>
      </c>
      <c r="BE26">
        <f t="shared" si="33"/>
        <v>0.49063118950633433</v>
      </c>
      <c r="BF26">
        <f t="shared" si="34"/>
        <v>0.40792409406448438</v>
      </c>
      <c r="BG26">
        <f t="shared" si="35"/>
        <v>0.7456220912434075</v>
      </c>
      <c r="BH26">
        <f t="shared" si="36"/>
        <v>0.43018357296886128</v>
      </c>
      <c r="BI26">
        <f t="shared" si="37"/>
        <v>0.75556729567955372</v>
      </c>
      <c r="BJ26">
        <f t="shared" si="38"/>
        <v>0.25977531594455816</v>
      </c>
      <c r="BK26">
        <f t="shared" si="39"/>
        <v>0.74022468405544184</v>
      </c>
      <c r="BL26">
        <f t="shared" si="40"/>
        <v>1400.0754838709699</v>
      </c>
      <c r="BM26">
        <f t="shared" si="41"/>
        <v>1180.2487467157632</v>
      </c>
      <c r="BN26">
        <f t="shared" si="42"/>
        <v>0.84298936758222254</v>
      </c>
      <c r="BO26">
        <f t="shared" si="43"/>
        <v>0.19597873516444528</v>
      </c>
      <c r="BP26">
        <v>6</v>
      </c>
      <c r="BQ26">
        <v>0.5</v>
      </c>
      <c r="BR26" t="s">
        <v>296</v>
      </c>
      <c r="BS26">
        <v>2</v>
      </c>
      <c r="BT26">
        <v>1607978193.5</v>
      </c>
      <c r="BU26">
        <v>599.83370967741905</v>
      </c>
      <c r="BV26">
        <v>623.35806451612905</v>
      </c>
      <c r="BW26">
        <v>21.226896774193602</v>
      </c>
      <c r="BX26">
        <v>18.716970967741901</v>
      </c>
      <c r="BY26">
        <v>599.66200000000003</v>
      </c>
      <c r="BZ26">
        <v>20.902861290322601</v>
      </c>
      <c r="CA26">
        <v>500.01945161290303</v>
      </c>
      <c r="CB26">
        <v>102.262064516129</v>
      </c>
      <c r="CC26">
        <v>0.10001527741935499</v>
      </c>
      <c r="CD26">
        <v>27.995222580645201</v>
      </c>
      <c r="CE26">
        <v>28.862864516129001</v>
      </c>
      <c r="CF26">
        <v>999.9</v>
      </c>
      <c r="CG26">
        <v>0</v>
      </c>
      <c r="CH26">
        <v>0</v>
      </c>
      <c r="CI26">
        <v>9995.6190322580605</v>
      </c>
      <c r="CJ26">
        <v>0</v>
      </c>
      <c r="CK26">
        <v>186.399709677419</v>
      </c>
      <c r="CL26">
        <v>1400.0754838709699</v>
      </c>
      <c r="CM26">
        <v>0.899996225806452</v>
      </c>
      <c r="CN26">
        <v>0.100003587096774</v>
      </c>
      <c r="CO26">
        <v>0</v>
      </c>
      <c r="CP26">
        <v>1070.0180645161299</v>
      </c>
      <c r="CQ26">
        <v>4.9994800000000001</v>
      </c>
      <c r="CR26">
        <v>14990.9774193548</v>
      </c>
      <c r="CS26">
        <v>11418.1870967742</v>
      </c>
      <c r="CT26">
        <v>47.481709677419403</v>
      </c>
      <c r="CU26">
        <v>49.3648387096774</v>
      </c>
      <c r="CV26">
        <v>48.399000000000001</v>
      </c>
      <c r="CW26">
        <v>49.174999999999997</v>
      </c>
      <c r="CX26">
        <v>49.4431935483871</v>
      </c>
      <c r="CY26">
        <v>1255.56419354839</v>
      </c>
      <c r="CZ26">
        <v>139.511290322581</v>
      </c>
      <c r="DA26">
        <v>0</v>
      </c>
      <c r="DB26">
        <v>120.10000014305101</v>
      </c>
      <c r="DC26">
        <v>0</v>
      </c>
      <c r="DD26">
        <v>1070.1723076923099</v>
      </c>
      <c r="DE26">
        <v>11.0926495822756</v>
      </c>
      <c r="DF26">
        <v>150.72136757529799</v>
      </c>
      <c r="DG26">
        <v>14992.6538461538</v>
      </c>
      <c r="DH26">
        <v>15</v>
      </c>
      <c r="DI26">
        <v>1607977965</v>
      </c>
      <c r="DJ26" t="s">
        <v>329</v>
      </c>
      <c r="DK26">
        <v>1607977963</v>
      </c>
      <c r="DL26">
        <v>1607977965</v>
      </c>
      <c r="DM26">
        <v>23</v>
      </c>
      <c r="DN26">
        <v>0.13</v>
      </c>
      <c r="DO26">
        <v>6.5000000000000002E-2</v>
      </c>
      <c r="DP26">
        <v>0.33700000000000002</v>
      </c>
      <c r="DQ26">
        <v>0.224</v>
      </c>
      <c r="DR26">
        <v>416</v>
      </c>
      <c r="DS26">
        <v>19</v>
      </c>
      <c r="DT26">
        <v>0.09</v>
      </c>
      <c r="DU26">
        <v>0.03</v>
      </c>
      <c r="DV26">
        <v>18.322002878357299</v>
      </c>
      <c r="DW26">
        <v>-0.141811212805565</v>
      </c>
      <c r="DX26">
        <v>3.3799369941479099E-2</v>
      </c>
      <c r="DY26">
        <v>1</v>
      </c>
      <c r="DZ26">
        <v>-23.524232258064501</v>
      </c>
      <c r="EA26">
        <v>0.47391290322579999</v>
      </c>
      <c r="EB26">
        <v>5.4189806130392502E-2</v>
      </c>
      <c r="EC26">
        <v>0</v>
      </c>
      <c r="ED26">
        <v>2.5099341935483901</v>
      </c>
      <c r="EE26">
        <v>-0.53948951612903895</v>
      </c>
      <c r="EF26">
        <v>4.9002447389452697E-2</v>
      </c>
      <c r="EG26">
        <v>0</v>
      </c>
      <c r="EH26">
        <v>1</v>
      </c>
      <c r="EI26">
        <v>3</v>
      </c>
      <c r="EJ26" t="s">
        <v>338</v>
      </c>
      <c r="EK26">
        <v>100</v>
      </c>
      <c r="EL26">
        <v>100</v>
      </c>
      <c r="EM26">
        <v>0.17199999999999999</v>
      </c>
      <c r="EN26">
        <v>0.32340000000000002</v>
      </c>
      <c r="EO26">
        <v>0.51715822393217803</v>
      </c>
      <c r="EP26">
        <v>-1.6043650578588901E-5</v>
      </c>
      <c r="EQ26">
        <v>-1.15305589960158E-6</v>
      </c>
      <c r="ER26">
        <v>3.6581349982770798E-10</v>
      </c>
      <c r="ES26">
        <v>-6.9261448953087904E-2</v>
      </c>
      <c r="ET26">
        <v>-1.48585495900011E-2</v>
      </c>
      <c r="EU26">
        <v>2.0620247853856302E-3</v>
      </c>
      <c r="EV26">
        <v>-2.1578943166311499E-5</v>
      </c>
      <c r="EW26">
        <v>18</v>
      </c>
      <c r="EX26">
        <v>2225</v>
      </c>
      <c r="EY26">
        <v>1</v>
      </c>
      <c r="EZ26">
        <v>25</v>
      </c>
      <c r="FA26">
        <v>4</v>
      </c>
      <c r="FB26">
        <v>3.9</v>
      </c>
      <c r="FC26">
        <v>2</v>
      </c>
      <c r="FD26">
        <v>504.52699999999999</v>
      </c>
      <c r="FE26">
        <v>479.82900000000001</v>
      </c>
      <c r="FF26">
        <v>23.794699999999999</v>
      </c>
      <c r="FG26">
        <v>34.408799999999999</v>
      </c>
      <c r="FH26">
        <v>30.000299999999999</v>
      </c>
      <c r="FI26">
        <v>34.428800000000003</v>
      </c>
      <c r="FJ26">
        <v>34.469700000000003</v>
      </c>
      <c r="FK26">
        <v>27.41</v>
      </c>
      <c r="FL26">
        <v>21.395199999999999</v>
      </c>
      <c r="FM26">
        <v>51.061399999999999</v>
      </c>
      <c r="FN26">
        <v>23.798500000000001</v>
      </c>
      <c r="FO26">
        <v>623.34500000000003</v>
      </c>
      <c r="FP26">
        <v>18.877300000000002</v>
      </c>
      <c r="FQ26">
        <v>97.786699999999996</v>
      </c>
      <c r="FR26">
        <v>101.875</v>
      </c>
    </row>
    <row r="27" spans="1:174" x14ac:dyDescent="0.25">
      <c r="A27">
        <v>11</v>
      </c>
      <c r="B27">
        <v>1607978322</v>
      </c>
      <c r="C27">
        <v>1049.4000000953699</v>
      </c>
      <c r="D27" t="s">
        <v>339</v>
      </c>
      <c r="E27" t="s">
        <v>340</v>
      </c>
      <c r="F27" t="s">
        <v>291</v>
      </c>
      <c r="G27" t="s">
        <v>292</v>
      </c>
      <c r="H27">
        <v>1607978314</v>
      </c>
      <c r="I27">
        <f t="shared" si="0"/>
        <v>1.8780948627400318E-3</v>
      </c>
      <c r="J27">
        <f t="shared" si="1"/>
        <v>1.8780948627400318</v>
      </c>
      <c r="K27">
        <f t="shared" si="2"/>
        <v>19.818991782149102</v>
      </c>
      <c r="L27">
        <f t="shared" si="3"/>
        <v>699.93225806451596</v>
      </c>
      <c r="M27">
        <f t="shared" si="4"/>
        <v>377.66054936483687</v>
      </c>
      <c r="N27">
        <f t="shared" si="5"/>
        <v>38.65556084218634</v>
      </c>
      <c r="O27">
        <f t="shared" si="6"/>
        <v>71.641779986090626</v>
      </c>
      <c r="P27">
        <f t="shared" si="7"/>
        <v>0.10516154800536934</v>
      </c>
      <c r="Q27">
        <f t="shared" si="8"/>
        <v>2.967273687552662</v>
      </c>
      <c r="R27">
        <f t="shared" si="9"/>
        <v>0.10313407513124274</v>
      </c>
      <c r="S27">
        <f t="shared" si="10"/>
        <v>6.4637701596824013E-2</v>
      </c>
      <c r="T27">
        <f t="shared" si="11"/>
        <v>231.29065564382273</v>
      </c>
      <c r="U27">
        <f t="shared" si="12"/>
        <v>28.870014675181547</v>
      </c>
      <c r="V27">
        <f t="shared" si="13"/>
        <v>28.915158064516099</v>
      </c>
      <c r="W27">
        <f t="shared" si="14"/>
        <v>4.0020704099967626</v>
      </c>
      <c r="X27">
        <f t="shared" si="15"/>
        <v>57.812228526392715</v>
      </c>
      <c r="Y27">
        <f t="shared" si="16"/>
        <v>2.1945783098542702</v>
      </c>
      <c r="Z27">
        <f t="shared" si="17"/>
        <v>3.7960451720908677</v>
      </c>
      <c r="AA27">
        <f t="shared" si="18"/>
        <v>1.8074921001424924</v>
      </c>
      <c r="AB27">
        <f t="shared" si="19"/>
        <v>-82.823983446835399</v>
      </c>
      <c r="AC27">
        <f t="shared" si="20"/>
        <v>-145.52776634454636</v>
      </c>
      <c r="AD27">
        <f t="shared" si="21"/>
        <v>-10.73966783981666</v>
      </c>
      <c r="AE27">
        <f t="shared" si="22"/>
        <v>-7.8007619873756937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53844.178187645077</v>
      </c>
      <c r="AK27" t="s">
        <v>293</v>
      </c>
      <c r="AL27">
        <v>10143.9</v>
      </c>
      <c r="AM27">
        <v>715.47692307692296</v>
      </c>
      <c r="AN27">
        <v>3262.08</v>
      </c>
      <c r="AO27">
        <f t="shared" si="26"/>
        <v>0.78066849277855754</v>
      </c>
      <c r="AP27">
        <v>-0.57774747981622299</v>
      </c>
      <c r="AQ27" t="s">
        <v>341</v>
      </c>
      <c r="AR27">
        <v>15348</v>
      </c>
      <c r="AS27">
        <v>1112.2680769230799</v>
      </c>
      <c r="AT27">
        <v>1394.56</v>
      </c>
      <c r="AU27">
        <f t="shared" si="27"/>
        <v>0.20242364837434035</v>
      </c>
      <c r="AV27">
        <v>0.5</v>
      </c>
      <c r="AW27">
        <f t="shared" si="28"/>
        <v>1180.1826402641354</v>
      </c>
      <c r="AX27">
        <f t="shared" si="29"/>
        <v>19.818991782149102</v>
      </c>
      <c r="AY27">
        <f t="shared" si="30"/>
        <v>119.44843789516398</v>
      </c>
      <c r="AZ27">
        <f t="shared" si="31"/>
        <v>1.7282697242013621E-2</v>
      </c>
      <c r="BA27">
        <f t="shared" si="32"/>
        <v>1.3391463974300137</v>
      </c>
      <c r="BB27" t="s">
        <v>342</v>
      </c>
      <c r="BC27">
        <v>1112.2680769230799</v>
      </c>
      <c r="BD27">
        <v>680.17</v>
      </c>
      <c r="BE27">
        <f t="shared" si="33"/>
        <v>0.51226910279944926</v>
      </c>
      <c r="BF27">
        <f t="shared" si="34"/>
        <v>0.3951510002616499</v>
      </c>
      <c r="BG27">
        <f t="shared" si="35"/>
        <v>0.72330948793722483</v>
      </c>
      <c r="BH27">
        <f t="shared" si="36"/>
        <v>0.41569571186486309</v>
      </c>
      <c r="BI27">
        <f t="shared" si="37"/>
        <v>0.73333768301906854</v>
      </c>
      <c r="BJ27">
        <f t="shared" si="38"/>
        <v>0.24164125665772698</v>
      </c>
      <c r="BK27">
        <f t="shared" si="39"/>
        <v>0.75835874334227305</v>
      </c>
      <c r="BL27">
        <f t="shared" si="40"/>
        <v>1399.9970967741899</v>
      </c>
      <c r="BM27">
        <f t="shared" si="41"/>
        <v>1180.1826402641354</v>
      </c>
      <c r="BN27">
        <f t="shared" si="42"/>
        <v>0.84298934832326367</v>
      </c>
      <c r="BO27">
        <f t="shared" si="43"/>
        <v>0.19597869664652737</v>
      </c>
      <c r="BP27">
        <v>6</v>
      </c>
      <c r="BQ27">
        <v>0.5</v>
      </c>
      <c r="BR27" t="s">
        <v>296</v>
      </c>
      <c r="BS27">
        <v>2</v>
      </c>
      <c r="BT27">
        <v>1607978314</v>
      </c>
      <c r="BU27">
        <v>699.93225806451596</v>
      </c>
      <c r="BV27">
        <v>725.29158064516105</v>
      </c>
      <c r="BW27">
        <v>21.440787096774201</v>
      </c>
      <c r="BX27">
        <v>19.235474193548399</v>
      </c>
      <c r="BY27">
        <v>699.86574193548404</v>
      </c>
      <c r="BZ27">
        <v>21.1079032258064</v>
      </c>
      <c r="CA27">
        <v>500.01803225806498</v>
      </c>
      <c r="CB27">
        <v>102.255290322581</v>
      </c>
      <c r="CC27">
        <v>0.100015009677419</v>
      </c>
      <c r="CD27">
        <v>28.005448387096799</v>
      </c>
      <c r="CE27">
        <v>28.915158064516099</v>
      </c>
      <c r="CF27">
        <v>999.9</v>
      </c>
      <c r="CG27">
        <v>0</v>
      </c>
      <c r="CH27">
        <v>0</v>
      </c>
      <c r="CI27">
        <v>9991.3106451612894</v>
      </c>
      <c r="CJ27">
        <v>0</v>
      </c>
      <c r="CK27">
        <v>183.986903225806</v>
      </c>
      <c r="CL27">
        <v>1399.9970967741899</v>
      </c>
      <c r="CM27">
        <v>0.89999561290322605</v>
      </c>
      <c r="CN27">
        <v>0.10000403225806501</v>
      </c>
      <c r="CO27">
        <v>0</v>
      </c>
      <c r="CP27">
        <v>1112.3964516128999</v>
      </c>
      <c r="CQ27">
        <v>4.9994800000000001</v>
      </c>
      <c r="CR27">
        <v>15582.703225806499</v>
      </c>
      <c r="CS27">
        <v>11417.5451612903</v>
      </c>
      <c r="CT27">
        <v>48.021999999999998</v>
      </c>
      <c r="CU27">
        <v>49.771999999999998</v>
      </c>
      <c r="CV27">
        <v>48.943290322580602</v>
      </c>
      <c r="CW27">
        <v>49.570225806451603</v>
      </c>
      <c r="CX27">
        <v>49.949290322580602</v>
      </c>
      <c r="CY27">
        <v>1255.49451612903</v>
      </c>
      <c r="CZ27">
        <v>139.502580645161</v>
      </c>
      <c r="DA27">
        <v>0</v>
      </c>
      <c r="DB27">
        <v>120.10000014305101</v>
      </c>
      <c r="DC27">
        <v>0</v>
      </c>
      <c r="DD27">
        <v>1112.2680769230799</v>
      </c>
      <c r="DE27">
        <v>-9.3282051520081506</v>
      </c>
      <c r="DF27">
        <v>-110.40000013864601</v>
      </c>
      <c r="DG27">
        <v>15581.4153846154</v>
      </c>
      <c r="DH27">
        <v>15</v>
      </c>
      <c r="DI27">
        <v>1607977965</v>
      </c>
      <c r="DJ27" t="s">
        <v>329</v>
      </c>
      <c r="DK27">
        <v>1607977963</v>
      </c>
      <c r="DL27">
        <v>1607977965</v>
      </c>
      <c r="DM27">
        <v>23</v>
      </c>
      <c r="DN27">
        <v>0.13</v>
      </c>
      <c r="DO27">
        <v>6.5000000000000002E-2</v>
      </c>
      <c r="DP27">
        <v>0.33700000000000002</v>
      </c>
      <c r="DQ27">
        <v>0.224</v>
      </c>
      <c r="DR27">
        <v>416</v>
      </c>
      <c r="DS27">
        <v>19</v>
      </c>
      <c r="DT27">
        <v>0.09</v>
      </c>
      <c r="DU27">
        <v>0.03</v>
      </c>
      <c r="DV27">
        <v>19.826171949162401</v>
      </c>
      <c r="DW27">
        <v>-0.71723092889563</v>
      </c>
      <c r="DX27">
        <v>6.2550456205732297E-2</v>
      </c>
      <c r="DY27">
        <v>0</v>
      </c>
      <c r="DZ27">
        <v>-25.363441935483898</v>
      </c>
      <c r="EA27">
        <v>0.89813709677414999</v>
      </c>
      <c r="EB27">
        <v>7.8126914011933696E-2</v>
      </c>
      <c r="EC27">
        <v>0</v>
      </c>
      <c r="ED27">
        <v>2.2060167741935501</v>
      </c>
      <c r="EE27">
        <v>-7.9602096774196801E-2</v>
      </c>
      <c r="EF27">
        <v>6.1043434494637699E-3</v>
      </c>
      <c r="EG27">
        <v>1</v>
      </c>
      <c r="EH27">
        <v>1</v>
      </c>
      <c r="EI27">
        <v>3</v>
      </c>
      <c r="EJ27" t="s">
        <v>338</v>
      </c>
      <c r="EK27">
        <v>100</v>
      </c>
      <c r="EL27">
        <v>100</v>
      </c>
      <c r="EM27">
        <v>6.6000000000000003E-2</v>
      </c>
      <c r="EN27">
        <v>0.33260000000000001</v>
      </c>
      <c r="EO27">
        <v>0.51715822393217803</v>
      </c>
      <c r="EP27">
        <v>-1.6043650578588901E-5</v>
      </c>
      <c r="EQ27">
        <v>-1.15305589960158E-6</v>
      </c>
      <c r="ER27">
        <v>3.6581349982770798E-10</v>
      </c>
      <c r="ES27">
        <v>-6.9261448953087904E-2</v>
      </c>
      <c r="ET27">
        <v>-1.48585495900011E-2</v>
      </c>
      <c r="EU27">
        <v>2.0620247853856302E-3</v>
      </c>
      <c r="EV27">
        <v>-2.1578943166311499E-5</v>
      </c>
      <c r="EW27">
        <v>18</v>
      </c>
      <c r="EX27">
        <v>2225</v>
      </c>
      <c r="EY27">
        <v>1</v>
      </c>
      <c r="EZ27">
        <v>25</v>
      </c>
      <c r="FA27">
        <v>6</v>
      </c>
      <c r="FB27">
        <v>6</v>
      </c>
      <c r="FC27">
        <v>2</v>
      </c>
      <c r="FD27">
        <v>504.35300000000001</v>
      </c>
      <c r="FE27">
        <v>480.30200000000002</v>
      </c>
      <c r="FF27">
        <v>23.6769</v>
      </c>
      <c r="FG27">
        <v>34.455800000000004</v>
      </c>
      <c r="FH27">
        <v>30.000299999999999</v>
      </c>
      <c r="FI27">
        <v>34.456899999999997</v>
      </c>
      <c r="FJ27">
        <v>34.494599999999998</v>
      </c>
      <c r="FK27">
        <v>30.988399999999999</v>
      </c>
      <c r="FL27">
        <v>19.487400000000001</v>
      </c>
      <c r="FM27">
        <v>50.691299999999998</v>
      </c>
      <c r="FN27">
        <v>23.669599999999999</v>
      </c>
      <c r="FO27">
        <v>725.19200000000001</v>
      </c>
      <c r="FP27">
        <v>19.182099999999998</v>
      </c>
      <c r="FQ27">
        <v>97.776499999999999</v>
      </c>
      <c r="FR27">
        <v>101.864</v>
      </c>
    </row>
    <row r="28" spans="1:174" x14ac:dyDescent="0.25">
      <c r="A28">
        <v>12</v>
      </c>
      <c r="B28">
        <v>1607978442.5</v>
      </c>
      <c r="C28">
        <v>1169.9000000953699</v>
      </c>
      <c r="D28" t="s">
        <v>343</v>
      </c>
      <c r="E28" t="s">
        <v>344</v>
      </c>
      <c r="F28" t="s">
        <v>291</v>
      </c>
      <c r="G28" t="s">
        <v>292</v>
      </c>
      <c r="H28">
        <v>1607978434.5</v>
      </c>
      <c r="I28">
        <f t="shared" si="0"/>
        <v>1.5157036464122893E-3</v>
      </c>
      <c r="J28">
        <f t="shared" si="1"/>
        <v>1.5157036464122893</v>
      </c>
      <c r="K28">
        <f t="shared" si="2"/>
        <v>20.275584376053857</v>
      </c>
      <c r="L28">
        <f t="shared" si="3"/>
        <v>799.98319354838702</v>
      </c>
      <c r="M28">
        <f t="shared" si="4"/>
        <v>392.72099376779909</v>
      </c>
      <c r="N28">
        <f t="shared" si="5"/>
        <v>40.197515839832974</v>
      </c>
      <c r="O28">
        <f t="shared" si="6"/>
        <v>81.883417501420496</v>
      </c>
      <c r="P28">
        <f t="shared" si="7"/>
        <v>8.4330363203436759E-2</v>
      </c>
      <c r="Q28">
        <f t="shared" si="8"/>
        <v>2.9688026723952445</v>
      </c>
      <c r="R28">
        <f t="shared" si="9"/>
        <v>8.3021842151068462E-2</v>
      </c>
      <c r="S28">
        <f t="shared" si="10"/>
        <v>5.2004525414751118E-2</v>
      </c>
      <c r="T28">
        <f t="shared" si="11"/>
        <v>231.28958724119769</v>
      </c>
      <c r="U28">
        <f t="shared" si="12"/>
        <v>28.955918195640173</v>
      </c>
      <c r="V28">
        <f t="shared" si="13"/>
        <v>28.9768677419355</v>
      </c>
      <c r="W28">
        <f t="shared" si="14"/>
        <v>4.0163925299803545</v>
      </c>
      <c r="X28">
        <f t="shared" si="15"/>
        <v>58.096017995445862</v>
      </c>
      <c r="Y28">
        <f t="shared" si="16"/>
        <v>2.2044898864843461</v>
      </c>
      <c r="Z28">
        <f t="shared" si="17"/>
        <v>3.7945627988774651</v>
      </c>
      <c r="AA28">
        <f t="shared" si="18"/>
        <v>1.8119026434960084</v>
      </c>
      <c r="AB28">
        <f t="shared" si="19"/>
        <v>-66.842530806781966</v>
      </c>
      <c r="AC28">
        <f t="shared" si="20"/>
        <v>-156.552002931397</v>
      </c>
      <c r="AD28">
        <f t="shared" si="21"/>
        <v>-11.550450136168044</v>
      </c>
      <c r="AE28">
        <f t="shared" si="22"/>
        <v>-3.655396633149337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53890.136693522101</v>
      </c>
      <c r="AK28" t="s">
        <v>293</v>
      </c>
      <c r="AL28">
        <v>10143.9</v>
      </c>
      <c r="AM28">
        <v>715.47692307692296</v>
      </c>
      <c r="AN28">
        <v>3262.08</v>
      </c>
      <c r="AO28">
        <f t="shared" si="26"/>
        <v>0.78066849277855754</v>
      </c>
      <c r="AP28">
        <v>-0.57774747981622299</v>
      </c>
      <c r="AQ28" t="s">
        <v>345</v>
      </c>
      <c r="AR28">
        <v>15345.4</v>
      </c>
      <c r="AS28">
        <v>1121.7707692307699</v>
      </c>
      <c r="AT28">
        <v>1409.88</v>
      </c>
      <c r="AU28">
        <f t="shared" si="27"/>
        <v>0.20435017928421584</v>
      </c>
      <c r="AV28">
        <v>0.5</v>
      </c>
      <c r="AW28">
        <f t="shared" si="28"/>
        <v>1180.1759821996707</v>
      </c>
      <c r="AX28">
        <f t="shared" si="29"/>
        <v>20.275584376053857</v>
      </c>
      <c r="AY28">
        <f t="shared" si="30"/>
        <v>120.58458677471411</v>
      </c>
      <c r="AZ28">
        <f t="shared" si="31"/>
        <v>1.7669679920957724E-2</v>
      </c>
      <c r="BA28">
        <f t="shared" si="32"/>
        <v>1.3137288279853603</v>
      </c>
      <c r="BB28" t="s">
        <v>346</v>
      </c>
      <c r="BC28">
        <v>1121.7707692307699</v>
      </c>
      <c r="BD28">
        <v>687.98</v>
      </c>
      <c r="BE28">
        <f t="shared" si="33"/>
        <v>0.51202939257241753</v>
      </c>
      <c r="BF28">
        <f t="shared" si="34"/>
        <v>0.39909853271814677</v>
      </c>
      <c r="BG28">
        <f t="shared" si="35"/>
        <v>0.719552464939202</v>
      </c>
      <c r="BH28">
        <f t="shared" si="36"/>
        <v>0.41490200770113467</v>
      </c>
      <c r="BI28">
        <f t="shared" si="37"/>
        <v>0.7273218259980716</v>
      </c>
      <c r="BJ28">
        <f t="shared" si="38"/>
        <v>0.24476641402210211</v>
      </c>
      <c r="BK28">
        <f t="shared" si="39"/>
        <v>0.75523358597789791</v>
      </c>
      <c r="BL28">
        <f t="shared" si="40"/>
        <v>1399.98903225806</v>
      </c>
      <c r="BM28">
        <f t="shared" si="41"/>
        <v>1180.1759821996707</v>
      </c>
      <c r="BN28">
        <f t="shared" si="42"/>
        <v>0.84298944849314283</v>
      </c>
      <c r="BO28">
        <f t="shared" si="43"/>
        <v>0.19597889698628559</v>
      </c>
      <c r="BP28">
        <v>6</v>
      </c>
      <c r="BQ28">
        <v>0.5</v>
      </c>
      <c r="BR28" t="s">
        <v>296</v>
      </c>
      <c r="BS28">
        <v>2</v>
      </c>
      <c r="BT28">
        <v>1607978434.5</v>
      </c>
      <c r="BU28">
        <v>799.98319354838702</v>
      </c>
      <c r="BV28">
        <v>825.76758064516105</v>
      </c>
      <c r="BW28">
        <v>21.5373870967742</v>
      </c>
      <c r="BX28">
        <v>19.757809677419299</v>
      </c>
      <c r="BY28">
        <v>800.02970967741999</v>
      </c>
      <c r="BZ28">
        <v>21.200474193548398</v>
      </c>
      <c r="CA28">
        <v>500.02635483871001</v>
      </c>
      <c r="CB28">
        <v>102.25638709677401</v>
      </c>
      <c r="CC28">
        <v>0.100035090322581</v>
      </c>
      <c r="CD28">
        <v>27.9987483870968</v>
      </c>
      <c r="CE28">
        <v>28.9768677419355</v>
      </c>
      <c r="CF28">
        <v>999.9</v>
      </c>
      <c r="CG28">
        <v>0</v>
      </c>
      <c r="CH28">
        <v>0</v>
      </c>
      <c r="CI28">
        <v>9999.8574193548393</v>
      </c>
      <c r="CJ28">
        <v>0</v>
      </c>
      <c r="CK28">
        <v>182.379903225806</v>
      </c>
      <c r="CL28">
        <v>1399.98903225806</v>
      </c>
      <c r="CM28">
        <v>0.899994870967742</v>
      </c>
      <c r="CN28">
        <v>0.10000489999999999</v>
      </c>
      <c r="CO28">
        <v>0</v>
      </c>
      <c r="CP28">
        <v>1121.93032258064</v>
      </c>
      <c r="CQ28">
        <v>4.9994800000000001</v>
      </c>
      <c r="CR28">
        <v>15735.3580645161</v>
      </c>
      <c r="CS28">
        <v>11417.467741935499</v>
      </c>
      <c r="CT28">
        <v>48.4694516129032</v>
      </c>
      <c r="CU28">
        <v>50.130935483870999</v>
      </c>
      <c r="CV28">
        <v>49.404967741935501</v>
      </c>
      <c r="CW28">
        <v>49.927129032258001</v>
      </c>
      <c r="CX28">
        <v>50.330354838709702</v>
      </c>
      <c r="CY28">
        <v>1255.4825806451599</v>
      </c>
      <c r="CZ28">
        <v>139.50645161290299</v>
      </c>
      <c r="DA28">
        <v>0</v>
      </c>
      <c r="DB28">
        <v>120.10000014305101</v>
      </c>
      <c r="DC28">
        <v>0</v>
      </c>
      <c r="DD28">
        <v>1121.7707692307699</v>
      </c>
      <c r="DE28">
        <v>-16.215384624810799</v>
      </c>
      <c r="DF28">
        <v>-202.21538463325899</v>
      </c>
      <c r="DG28">
        <v>15733.1384615385</v>
      </c>
      <c r="DH28">
        <v>15</v>
      </c>
      <c r="DI28">
        <v>1607977965</v>
      </c>
      <c r="DJ28" t="s">
        <v>329</v>
      </c>
      <c r="DK28">
        <v>1607977963</v>
      </c>
      <c r="DL28">
        <v>1607977965</v>
      </c>
      <c r="DM28">
        <v>23</v>
      </c>
      <c r="DN28">
        <v>0.13</v>
      </c>
      <c r="DO28">
        <v>6.5000000000000002E-2</v>
      </c>
      <c r="DP28">
        <v>0.33700000000000002</v>
      </c>
      <c r="DQ28">
        <v>0.224</v>
      </c>
      <c r="DR28">
        <v>416</v>
      </c>
      <c r="DS28">
        <v>19</v>
      </c>
      <c r="DT28">
        <v>0.09</v>
      </c>
      <c r="DU28">
        <v>0.03</v>
      </c>
      <c r="DV28">
        <v>20.2768214759482</v>
      </c>
      <c r="DW28">
        <v>4.9639520189145699E-2</v>
      </c>
      <c r="DX28">
        <v>4.6289010388175102E-2</v>
      </c>
      <c r="DY28">
        <v>1</v>
      </c>
      <c r="DZ28">
        <v>-25.7842290322581</v>
      </c>
      <c r="EA28">
        <v>0.17713064516128099</v>
      </c>
      <c r="EB28">
        <v>5.3715187937793597E-2</v>
      </c>
      <c r="EC28">
        <v>1</v>
      </c>
      <c r="ED28">
        <v>1.77956548387097</v>
      </c>
      <c r="EE28">
        <v>-0.24622451612903601</v>
      </c>
      <c r="EF28">
        <v>1.91354539783988E-2</v>
      </c>
      <c r="EG28">
        <v>0</v>
      </c>
      <c r="EH28">
        <v>2</v>
      </c>
      <c r="EI28">
        <v>3</v>
      </c>
      <c r="EJ28" t="s">
        <v>303</v>
      </c>
      <c r="EK28">
        <v>100</v>
      </c>
      <c r="EL28">
        <v>100</v>
      </c>
      <c r="EM28">
        <v>-4.7E-2</v>
      </c>
      <c r="EN28">
        <v>0.33710000000000001</v>
      </c>
      <c r="EO28">
        <v>0.51715822393217803</v>
      </c>
      <c r="EP28">
        <v>-1.6043650578588901E-5</v>
      </c>
      <c r="EQ28">
        <v>-1.15305589960158E-6</v>
      </c>
      <c r="ER28">
        <v>3.6581349982770798E-10</v>
      </c>
      <c r="ES28">
        <v>-6.9261448953087904E-2</v>
      </c>
      <c r="ET28">
        <v>-1.48585495900011E-2</v>
      </c>
      <c r="EU28">
        <v>2.0620247853856302E-3</v>
      </c>
      <c r="EV28">
        <v>-2.1578943166311499E-5</v>
      </c>
      <c r="EW28">
        <v>18</v>
      </c>
      <c r="EX28">
        <v>2225</v>
      </c>
      <c r="EY28">
        <v>1</v>
      </c>
      <c r="EZ28">
        <v>25</v>
      </c>
      <c r="FA28">
        <v>8</v>
      </c>
      <c r="FB28">
        <v>8</v>
      </c>
      <c r="FC28">
        <v>2</v>
      </c>
      <c r="FD28">
        <v>504.09899999999999</v>
      </c>
      <c r="FE28">
        <v>480.64800000000002</v>
      </c>
      <c r="FF28">
        <v>23.591999999999999</v>
      </c>
      <c r="FG28">
        <v>34.508099999999999</v>
      </c>
      <c r="FH28">
        <v>30.000599999999999</v>
      </c>
      <c r="FI28">
        <v>34.494399999999999</v>
      </c>
      <c r="FJ28">
        <v>34.529499999999999</v>
      </c>
      <c r="FK28">
        <v>34.442900000000002</v>
      </c>
      <c r="FL28">
        <v>16.2576</v>
      </c>
      <c r="FM28">
        <v>50.319099999999999</v>
      </c>
      <c r="FN28">
        <v>23.557400000000001</v>
      </c>
      <c r="FO28">
        <v>825.59199999999998</v>
      </c>
      <c r="FP28">
        <v>19.830500000000001</v>
      </c>
      <c r="FQ28">
        <v>97.767499999999998</v>
      </c>
      <c r="FR28">
        <v>101.854</v>
      </c>
    </row>
    <row r="29" spans="1:174" x14ac:dyDescent="0.25">
      <c r="A29">
        <v>13</v>
      </c>
      <c r="B29">
        <v>1607978563</v>
      </c>
      <c r="C29">
        <v>1290.4000000953699</v>
      </c>
      <c r="D29" t="s">
        <v>347</v>
      </c>
      <c r="E29" t="s">
        <v>348</v>
      </c>
      <c r="F29" t="s">
        <v>291</v>
      </c>
      <c r="G29" t="s">
        <v>292</v>
      </c>
      <c r="H29">
        <v>1607978555</v>
      </c>
      <c r="I29">
        <f t="shared" si="0"/>
        <v>1.1310673827107055E-3</v>
      </c>
      <c r="J29">
        <f t="shared" si="1"/>
        <v>1.1310673827107054</v>
      </c>
      <c r="K29">
        <f t="shared" si="2"/>
        <v>20.046812123195767</v>
      </c>
      <c r="L29">
        <f t="shared" si="3"/>
        <v>900.04258064516102</v>
      </c>
      <c r="M29">
        <f t="shared" si="4"/>
        <v>364.37113587569593</v>
      </c>
      <c r="N29">
        <f t="shared" si="5"/>
        <v>37.296517459792952</v>
      </c>
      <c r="O29">
        <f t="shared" si="6"/>
        <v>92.127093829520916</v>
      </c>
      <c r="P29">
        <f t="shared" si="7"/>
        <v>6.2635712459605475E-2</v>
      </c>
      <c r="Q29">
        <f t="shared" si="8"/>
        <v>2.9685632964096187</v>
      </c>
      <c r="R29">
        <f t="shared" si="9"/>
        <v>6.1910667363659515E-2</v>
      </c>
      <c r="S29">
        <f t="shared" si="10"/>
        <v>3.8758610118998157E-2</v>
      </c>
      <c r="T29">
        <f t="shared" si="11"/>
        <v>231.29052399032932</v>
      </c>
      <c r="U29">
        <f t="shared" si="12"/>
        <v>29.052402973382119</v>
      </c>
      <c r="V29">
        <f t="shared" si="13"/>
        <v>29.040264516129</v>
      </c>
      <c r="W29">
        <f t="shared" si="14"/>
        <v>4.0311527283998201</v>
      </c>
      <c r="X29">
        <f t="shared" si="15"/>
        <v>58.465647732734247</v>
      </c>
      <c r="Y29">
        <f t="shared" si="16"/>
        <v>2.2182140988273669</v>
      </c>
      <c r="Z29">
        <f t="shared" si="17"/>
        <v>3.7940469059156836</v>
      </c>
      <c r="AA29">
        <f t="shared" si="18"/>
        <v>1.8129386295724532</v>
      </c>
      <c r="AB29">
        <f t="shared" si="19"/>
        <v>-49.880071577542111</v>
      </c>
      <c r="AC29">
        <f t="shared" si="20"/>
        <v>-167.05873224260074</v>
      </c>
      <c r="AD29">
        <f t="shared" si="21"/>
        <v>-12.330383342746938</v>
      </c>
      <c r="AE29">
        <f t="shared" si="22"/>
        <v>2.0213368274395407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53883.596452096535</v>
      </c>
      <c r="AK29" t="s">
        <v>293</v>
      </c>
      <c r="AL29">
        <v>10143.9</v>
      </c>
      <c r="AM29">
        <v>715.47692307692296</v>
      </c>
      <c r="AN29">
        <v>3262.08</v>
      </c>
      <c r="AO29">
        <f t="shared" si="26"/>
        <v>0.78066849277855754</v>
      </c>
      <c r="AP29">
        <v>-0.57774747981622299</v>
      </c>
      <c r="AQ29" t="s">
        <v>349</v>
      </c>
      <c r="AR29">
        <v>15343</v>
      </c>
      <c r="AS29">
        <v>1131.4453846153799</v>
      </c>
      <c r="AT29">
        <v>1427.02</v>
      </c>
      <c r="AU29">
        <f t="shared" si="27"/>
        <v>0.20712717087680632</v>
      </c>
      <c r="AV29">
        <v>0.5</v>
      </c>
      <c r="AW29">
        <f t="shared" si="28"/>
        <v>1180.1813522372656</v>
      </c>
      <c r="AX29">
        <f t="shared" si="29"/>
        <v>20.046812123195767</v>
      </c>
      <c r="AY29">
        <f t="shared" si="30"/>
        <v>122.22381230523423</v>
      </c>
      <c r="AZ29">
        <f t="shared" si="31"/>
        <v>1.7475754521891138E-2</v>
      </c>
      <c r="BA29">
        <f t="shared" si="32"/>
        <v>1.2859385292427576</v>
      </c>
      <c r="BB29" t="s">
        <v>350</v>
      </c>
      <c r="BC29">
        <v>1131.4453846153799</v>
      </c>
      <c r="BD29">
        <v>695.38</v>
      </c>
      <c r="BE29">
        <f t="shared" si="33"/>
        <v>0.5127047974099872</v>
      </c>
      <c r="BF29">
        <f t="shared" si="34"/>
        <v>0.40398914135998587</v>
      </c>
      <c r="BG29">
        <f t="shared" si="35"/>
        <v>0.714949156504461</v>
      </c>
      <c r="BH29">
        <f t="shared" si="36"/>
        <v>0.4153994676791351</v>
      </c>
      <c r="BI29">
        <f t="shared" si="37"/>
        <v>0.72059129144585965</v>
      </c>
      <c r="BJ29">
        <f t="shared" si="38"/>
        <v>0.24828946490811316</v>
      </c>
      <c r="BK29">
        <f t="shared" si="39"/>
        <v>0.7517105350918869</v>
      </c>
      <c r="BL29">
        <f t="shared" si="40"/>
        <v>1399.99548387097</v>
      </c>
      <c r="BM29">
        <f t="shared" si="41"/>
        <v>1180.1813522372656</v>
      </c>
      <c r="BN29">
        <f t="shared" si="42"/>
        <v>0.84298939949011764</v>
      </c>
      <c r="BO29">
        <f t="shared" si="43"/>
        <v>0.19597879898023526</v>
      </c>
      <c r="BP29">
        <v>6</v>
      </c>
      <c r="BQ29">
        <v>0.5</v>
      </c>
      <c r="BR29" t="s">
        <v>296</v>
      </c>
      <c r="BS29">
        <v>2</v>
      </c>
      <c r="BT29">
        <v>1607978555</v>
      </c>
      <c r="BU29">
        <v>900.04258064516102</v>
      </c>
      <c r="BV29">
        <v>925.31951612903197</v>
      </c>
      <c r="BW29">
        <v>21.671009677419299</v>
      </c>
      <c r="BX29">
        <v>20.343187096774201</v>
      </c>
      <c r="BY29">
        <v>900.20735483870897</v>
      </c>
      <c r="BZ29">
        <v>21.3285290322581</v>
      </c>
      <c r="CA29">
        <v>500.01680645161298</v>
      </c>
      <c r="CB29">
        <v>102.258580645161</v>
      </c>
      <c r="CC29">
        <v>0.100014170967742</v>
      </c>
      <c r="CD29">
        <v>27.996416129032301</v>
      </c>
      <c r="CE29">
        <v>29.040264516129</v>
      </c>
      <c r="CF29">
        <v>999.9</v>
      </c>
      <c r="CG29">
        <v>0</v>
      </c>
      <c r="CH29">
        <v>0</v>
      </c>
      <c r="CI29">
        <v>9998.2877419354809</v>
      </c>
      <c r="CJ29">
        <v>0</v>
      </c>
      <c r="CK29">
        <v>180.57054838709701</v>
      </c>
      <c r="CL29">
        <v>1399.99548387097</v>
      </c>
      <c r="CM29">
        <v>0.89999632258064499</v>
      </c>
      <c r="CN29">
        <v>0.100003661290323</v>
      </c>
      <c r="CO29">
        <v>0</v>
      </c>
      <c r="CP29">
        <v>1131.4506451612899</v>
      </c>
      <c r="CQ29">
        <v>4.9994800000000001</v>
      </c>
      <c r="CR29">
        <v>15885.680645161299</v>
      </c>
      <c r="CS29">
        <v>11417.532258064501</v>
      </c>
      <c r="CT29">
        <v>48.870870967741901</v>
      </c>
      <c r="CU29">
        <v>50.503935483870997</v>
      </c>
      <c r="CV29">
        <v>49.812129032257999</v>
      </c>
      <c r="CW29">
        <v>50.257935483871002</v>
      </c>
      <c r="CX29">
        <v>50.703258064516099</v>
      </c>
      <c r="CY29">
        <v>1255.4938709677399</v>
      </c>
      <c r="CZ29">
        <v>139.505161290323</v>
      </c>
      <c r="DA29">
        <v>0</v>
      </c>
      <c r="DB29">
        <v>119.60000014305101</v>
      </c>
      <c r="DC29">
        <v>0</v>
      </c>
      <c r="DD29">
        <v>1131.4453846153799</v>
      </c>
      <c r="DE29">
        <v>-2.5456410326579602</v>
      </c>
      <c r="DF29">
        <v>-44.772649439394002</v>
      </c>
      <c r="DG29">
        <v>15885.484615384599</v>
      </c>
      <c r="DH29">
        <v>15</v>
      </c>
      <c r="DI29">
        <v>1607977965</v>
      </c>
      <c r="DJ29" t="s">
        <v>329</v>
      </c>
      <c r="DK29">
        <v>1607977963</v>
      </c>
      <c r="DL29">
        <v>1607977965</v>
      </c>
      <c r="DM29">
        <v>23</v>
      </c>
      <c r="DN29">
        <v>0.13</v>
      </c>
      <c r="DO29">
        <v>6.5000000000000002E-2</v>
      </c>
      <c r="DP29">
        <v>0.33700000000000002</v>
      </c>
      <c r="DQ29">
        <v>0.224</v>
      </c>
      <c r="DR29">
        <v>416</v>
      </c>
      <c r="DS29">
        <v>19</v>
      </c>
      <c r="DT29">
        <v>0.09</v>
      </c>
      <c r="DU29">
        <v>0.03</v>
      </c>
      <c r="DV29">
        <v>20.0604771753714</v>
      </c>
      <c r="DW29">
        <v>-0.42952079684980299</v>
      </c>
      <c r="DX29">
        <v>4.5422088809613903E-2</v>
      </c>
      <c r="DY29">
        <v>1</v>
      </c>
      <c r="DZ29">
        <v>-25.288925806451601</v>
      </c>
      <c r="EA29">
        <v>1.0978064516128601</v>
      </c>
      <c r="EB29">
        <v>9.2356727640592703E-2</v>
      </c>
      <c r="EC29">
        <v>0</v>
      </c>
      <c r="ED29">
        <v>1.3312458064516099</v>
      </c>
      <c r="EE29">
        <v>-0.52685080645161497</v>
      </c>
      <c r="EF29">
        <v>4.0224684106235198E-2</v>
      </c>
      <c r="EG29">
        <v>0</v>
      </c>
      <c r="EH29">
        <v>1</v>
      </c>
      <c r="EI29">
        <v>3</v>
      </c>
      <c r="EJ29" t="s">
        <v>338</v>
      </c>
      <c r="EK29">
        <v>100</v>
      </c>
      <c r="EL29">
        <v>100</v>
      </c>
      <c r="EM29">
        <v>-0.16500000000000001</v>
      </c>
      <c r="EN29">
        <v>0.34439999999999998</v>
      </c>
      <c r="EO29">
        <v>0.51715822393217803</v>
      </c>
      <c r="EP29">
        <v>-1.6043650578588901E-5</v>
      </c>
      <c r="EQ29">
        <v>-1.15305589960158E-6</v>
      </c>
      <c r="ER29">
        <v>3.6581349982770798E-10</v>
      </c>
      <c r="ES29">
        <v>-6.9261448953087904E-2</v>
      </c>
      <c r="ET29">
        <v>-1.48585495900011E-2</v>
      </c>
      <c r="EU29">
        <v>2.0620247853856302E-3</v>
      </c>
      <c r="EV29">
        <v>-2.1578943166311499E-5</v>
      </c>
      <c r="EW29">
        <v>18</v>
      </c>
      <c r="EX29">
        <v>2225</v>
      </c>
      <c r="EY29">
        <v>1</v>
      </c>
      <c r="EZ29">
        <v>25</v>
      </c>
      <c r="FA29">
        <v>10</v>
      </c>
      <c r="FB29">
        <v>10</v>
      </c>
      <c r="FC29">
        <v>2</v>
      </c>
      <c r="FD29">
        <v>504.01400000000001</v>
      </c>
      <c r="FE29">
        <v>481.32799999999997</v>
      </c>
      <c r="FF29">
        <v>23.486899999999999</v>
      </c>
      <c r="FG29">
        <v>34.566600000000001</v>
      </c>
      <c r="FH29">
        <v>30.000299999999999</v>
      </c>
      <c r="FI29">
        <v>34.541499999999999</v>
      </c>
      <c r="FJ29">
        <v>34.576000000000001</v>
      </c>
      <c r="FK29">
        <v>37.7988</v>
      </c>
      <c r="FL29">
        <v>15.198600000000001</v>
      </c>
      <c r="FM29">
        <v>51.866199999999999</v>
      </c>
      <c r="FN29">
        <v>23.4877</v>
      </c>
      <c r="FO29">
        <v>925.25400000000002</v>
      </c>
      <c r="FP29">
        <v>20.347300000000001</v>
      </c>
      <c r="FQ29">
        <v>97.754400000000004</v>
      </c>
      <c r="FR29">
        <v>101.84399999999999</v>
      </c>
    </row>
    <row r="30" spans="1:174" x14ac:dyDescent="0.25">
      <c r="A30">
        <v>14</v>
      </c>
      <c r="B30">
        <v>1607978674</v>
      </c>
      <c r="C30">
        <v>1401.4000000953699</v>
      </c>
      <c r="D30" t="s">
        <v>351</v>
      </c>
      <c r="E30" t="s">
        <v>352</v>
      </c>
      <c r="F30" t="s">
        <v>291</v>
      </c>
      <c r="G30" t="s">
        <v>292</v>
      </c>
      <c r="H30">
        <v>1607978666.25</v>
      </c>
      <c r="I30">
        <f t="shared" si="0"/>
        <v>9.6138977540263305E-4</v>
      </c>
      <c r="J30">
        <f t="shared" si="1"/>
        <v>0.96138977540263304</v>
      </c>
      <c r="K30">
        <f t="shared" si="2"/>
        <v>22.046707326905313</v>
      </c>
      <c r="L30">
        <f t="shared" si="3"/>
        <v>1200.06</v>
      </c>
      <c r="M30">
        <f t="shared" si="4"/>
        <v>506.34162386011928</v>
      </c>
      <c r="N30">
        <f t="shared" si="5"/>
        <v>51.828527388277635</v>
      </c>
      <c r="O30">
        <f t="shared" si="6"/>
        <v>122.83671664875598</v>
      </c>
      <c r="P30">
        <f t="shared" si="7"/>
        <v>5.3189839308724444E-2</v>
      </c>
      <c r="Q30">
        <f t="shared" si="8"/>
        <v>2.9686621063224652</v>
      </c>
      <c r="R30">
        <f t="shared" si="9"/>
        <v>5.2666018612437915E-2</v>
      </c>
      <c r="S30">
        <f t="shared" si="10"/>
        <v>3.2962894814897087E-2</v>
      </c>
      <c r="T30">
        <f t="shared" si="11"/>
        <v>231.29017533616673</v>
      </c>
      <c r="U30">
        <f t="shared" si="12"/>
        <v>29.070103891514623</v>
      </c>
      <c r="V30">
        <f t="shared" si="13"/>
        <v>29.007286666666701</v>
      </c>
      <c r="W30">
        <f t="shared" si="14"/>
        <v>4.0234688497126658</v>
      </c>
      <c r="X30">
        <f t="shared" si="15"/>
        <v>58.386471556354223</v>
      </c>
      <c r="Y30">
        <f t="shared" si="16"/>
        <v>2.2118753346298652</v>
      </c>
      <c r="Z30">
        <f t="shared" si="17"/>
        <v>3.7883353380842308</v>
      </c>
      <c r="AA30">
        <f t="shared" si="18"/>
        <v>1.8115935150828006</v>
      </c>
      <c r="AB30">
        <f t="shared" si="19"/>
        <v>-42.39728909525612</v>
      </c>
      <c r="AC30">
        <f t="shared" si="20"/>
        <v>-165.92181891234267</v>
      </c>
      <c r="AD30">
        <f t="shared" si="21"/>
        <v>-12.242478252857641</v>
      </c>
      <c r="AE30">
        <f t="shared" si="22"/>
        <v>10.728589075710289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53891.119037786877</v>
      </c>
      <c r="AK30" t="s">
        <v>293</v>
      </c>
      <c r="AL30">
        <v>10143.9</v>
      </c>
      <c r="AM30">
        <v>715.47692307692296</v>
      </c>
      <c r="AN30">
        <v>3262.08</v>
      </c>
      <c r="AO30">
        <f t="shared" si="26"/>
        <v>0.78066849277855754</v>
      </c>
      <c r="AP30">
        <v>-0.57774747981622299</v>
      </c>
      <c r="AQ30" t="s">
        <v>353</v>
      </c>
      <c r="AR30">
        <v>15341.8</v>
      </c>
      <c r="AS30">
        <v>1166.51038461538</v>
      </c>
      <c r="AT30">
        <v>1468.6</v>
      </c>
      <c r="AU30">
        <f t="shared" si="27"/>
        <v>0.20569904356844615</v>
      </c>
      <c r="AV30">
        <v>0.5</v>
      </c>
      <c r="AW30">
        <f t="shared" si="28"/>
        <v>1180.1808015544345</v>
      </c>
      <c r="AX30">
        <f t="shared" si="29"/>
        <v>22.046707326905313</v>
      </c>
      <c r="AY30">
        <f t="shared" si="30"/>
        <v>121.38103105879466</v>
      </c>
      <c r="AZ30">
        <f t="shared" si="31"/>
        <v>1.9170329475723138E-2</v>
      </c>
      <c r="BA30">
        <f t="shared" si="32"/>
        <v>1.2212174860411278</v>
      </c>
      <c r="BB30" t="s">
        <v>354</v>
      </c>
      <c r="BC30">
        <v>1166.51038461538</v>
      </c>
      <c r="BD30">
        <v>689.11</v>
      </c>
      <c r="BE30">
        <f t="shared" si="33"/>
        <v>0.53077080212447225</v>
      </c>
      <c r="BF30">
        <f t="shared" si="34"/>
        <v>0.38754777532055573</v>
      </c>
      <c r="BG30">
        <f t="shared" si="35"/>
        <v>0.69704660373031946</v>
      </c>
      <c r="BH30">
        <f t="shared" si="36"/>
        <v>0.40111586623905165</v>
      </c>
      <c r="BI30">
        <f t="shared" si="37"/>
        <v>0.70426365861733153</v>
      </c>
      <c r="BJ30">
        <f t="shared" si="38"/>
        <v>0.22894185167430275</v>
      </c>
      <c r="BK30">
        <f t="shared" si="39"/>
        <v>0.7710581483256973</v>
      </c>
      <c r="BL30">
        <f t="shared" si="40"/>
        <v>1399.9949999999999</v>
      </c>
      <c r="BM30">
        <f t="shared" si="41"/>
        <v>1180.1808015544345</v>
      </c>
      <c r="BN30">
        <f t="shared" si="42"/>
        <v>0.84298929750065865</v>
      </c>
      <c r="BO30">
        <f t="shared" si="43"/>
        <v>0.19597859500131745</v>
      </c>
      <c r="BP30">
        <v>6</v>
      </c>
      <c r="BQ30">
        <v>0.5</v>
      </c>
      <c r="BR30" t="s">
        <v>296</v>
      </c>
      <c r="BS30">
        <v>2</v>
      </c>
      <c r="BT30">
        <v>1607978666.25</v>
      </c>
      <c r="BU30">
        <v>1200.06</v>
      </c>
      <c r="BV30">
        <v>1227.8993333333301</v>
      </c>
      <c r="BW30">
        <v>21.6090366666667</v>
      </c>
      <c r="BX30">
        <v>20.480346666666701</v>
      </c>
      <c r="BY30">
        <v>1199.723</v>
      </c>
      <c r="BZ30">
        <v>21.346036666666699</v>
      </c>
      <c r="CA30">
        <v>500.0213</v>
      </c>
      <c r="CB30">
        <v>102.25879999999999</v>
      </c>
      <c r="CC30">
        <v>0.10001259999999999</v>
      </c>
      <c r="CD30">
        <v>27.970576666666702</v>
      </c>
      <c r="CE30">
        <v>29.007286666666701</v>
      </c>
      <c r="CF30">
        <v>999.9</v>
      </c>
      <c r="CG30">
        <v>0</v>
      </c>
      <c r="CH30">
        <v>0</v>
      </c>
      <c r="CI30">
        <v>9998.8256666666693</v>
      </c>
      <c r="CJ30">
        <v>0</v>
      </c>
      <c r="CK30">
        <v>179.40973333333301</v>
      </c>
      <c r="CL30">
        <v>1399.9949999999999</v>
      </c>
      <c r="CM30">
        <v>0.89999980000000002</v>
      </c>
      <c r="CN30">
        <v>0.1000002</v>
      </c>
      <c r="CO30">
        <v>0</v>
      </c>
      <c r="CP30">
        <v>1166.502</v>
      </c>
      <c r="CQ30">
        <v>4.9994800000000001</v>
      </c>
      <c r="CR30">
        <v>16383.8</v>
      </c>
      <c r="CS30">
        <v>11417.5466666667</v>
      </c>
      <c r="CT30">
        <v>49.1912666666666</v>
      </c>
      <c r="CU30">
        <v>50.799599999999998</v>
      </c>
      <c r="CV30">
        <v>50.1415333333333</v>
      </c>
      <c r="CW30">
        <v>50.528866666666701</v>
      </c>
      <c r="CX30">
        <v>50.999933333333303</v>
      </c>
      <c r="CY30">
        <v>1255.4949999999999</v>
      </c>
      <c r="CZ30">
        <v>139.5</v>
      </c>
      <c r="DA30">
        <v>0</v>
      </c>
      <c r="DB30">
        <v>110.10000014305101</v>
      </c>
      <c r="DC30">
        <v>0</v>
      </c>
      <c r="DD30">
        <v>1166.51038461538</v>
      </c>
      <c r="DE30">
        <v>-31.9025641135215</v>
      </c>
      <c r="DF30">
        <v>-421.13504312025901</v>
      </c>
      <c r="DG30">
        <v>16383.7076923077</v>
      </c>
      <c r="DH30">
        <v>15</v>
      </c>
      <c r="DI30">
        <v>1607978714.5</v>
      </c>
      <c r="DJ30" t="s">
        <v>355</v>
      </c>
      <c r="DK30">
        <v>1607977963</v>
      </c>
      <c r="DL30">
        <v>1607978693</v>
      </c>
      <c r="DM30">
        <v>24</v>
      </c>
      <c r="DN30">
        <v>0.13</v>
      </c>
      <c r="DO30">
        <v>-3.5000000000000003E-2</v>
      </c>
      <c r="DP30">
        <v>0.33700000000000002</v>
      </c>
      <c r="DQ30">
        <v>0.26300000000000001</v>
      </c>
      <c r="DR30">
        <v>416</v>
      </c>
      <c r="DS30">
        <v>21</v>
      </c>
      <c r="DT30">
        <v>0.09</v>
      </c>
      <c r="DU30">
        <v>0.09</v>
      </c>
      <c r="DV30">
        <v>22.694592256586699</v>
      </c>
      <c r="DW30">
        <v>5.0555100714809703E-2</v>
      </c>
      <c r="DX30">
        <v>4.4281302555244102E-2</v>
      </c>
      <c r="DY30">
        <v>1</v>
      </c>
      <c r="DZ30">
        <v>-28.714687096774199</v>
      </c>
      <c r="EA30">
        <v>0.17889677419359201</v>
      </c>
      <c r="EB30">
        <v>5.7854175648421102E-2</v>
      </c>
      <c r="EC30">
        <v>1</v>
      </c>
      <c r="ED30">
        <v>1.2114587096774201</v>
      </c>
      <c r="EE30">
        <v>-0.13994806451613501</v>
      </c>
      <c r="EF30">
        <v>1.10671874044287E-2</v>
      </c>
      <c r="EG30">
        <v>1</v>
      </c>
      <c r="EH30">
        <v>3</v>
      </c>
      <c r="EI30">
        <v>3</v>
      </c>
      <c r="EJ30" t="s">
        <v>308</v>
      </c>
      <c r="EK30">
        <v>100</v>
      </c>
      <c r="EL30">
        <v>100</v>
      </c>
      <c r="EM30">
        <v>0.33700000000000002</v>
      </c>
      <c r="EN30">
        <v>0.26300000000000001</v>
      </c>
      <c r="EO30">
        <v>0.51715822393217803</v>
      </c>
      <c r="EP30">
        <v>-1.6043650578588901E-5</v>
      </c>
      <c r="EQ30">
        <v>-1.15305589960158E-6</v>
      </c>
      <c r="ER30">
        <v>3.6581349982770798E-10</v>
      </c>
      <c r="ES30">
        <v>-6.9261448953087904E-2</v>
      </c>
      <c r="ET30">
        <v>-1.48585495900011E-2</v>
      </c>
      <c r="EU30">
        <v>2.0620247853856302E-3</v>
      </c>
      <c r="EV30">
        <v>-2.1578943166311499E-5</v>
      </c>
      <c r="EW30">
        <v>18</v>
      </c>
      <c r="EX30">
        <v>2225</v>
      </c>
      <c r="EY30">
        <v>1</v>
      </c>
      <c r="EZ30">
        <v>25</v>
      </c>
      <c r="FA30">
        <v>11.8</v>
      </c>
      <c r="FB30">
        <v>11.8</v>
      </c>
      <c r="FC30">
        <v>2</v>
      </c>
      <c r="FD30">
        <v>503.9</v>
      </c>
      <c r="FE30">
        <v>481.81400000000002</v>
      </c>
      <c r="FF30">
        <v>23.449200000000001</v>
      </c>
      <c r="FG30">
        <v>34.612699999999997</v>
      </c>
      <c r="FH30">
        <v>29.999500000000001</v>
      </c>
      <c r="FI30">
        <v>34.582299999999996</v>
      </c>
      <c r="FJ30">
        <v>34.616900000000001</v>
      </c>
      <c r="FK30">
        <v>47.591700000000003</v>
      </c>
      <c r="FL30">
        <v>16.691400000000002</v>
      </c>
      <c r="FM30">
        <v>52.999699999999997</v>
      </c>
      <c r="FN30">
        <v>23.466799999999999</v>
      </c>
      <c r="FO30">
        <v>1228.1099999999999</v>
      </c>
      <c r="FP30">
        <v>20.4876</v>
      </c>
      <c r="FQ30">
        <v>97.748400000000004</v>
      </c>
      <c r="FR30">
        <v>101.83499999999999</v>
      </c>
    </row>
    <row r="31" spans="1:174" x14ac:dyDescent="0.25">
      <c r="A31">
        <v>15</v>
      </c>
      <c r="B31">
        <v>1607978835.5</v>
      </c>
      <c r="C31">
        <v>1562.9000000953699</v>
      </c>
      <c r="D31" t="s">
        <v>356</v>
      </c>
      <c r="E31" t="s">
        <v>357</v>
      </c>
      <c r="F31" t="s">
        <v>291</v>
      </c>
      <c r="G31" t="s">
        <v>292</v>
      </c>
      <c r="H31">
        <v>1607978827.5</v>
      </c>
      <c r="I31">
        <f t="shared" si="0"/>
        <v>7.0085390369226705E-4</v>
      </c>
      <c r="J31">
        <f t="shared" si="1"/>
        <v>0.70085390369226708</v>
      </c>
      <c r="K31">
        <f t="shared" si="2"/>
        <v>21.233254737668531</v>
      </c>
      <c r="L31">
        <f t="shared" si="3"/>
        <v>1400.52109677419</v>
      </c>
      <c r="M31">
        <f t="shared" si="4"/>
        <v>487.99414984445434</v>
      </c>
      <c r="N31">
        <f t="shared" si="5"/>
        <v>49.953972401740472</v>
      </c>
      <c r="O31">
        <f t="shared" si="6"/>
        <v>143.36563714670163</v>
      </c>
      <c r="P31">
        <f t="shared" si="7"/>
        <v>3.8627632757155417E-2</v>
      </c>
      <c r="Q31">
        <f t="shared" si="8"/>
        <v>2.9692030149551094</v>
      </c>
      <c r="R31">
        <f t="shared" si="9"/>
        <v>3.8350614566848025E-2</v>
      </c>
      <c r="S31">
        <f t="shared" si="10"/>
        <v>2.3993857335088613E-2</v>
      </c>
      <c r="T31">
        <f t="shared" si="11"/>
        <v>231.29153950595594</v>
      </c>
      <c r="U31">
        <f t="shared" si="12"/>
        <v>29.167857046472914</v>
      </c>
      <c r="V31">
        <f t="shared" si="13"/>
        <v>28.862503225806499</v>
      </c>
      <c r="W31">
        <f t="shared" si="14"/>
        <v>3.9898850489292355</v>
      </c>
      <c r="X31">
        <f t="shared" si="15"/>
        <v>57.322107783962018</v>
      </c>
      <c r="Y31">
        <f t="shared" si="16"/>
        <v>2.1754931800111628</v>
      </c>
      <c r="Z31">
        <f t="shared" si="17"/>
        <v>3.7952079295657679</v>
      </c>
      <c r="AA31">
        <f t="shared" si="18"/>
        <v>1.8143918689180727</v>
      </c>
      <c r="AB31">
        <f t="shared" si="19"/>
        <v>-30.907657152828978</v>
      </c>
      <c r="AC31">
        <f t="shared" si="20"/>
        <v>-137.79933574637221</v>
      </c>
      <c r="AD31">
        <f t="shared" si="21"/>
        <v>-10.159860673842264</v>
      </c>
      <c r="AE31">
        <f t="shared" si="22"/>
        <v>52.424685932912467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53901.536656988261</v>
      </c>
      <c r="AK31" t="s">
        <v>293</v>
      </c>
      <c r="AL31">
        <v>10143.9</v>
      </c>
      <c r="AM31">
        <v>715.47692307692296</v>
      </c>
      <c r="AN31">
        <v>3262.08</v>
      </c>
      <c r="AO31">
        <f t="shared" si="26"/>
        <v>0.78066849277855754</v>
      </c>
      <c r="AP31">
        <v>-0.57774747981622299</v>
      </c>
      <c r="AQ31" t="s">
        <v>358</v>
      </c>
      <c r="AR31">
        <v>15340.9</v>
      </c>
      <c r="AS31">
        <v>1120.4675999999999</v>
      </c>
      <c r="AT31">
        <v>1408.46</v>
      </c>
      <c r="AU31">
        <f t="shared" si="27"/>
        <v>0.20447325447652054</v>
      </c>
      <c r="AV31">
        <v>0.5</v>
      </c>
      <c r="AW31">
        <f t="shared" si="28"/>
        <v>1180.1879821995892</v>
      </c>
      <c r="AX31">
        <f t="shared" si="29"/>
        <v>21.233254737668531</v>
      </c>
      <c r="AY31">
        <f t="shared" si="30"/>
        <v>120.65843880721395</v>
      </c>
      <c r="AZ31">
        <f t="shared" si="31"/>
        <v>1.8480956039591458E-2</v>
      </c>
      <c r="BA31">
        <f t="shared" si="32"/>
        <v>1.3160615139940075</v>
      </c>
      <c r="BB31" t="s">
        <v>359</v>
      </c>
      <c r="BC31">
        <v>1120.4675999999999</v>
      </c>
      <c r="BD31">
        <v>685.23</v>
      </c>
      <c r="BE31">
        <f t="shared" si="33"/>
        <v>0.51348991096658758</v>
      </c>
      <c r="BF31">
        <f t="shared" si="34"/>
        <v>0.39820306126681704</v>
      </c>
      <c r="BG31">
        <f t="shared" si="35"/>
        <v>0.71933562295050157</v>
      </c>
      <c r="BH31">
        <f t="shared" si="36"/>
        <v>0.4155835973350443</v>
      </c>
      <c r="BI31">
        <f t="shared" si="37"/>
        <v>0.72787943154440415</v>
      </c>
      <c r="BJ31">
        <f t="shared" si="38"/>
        <v>0.24352393917669826</v>
      </c>
      <c r="BK31">
        <f t="shared" si="39"/>
        <v>0.75647606082330177</v>
      </c>
      <c r="BL31">
        <f t="shared" si="40"/>
        <v>1400.0035483871</v>
      </c>
      <c r="BM31">
        <f t="shared" si="41"/>
        <v>1180.1879821995892</v>
      </c>
      <c r="BN31">
        <f t="shared" si="42"/>
        <v>0.84298927924807521</v>
      </c>
      <c r="BO31">
        <f t="shared" si="43"/>
        <v>0.19597855849615042</v>
      </c>
      <c r="BP31">
        <v>6</v>
      </c>
      <c r="BQ31">
        <v>0.5</v>
      </c>
      <c r="BR31" t="s">
        <v>296</v>
      </c>
      <c r="BS31">
        <v>2</v>
      </c>
      <c r="BT31">
        <v>1607978827.5</v>
      </c>
      <c r="BU31">
        <v>1400.52109677419</v>
      </c>
      <c r="BV31">
        <v>1427.1777419354801</v>
      </c>
      <c r="BW31">
        <v>21.252122580645199</v>
      </c>
      <c r="BX31">
        <v>20.429006451612899</v>
      </c>
      <c r="BY31">
        <v>1400.68709677419</v>
      </c>
      <c r="BZ31">
        <v>20.960712903225801</v>
      </c>
      <c r="CA31">
        <v>500.02125806451602</v>
      </c>
      <c r="CB31">
        <v>102.265935483871</v>
      </c>
      <c r="CC31">
        <v>9.9989225806451601E-2</v>
      </c>
      <c r="CD31">
        <v>28.001664516129001</v>
      </c>
      <c r="CE31">
        <v>28.862503225806499</v>
      </c>
      <c r="CF31">
        <v>999.9</v>
      </c>
      <c r="CG31">
        <v>0</v>
      </c>
      <c r="CH31">
        <v>0</v>
      </c>
      <c r="CI31">
        <v>10001.1903225806</v>
      </c>
      <c r="CJ31">
        <v>0</v>
      </c>
      <c r="CK31">
        <v>177.380290322581</v>
      </c>
      <c r="CL31">
        <v>1400.0035483871</v>
      </c>
      <c r="CM31">
        <v>0.90000129032258103</v>
      </c>
      <c r="CN31">
        <v>9.9998709677419306E-2</v>
      </c>
      <c r="CO31">
        <v>0</v>
      </c>
      <c r="CP31">
        <v>1120.9816129032299</v>
      </c>
      <c r="CQ31">
        <v>4.9994800000000001</v>
      </c>
      <c r="CR31">
        <v>15772.441935483899</v>
      </c>
      <c r="CS31">
        <v>11417.609677419399</v>
      </c>
      <c r="CT31">
        <v>49.162999999999997</v>
      </c>
      <c r="CU31">
        <v>50.762</v>
      </c>
      <c r="CV31">
        <v>50.189032258064501</v>
      </c>
      <c r="CW31">
        <v>50.420999999999999</v>
      </c>
      <c r="CX31">
        <v>51.003999999999998</v>
      </c>
      <c r="CY31">
        <v>1255.5035483871</v>
      </c>
      <c r="CZ31">
        <v>139.5</v>
      </c>
      <c r="DA31">
        <v>0</v>
      </c>
      <c r="DB31">
        <v>161</v>
      </c>
      <c r="DC31">
        <v>0</v>
      </c>
      <c r="DD31">
        <v>1120.4675999999999</v>
      </c>
      <c r="DE31">
        <v>-31.3469231143585</v>
      </c>
      <c r="DF31">
        <v>-414.31538520872698</v>
      </c>
      <c r="DG31">
        <v>15765.548000000001</v>
      </c>
      <c r="DH31">
        <v>15</v>
      </c>
      <c r="DI31">
        <v>1607978870</v>
      </c>
      <c r="DJ31" t="s">
        <v>360</v>
      </c>
      <c r="DK31">
        <v>1607978870</v>
      </c>
      <c r="DL31">
        <v>1607978693</v>
      </c>
      <c r="DM31">
        <v>25</v>
      </c>
      <c r="DN31">
        <v>0.65</v>
      </c>
      <c r="DO31">
        <v>-3.5000000000000003E-2</v>
      </c>
      <c r="DP31">
        <v>-0.16600000000000001</v>
      </c>
      <c r="DQ31">
        <v>0.26300000000000001</v>
      </c>
      <c r="DR31">
        <v>1450</v>
      </c>
      <c r="DS31">
        <v>21</v>
      </c>
      <c r="DT31">
        <v>0.12</v>
      </c>
      <c r="DU31">
        <v>0.09</v>
      </c>
      <c r="DV31">
        <v>21.748453371484299</v>
      </c>
      <c r="DW31">
        <v>-1.74803945234172</v>
      </c>
      <c r="DX31">
        <v>0.133810310460835</v>
      </c>
      <c r="DY31">
        <v>0</v>
      </c>
      <c r="DZ31">
        <v>-27.253641935483898</v>
      </c>
      <c r="EA31">
        <v>1.8506709677419899</v>
      </c>
      <c r="EB31">
        <v>0.144323878099926</v>
      </c>
      <c r="EC31">
        <v>0</v>
      </c>
      <c r="ED31">
        <v>0.82310499999999998</v>
      </c>
      <c r="EE31">
        <v>0.21943349999999701</v>
      </c>
      <c r="EF31">
        <v>1.6552933769791299E-2</v>
      </c>
      <c r="EG31">
        <v>0</v>
      </c>
      <c r="EH31">
        <v>0</v>
      </c>
      <c r="EI31">
        <v>3</v>
      </c>
      <c r="EJ31" t="s">
        <v>298</v>
      </c>
      <c r="EK31">
        <v>100</v>
      </c>
      <c r="EL31">
        <v>100</v>
      </c>
      <c r="EM31">
        <v>-0.16600000000000001</v>
      </c>
      <c r="EN31">
        <v>0.29239999999999999</v>
      </c>
      <c r="EO31">
        <v>0.51715822393217803</v>
      </c>
      <c r="EP31">
        <v>-1.6043650578588901E-5</v>
      </c>
      <c r="EQ31">
        <v>-1.15305589960158E-6</v>
      </c>
      <c r="ER31">
        <v>3.6581349982770798E-10</v>
      </c>
      <c r="ES31">
        <v>-0.104381481582181</v>
      </c>
      <c r="ET31">
        <v>-1.48585495900011E-2</v>
      </c>
      <c r="EU31">
        <v>2.0620247853856302E-3</v>
      </c>
      <c r="EV31">
        <v>-2.1578943166311499E-5</v>
      </c>
      <c r="EW31">
        <v>18</v>
      </c>
      <c r="EX31">
        <v>2225</v>
      </c>
      <c r="EY31">
        <v>1</v>
      </c>
      <c r="EZ31">
        <v>25</v>
      </c>
      <c r="FA31">
        <v>14.5</v>
      </c>
      <c r="FB31">
        <v>2.4</v>
      </c>
      <c r="FC31">
        <v>2</v>
      </c>
      <c r="FD31">
        <v>503.66800000000001</v>
      </c>
      <c r="FE31">
        <v>484.38600000000002</v>
      </c>
      <c r="FF31">
        <v>23.852699999999999</v>
      </c>
      <c r="FG31">
        <v>34.218800000000002</v>
      </c>
      <c r="FH31">
        <v>29.999099999999999</v>
      </c>
      <c r="FI31">
        <v>34.343499999999999</v>
      </c>
      <c r="FJ31">
        <v>34.397199999999998</v>
      </c>
      <c r="FK31">
        <v>53.737200000000001</v>
      </c>
      <c r="FL31">
        <v>17.4801</v>
      </c>
      <c r="FM31">
        <v>53.121600000000001</v>
      </c>
      <c r="FN31">
        <v>23.846</v>
      </c>
      <c r="FO31">
        <v>1426.94</v>
      </c>
      <c r="FP31">
        <v>20.4511</v>
      </c>
      <c r="FQ31">
        <v>97.845799999999997</v>
      </c>
      <c r="FR31">
        <v>101.925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2020-12-14T15:03:53Z</dcterms:created>
  <dcterms:modified xsi:type="dcterms:W3CDTF">2021-05-04T23:19:44Z</dcterms:modified>
</cp:coreProperties>
</file>