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7733A138-7F7F-495E-ACAE-90DA888DB47D}" xr6:coauthVersionLast="46" xr6:coauthVersionMax="46" xr10:uidLastSave="{00000000-0000-0000-0000-000000000000}"/>
  <bookViews>
    <workbookView xWindow="1515" yWindow="15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I23" i="1" s="1"/>
  <c r="BH23" i="1"/>
  <c r="BG23" i="1"/>
  <c r="BF23" i="1"/>
  <c r="BE23" i="1"/>
  <c r="BD23" i="1"/>
  <c r="BC23" i="1"/>
  <c r="AX23" i="1" s="1"/>
  <c r="AZ23" i="1"/>
  <c r="AS23" i="1"/>
  <c r="AN23" i="1"/>
  <c r="AM23" i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W21" i="1" s="1"/>
  <c r="X21" i="1"/>
  <c r="P21" i="1"/>
  <c r="BK20" i="1"/>
  <c r="BJ20" i="1"/>
  <c r="BI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W20" i="1" s="1"/>
  <c r="X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AH18" i="1" s="1"/>
  <c r="AA18" i="1"/>
  <c r="Y18" i="1"/>
  <c r="X18" i="1"/>
  <c r="W18" i="1"/>
  <c r="P18" i="1"/>
  <c r="K18" i="1"/>
  <c r="J18" i="1"/>
  <c r="AV18" i="1" s="1"/>
  <c r="I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/>
  <c r="K17" i="1" s="1"/>
  <c r="Y17" i="1"/>
  <c r="X17" i="1"/>
  <c r="W17" i="1"/>
  <c r="P17" i="1"/>
  <c r="N17" i="1"/>
  <c r="I21" i="1" l="1"/>
  <c r="AH21" i="1"/>
  <c r="N21" i="1"/>
  <c r="J21" i="1"/>
  <c r="AV21" i="1" s="1"/>
  <c r="AY21" i="1" s="1"/>
  <c r="K21" i="1"/>
  <c r="AU25" i="1"/>
  <c r="AW25" i="1" s="1"/>
  <c r="S25" i="1"/>
  <c r="S18" i="1"/>
  <c r="AU18" i="1"/>
  <c r="AU27" i="1"/>
  <c r="AW27" i="1" s="1"/>
  <c r="S27" i="1"/>
  <c r="AW18" i="1"/>
  <c r="AU19" i="1"/>
  <c r="AW19" i="1" s="1"/>
  <c r="S19" i="1"/>
  <c r="AU21" i="1"/>
  <c r="AW21" i="1" s="1"/>
  <c r="S21" i="1"/>
  <c r="K23" i="1"/>
  <c r="J23" i="1"/>
  <c r="AV23" i="1" s="1"/>
  <c r="I23" i="1"/>
  <c r="AH23" i="1"/>
  <c r="N23" i="1"/>
  <c r="AH24" i="1"/>
  <c r="N24" i="1"/>
  <c r="K24" i="1"/>
  <c r="J24" i="1"/>
  <c r="AV24" i="1" s="1"/>
  <c r="AY24" i="1" s="1"/>
  <c r="I24" i="1"/>
  <c r="I29" i="1"/>
  <c r="AH29" i="1"/>
  <c r="N29" i="1"/>
  <c r="J29" i="1"/>
  <c r="AV29" i="1" s="1"/>
  <c r="K29" i="1"/>
  <c r="AW20" i="1"/>
  <c r="S20" i="1"/>
  <c r="AU20" i="1"/>
  <c r="AU29" i="1"/>
  <c r="AW29" i="1" s="1"/>
  <c r="S29" i="1"/>
  <c r="K20" i="1"/>
  <c r="J20" i="1"/>
  <c r="AV20" i="1" s="1"/>
  <c r="AY20" i="1" s="1"/>
  <c r="I20" i="1"/>
  <c r="AH20" i="1"/>
  <c r="N20" i="1"/>
  <c r="K28" i="1"/>
  <c r="J28" i="1"/>
  <c r="AV28" i="1" s="1"/>
  <c r="AY28" i="1" s="1"/>
  <c r="I28" i="1"/>
  <c r="AH28" i="1"/>
  <c r="N28" i="1"/>
  <c r="AU17" i="1"/>
  <c r="AW17" i="1" s="1"/>
  <c r="S17" i="1"/>
  <c r="AU22" i="1"/>
  <c r="AW22" i="1" s="1"/>
  <c r="S22" i="1"/>
  <c r="K31" i="1"/>
  <c r="J31" i="1"/>
  <c r="AV31" i="1" s="1"/>
  <c r="I31" i="1"/>
  <c r="AH31" i="1"/>
  <c r="N31" i="1"/>
  <c r="S23" i="1"/>
  <c r="AU23" i="1"/>
  <c r="AW23" i="1" s="1"/>
  <c r="J26" i="1"/>
  <c r="AV26" i="1" s="1"/>
  <c r="AY26" i="1" s="1"/>
  <c r="I26" i="1"/>
  <c r="AH26" i="1"/>
  <c r="N26" i="1"/>
  <c r="K26" i="1"/>
  <c r="T28" i="1"/>
  <c r="U28" i="1" s="1"/>
  <c r="S31" i="1"/>
  <c r="AU31" i="1"/>
  <c r="AW31" i="1" s="1"/>
  <c r="N27" i="1"/>
  <c r="AH27" i="1"/>
  <c r="K27" i="1"/>
  <c r="J27" i="1"/>
  <c r="AV27" i="1" s="1"/>
  <c r="AY27" i="1" s="1"/>
  <c r="I27" i="1"/>
  <c r="AU30" i="1"/>
  <c r="AW30" i="1" s="1"/>
  <c r="S30" i="1"/>
  <c r="AY18" i="1"/>
  <c r="N19" i="1"/>
  <c r="K19" i="1"/>
  <c r="J19" i="1"/>
  <c r="AV19" i="1" s="1"/>
  <c r="AY19" i="1" s="1"/>
  <c r="AH19" i="1"/>
  <c r="I19" i="1"/>
  <c r="AH22" i="1"/>
  <c r="AH30" i="1"/>
  <c r="AH17" i="1"/>
  <c r="I22" i="1"/>
  <c r="S24" i="1"/>
  <c r="AH25" i="1"/>
  <c r="I30" i="1"/>
  <c r="I17" i="1"/>
  <c r="N18" i="1"/>
  <c r="J22" i="1"/>
  <c r="AV22" i="1" s="1"/>
  <c r="AY22" i="1" s="1"/>
  <c r="I25" i="1"/>
  <c r="J30" i="1"/>
  <c r="AV30" i="1" s="1"/>
  <c r="AY30" i="1" s="1"/>
  <c r="J17" i="1"/>
  <c r="AV17" i="1" s="1"/>
  <c r="AY17" i="1" s="1"/>
  <c r="K22" i="1"/>
  <c r="J25" i="1"/>
  <c r="AV25" i="1" s="1"/>
  <c r="AY25" i="1" s="1"/>
  <c r="K30" i="1"/>
  <c r="T19" i="1" l="1"/>
  <c r="U19" i="1" s="1"/>
  <c r="AA29" i="1"/>
  <c r="T25" i="1"/>
  <c r="U25" i="1" s="1"/>
  <c r="T18" i="1"/>
  <c r="U18" i="1" s="1"/>
  <c r="AA17" i="1"/>
  <c r="AA26" i="1"/>
  <c r="AA31" i="1"/>
  <c r="T26" i="1"/>
  <c r="U26" i="1" s="1"/>
  <c r="AA30" i="1"/>
  <c r="T30" i="1"/>
  <c r="U30" i="1" s="1"/>
  <c r="AY31" i="1"/>
  <c r="T17" i="1"/>
  <c r="U17" i="1" s="1"/>
  <c r="T20" i="1"/>
  <c r="U20" i="1" s="1"/>
  <c r="AA23" i="1"/>
  <c r="AA19" i="1"/>
  <c r="Q19" i="1"/>
  <c r="O19" i="1" s="1"/>
  <c r="R19" i="1" s="1"/>
  <c r="L19" i="1" s="1"/>
  <c r="M19" i="1" s="1"/>
  <c r="AA20" i="1"/>
  <c r="AA24" i="1"/>
  <c r="Q24" i="1"/>
  <c r="O24" i="1" s="1"/>
  <c r="R24" i="1" s="1"/>
  <c r="L24" i="1" s="1"/>
  <c r="M24" i="1" s="1"/>
  <c r="AY23" i="1"/>
  <c r="T27" i="1"/>
  <c r="U27" i="1" s="1"/>
  <c r="T24" i="1"/>
  <c r="U24" i="1" s="1"/>
  <c r="T31" i="1"/>
  <c r="U31" i="1" s="1"/>
  <c r="T23" i="1"/>
  <c r="U23" i="1" s="1"/>
  <c r="AA22" i="1"/>
  <c r="AA27" i="1"/>
  <c r="Q27" i="1"/>
  <c r="O27" i="1" s="1"/>
  <c r="R27" i="1" s="1"/>
  <c r="L27" i="1" s="1"/>
  <c r="M27" i="1" s="1"/>
  <c r="AC28" i="1"/>
  <c r="V28" i="1"/>
  <c r="Z28" i="1" s="1"/>
  <c r="AB28" i="1"/>
  <c r="AY29" i="1"/>
  <c r="T21" i="1"/>
  <c r="U21" i="1" s="1"/>
  <c r="AA25" i="1"/>
  <c r="Q25" i="1"/>
  <c r="O25" i="1" s="1"/>
  <c r="R25" i="1" s="1"/>
  <c r="L25" i="1" s="1"/>
  <c r="M25" i="1" s="1"/>
  <c r="T22" i="1"/>
  <c r="U22" i="1" s="1"/>
  <c r="AA28" i="1"/>
  <c r="Q28" i="1"/>
  <c r="O28" i="1" s="1"/>
  <c r="R28" i="1" s="1"/>
  <c r="L28" i="1" s="1"/>
  <c r="M28" i="1" s="1"/>
  <c r="T29" i="1"/>
  <c r="U29" i="1" s="1"/>
  <c r="Q21" i="1"/>
  <c r="O21" i="1" s="1"/>
  <c r="R21" i="1" s="1"/>
  <c r="L21" i="1" s="1"/>
  <c r="M21" i="1" s="1"/>
  <c r="AA21" i="1"/>
  <c r="V22" i="1" l="1"/>
  <c r="Z22" i="1" s="1"/>
  <c r="AC22" i="1"/>
  <c r="AD22" i="1" s="1"/>
  <c r="AB22" i="1"/>
  <c r="AB31" i="1"/>
  <c r="V31" i="1"/>
  <c r="Z31" i="1" s="1"/>
  <c r="AC31" i="1"/>
  <c r="AD31" i="1" s="1"/>
  <c r="AB20" i="1"/>
  <c r="AC20" i="1"/>
  <c r="AD20" i="1" s="1"/>
  <c r="V20" i="1"/>
  <c r="Z20" i="1" s="1"/>
  <c r="V26" i="1"/>
  <c r="Z26" i="1" s="1"/>
  <c r="AC26" i="1"/>
  <c r="AB26" i="1"/>
  <c r="V18" i="1"/>
  <c r="Z18" i="1" s="1"/>
  <c r="AC18" i="1"/>
  <c r="AD18" i="1" s="1"/>
  <c r="AB18" i="1"/>
  <c r="Q18" i="1"/>
  <c r="O18" i="1" s="1"/>
  <c r="R18" i="1" s="1"/>
  <c r="L18" i="1" s="1"/>
  <c r="M18" i="1" s="1"/>
  <c r="AD28" i="1"/>
  <c r="Q20" i="1"/>
  <c r="O20" i="1" s="1"/>
  <c r="R20" i="1" s="1"/>
  <c r="L20" i="1" s="1"/>
  <c r="M20" i="1" s="1"/>
  <c r="Q31" i="1"/>
  <c r="O31" i="1" s="1"/>
  <c r="R31" i="1" s="1"/>
  <c r="L31" i="1" s="1"/>
  <c r="M31" i="1" s="1"/>
  <c r="AC17" i="1"/>
  <c r="AB17" i="1"/>
  <c r="V17" i="1"/>
  <c r="Z17" i="1" s="1"/>
  <c r="AC25" i="1"/>
  <c r="AB25" i="1"/>
  <c r="V25" i="1"/>
  <c r="Z25" i="1" s="1"/>
  <c r="V29" i="1"/>
  <c r="Z29" i="1" s="1"/>
  <c r="AC29" i="1"/>
  <c r="AD29" i="1" s="1"/>
  <c r="AB29" i="1"/>
  <c r="V21" i="1"/>
  <c r="Z21" i="1" s="1"/>
  <c r="AC21" i="1"/>
  <c r="AD21" i="1" s="1"/>
  <c r="AB21" i="1"/>
  <c r="Q22" i="1"/>
  <c r="O22" i="1" s="1"/>
  <c r="R22" i="1" s="1"/>
  <c r="L22" i="1" s="1"/>
  <c r="M22" i="1" s="1"/>
  <c r="V27" i="1"/>
  <c r="Z27" i="1" s="1"/>
  <c r="AC27" i="1"/>
  <c r="AD27" i="1" s="1"/>
  <c r="AB27" i="1"/>
  <c r="V30" i="1"/>
  <c r="Z30" i="1" s="1"/>
  <c r="AC30" i="1"/>
  <c r="AB30" i="1"/>
  <c r="Q26" i="1"/>
  <c r="O26" i="1" s="1"/>
  <c r="R26" i="1" s="1"/>
  <c r="L26" i="1" s="1"/>
  <c r="M26" i="1" s="1"/>
  <c r="Q29" i="1"/>
  <c r="O29" i="1" s="1"/>
  <c r="R29" i="1" s="1"/>
  <c r="L29" i="1" s="1"/>
  <c r="M29" i="1" s="1"/>
  <c r="V23" i="1"/>
  <c r="Z23" i="1" s="1"/>
  <c r="AC23" i="1"/>
  <c r="AB23" i="1"/>
  <c r="V24" i="1"/>
  <c r="Z24" i="1" s="1"/>
  <c r="AC24" i="1"/>
  <c r="AB24" i="1"/>
  <c r="Q23" i="1"/>
  <c r="O23" i="1" s="1"/>
  <c r="R23" i="1" s="1"/>
  <c r="L23" i="1" s="1"/>
  <c r="M23" i="1" s="1"/>
  <c r="Q17" i="1"/>
  <c r="O17" i="1" s="1"/>
  <c r="R17" i="1" s="1"/>
  <c r="L17" i="1" s="1"/>
  <c r="M17" i="1" s="1"/>
  <c r="V19" i="1"/>
  <c r="Z19" i="1" s="1"/>
  <c r="AC19" i="1"/>
  <c r="AD19" i="1" s="1"/>
  <c r="AB19" i="1"/>
  <c r="Q30" i="1"/>
  <c r="O30" i="1" s="1"/>
  <c r="R30" i="1" s="1"/>
  <c r="L30" i="1" s="1"/>
  <c r="M30" i="1" s="1"/>
  <c r="AD25" i="1" l="1"/>
  <c r="AD24" i="1"/>
  <c r="AD30" i="1"/>
  <c r="AD17" i="1"/>
  <c r="AD26" i="1"/>
  <c r="AD23" i="1"/>
</calcChain>
</file>

<file path=xl/sharedStrings.xml><?xml version="1.0" encoding="utf-8"?>
<sst xmlns="http://schemas.openxmlformats.org/spreadsheetml/2006/main" count="693" uniqueCount="354">
  <si>
    <t>File opened</t>
  </si>
  <si>
    <t>2020-12-14 15:03:12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</si>
  <si>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</si>
  <si>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</si>
  <si>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</si>
  <si>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</si>
  <si>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</si>
  <si>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</si>
  <si>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</si>
  <si>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</si>
  <si>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</si>
  <si>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</si>
  <si>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</si>
  <si>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</si>
  <si>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</si>
  <si>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</si>
  <si>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</si>
  <si>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</si>
  <si>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</si>
  <si>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</si>
  <si>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</si>
  <si>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</si>
  <si>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</si>
  <si>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15:03:13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</si>
  <si>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</si>
  <si>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</si>
  <si>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</si>
  <si>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</si>
  <si>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</si>
  <si>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</si>
  <si>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</si>
  <si>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</si>
  <si>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</si>
  <si>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</si>
  <si>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</si>
  <si>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</si>
  <si>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</si>
  <si>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</si>
  <si>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</si>
  <si>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</si>
  <si>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</si>
  <si>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</si>
  <si>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</si>
  <si>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</si>
  <si>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</si>
  <si>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</si>
  <si>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</si>
  <si>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</si>
  <si>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</si>
  <si>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</si>
  <si>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</si>
  <si>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</si>
  <si>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</si>
  <si>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</si>
  <si>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</si>
  <si>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</si>
  <si>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</si>
  <si>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</si>
  <si>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</si>
  <si>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</si>
  <si>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</si>
  <si>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</si>
  <si>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</si>
  <si>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</si>
  <si>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</si>
  <si>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</si>
  <si>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</si>
  <si>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</si>
  <si>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</si>
  <si>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</si>
  <si>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</si>
  <si>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</si>
  <si>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</si>
  <si>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</si>
  <si>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</si>
  <si>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</si>
  <si>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</si>
  <si>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</si>
  <si>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</si>
  <si>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</si>
  <si>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</si>
  <si>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</si>
  <si>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</si>
  <si>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</si>
  <si>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</si>
  <si>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</si>
  <si>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</si>
  <si>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</si>
  <si>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</si>
  <si>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</si>
  <si>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</si>
  <si>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</si>
  <si>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</si>
  <si>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</si>
  <si>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</si>
  <si>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</si>
  <si>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</si>
  <si>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</si>
  <si>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</si>
  <si>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</si>
  <si>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</si>
  <si>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</si>
  <si>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</si>
  <si>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</si>
  <si>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</si>
  <si>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</si>
  <si>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</si>
  <si>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</si>
  <si>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</si>
  <si>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</si>
  <si>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</si>
  <si>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</si>
  <si>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</si>
  <si>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</si>
  <si>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</si>
  <si>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</si>
  <si>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</si>
  <si>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</si>
  <si>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</si>
  <si>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</si>
  <si>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</si>
  <si>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</si>
  <si>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</si>
  <si>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</si>
  <si>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</si>
  <si>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</si>
  <si>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</si>
  <si>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</si>
  <si>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</si>
  <si>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</si>
  <si>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</si>
  <si>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</si>
  <si>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</si>
  <si>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</si>
  <si>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</si>
  <si>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</si>
  <si>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</si>
  <si>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</si>
  <si>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</si>
  <si>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</si>
  <si>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</si>
  <si>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</si>
  <si>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</si>
  <si>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</si>
  <si>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</si>
  <si>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</si>
  <si>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</si>
  <si>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</si>
  <si>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</si>
  <si>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</si>
  <si>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</si>
  <si>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</si>
  <si>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</si>
  <si>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</si>
  <si>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</si>
  <si>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</si>
  <si>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</si>
  <si>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</si>
  <si>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</si>
  <si>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</si>
  <si>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</si>
  <si>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</si>
  <si>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</si>
  <si>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</si>
  <si>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</si>
  <si>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</si>
  <si>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</si>
  <si>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</si>
  <si>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</si>
  <si>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</si>
  <si>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</si>
  <si>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</si>
  <si>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</si>
  <si>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</si>
  <si>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</si>
  <si>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</si>
  <si>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</si>
  <si>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</si>
  <si>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</si>
  <si>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</si>
  <si>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</si>
  <si>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</si>
  <si>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</si>
  <si>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</si>
  <si>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</si>
  <si>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</si>
  <si>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</si>
  <si>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</si>
  <si>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</si>
  <si>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</si>
  <si>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</si>
  <si>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</si>
  <si>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</si>
  <si>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</si>
  <si>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</si>
  <si>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</si>
  <si>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</si>
  <si>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</si>
  <si>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</si>
  <si>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</si>
  <si>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</si>
  <si>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</si>
  <si>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</si>
  <si>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</si>
  <si>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</si>
  <si>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</si>
  <si>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</si>
  <si>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</si>
  <si>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</si>
  <si>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</si>
  <si>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</si>
  <si>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</si>
  <si>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</si>
  <si>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</si>
  <si>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</si>
  <si>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</si>
  <si>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</si>
  <si>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</si>
  <si>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</si>
  <si>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</si>
  <si>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</si>
  <si>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</si>
  <si>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</si>
  <si>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</si>
  <si>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</si>
  <si>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</si>
  <si>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</si>
  <si>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</si>
  <si>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</si>
  <si>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</si>
  <si>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</si>
  <si>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</si>
  <si>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</si>
  <si>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</si>
  <si>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</si>
  <si>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</si>
  <si>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</si>
  <si>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</si>
  <si>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</si>
  <si>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</si>
  <si>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</si>
  <si>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</si>
  <si>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</si>
  <si>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</si>
  <si>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</si>
  <si>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</si>
  <si>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</si>
  <si>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</si>
  <si>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</si>
  <si>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</si>
  <si>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</si>
  <si>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</si>
  <si>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</si>
  <si>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</si>
  <si>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</si>
  <si>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</si>
  <si>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</si>
  <si>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</si>
  <si>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</si>
  <si>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</si>
  <si>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</si>
  <si>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</si>
  <si>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</si>
  <si>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</si>
  <si>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</si>
  <si>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</si>
  <si>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</si>
  <si>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</si>
  <si>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</si>
  <si>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</si>
  <si>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</si>
  <si>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</si>
  <si>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</si>
  <si>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</si>
  <si>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</si>
  <si>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</si>
  <si>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</si>
  <si>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</si>
  <si>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</si>
  <si>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</si>
  <si>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</si>
  <si>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</si>
  <si>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</si>
  <si>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15:10:50</t>
  </si>
  <si>
    <t>15:10:50</t>
  </si>
  <si>
    <t>1149</t>
  </si>
  <si>
    <t>_1</t>
  </si>
  <si>
    <t>RECT-4143-20200907-06_33_50</t>
  </si>
  <si>
    <t>RECT-7269-20201214-15_10_54</t>
  </si>
  <si>
    <t>DARK-7270-20201214-15_10_56</t>
  </si>
  <si>
    <t>0: Broadleaf</t>
  </si>
  <si>
    <t>15:11:14</t>
  </si>
  <si>
    <t>1/3</t>
  </si>
  <si>
    <t>20201214 15:13:15</t>
  </si>
  <si>
    <t>15:13:15</t>
  </si>
  <si>
    <t>RECT-7271-20201214-15_13_18</t>
  </si>
  <si>
    <t>DARK-7272-20201214-15_13_20</t>
  </si>
  <si>
    <t>0/3</t>
  </si>
  <si>
    <t>20201214 15:14:26</t>
  </si>
  <si>
    <t>15:14:26</t>
  </si>
  <si>
    <t>RECT-7273-20201214-15_14_30</t>
  </si>
  <si>
    <t>DARK-7274-20201214-15_14_32</t>
  </si>
  <si>
    <t>3/3</t>
  </si>
  <si>
    <t>20201214 15:15:36</t>
  </si>
  <si>
    <t>15:15:36</t>
  </si>
  <si>
    <t>RECT-7275-20201214-15_15_40</t>
  </si>
  <si>
    <t>DARK-7276-20201214-15_15_42</t>
  </si>
  <si>
    <t>20201214 15:16:47</t>
  </si>
  <si>
    <t>15:16:47</t>
  </si>
  <si>
    <t>RECT-7277-20201214-15_16_51</t>
  </si>
  <si>
    <t>DARK-7278-20201214-15_16_53</t>
  </si>
  <si>
    <t>20201214 15:18:04</t>
  </si>
  <si>
    <t>15:18:04</t>
  </si>
  <si>
    <t>RECT-7279-20201214-15_18_08</t>
  </si>
  <si>
    <t>DARK-7280-20201214-15_18_10</t>
  </si>
  <si>
    <t>20201214 15:19:15</t>
  </si>
  <si>
    <t>15:19:15</t>
  </si>
  <si>
    <t>RECT-7281-20201214-15_19_19</t>
  </si>
  <si>
    <t>DARK-7282-20201214-15_19_21</t>
  </si>
  <si>
    <t>20201214 15:21:08</t>
  </si>
  <si>
    <t>15:21:08</t>
  </si>
  <si>
    <t>RECT-7283-20201214-15_21_12</t>
  </si>
  <si>
    <t>DARK-7284-20201214-15_21_14</t>
  </si>
  <si>
    <t>20201214 15:22:15</t>
  </si>
  <si>
    <t>15:22:15</t>
  </si>
  <si>
    <t>RECT-7285-20201214-15_22_19</t>
  </si>
  <si>
    <t>DARK-7286-20201214-15_22_21</t>
  </si>
  <si>
    <t>15:22:43</t>
  </si>
  <si>
    <t>20201214 15:24:34</t>
  </si>
  <si>
    <t>15:24:34</t>
  </si>
  <si>
    <t>RECT-7287-20201214-15_24_38</t>
  </si>
  <si>
    <t>DARK-7288-20201214-15_24_40</t>
  </si>
  <si>
    <t>20201214 15:26:35</t>
  </si>
  <si>
    <t>15:26:35</t>
  </si>
  <si>
    <t>RECT-7289-20201214-15_26_38</t>
  </si>
  <si>
    <t>DARK-7290-20201214-15_26_40</t>
  </si>
  <si>
    <t>2/3</t>
  </si>
  <si>
    <t>20201214 15:28:33</t>
  </si>
  <si>
    <t>15:28:33</t>
  </si>
  <si>
    <t>RECT-7291-20201214-15_28_37</t>
  </si>
  <si>
    <t>DARK-7292-20201214-15_28_39</t>
  </si>
  <si>
    <t>20201214 15:30:19</t>
  </si>
  <si>
    <t>15:30:19</t>
  </si>
  <si>
    <t>RECT-7293-20201214-15_30_23</t>
  </si>
  <si>
    <t>DARK-7294-20201214-15_30_25</t>
  </si>
  <si>
    <t>20201214 15:32:15</t>
  </si>
  <si>
    <t>15:32:15</t>
  </si>
  <si>
    <t>RECT-7295-20201214-15_32_19</t>
  </si>
  <si>
    <t>DARK-7296-20201214-15_32_21</t>
  </si>
  <si>
    <t>20201214 15:34:16</t>
  </si>
  <si>
    <t>15:34:16</t>
  </si>
  <si>
    <t>RECT-7297-20201214-15_34_19</t>
  </si>
  <si>
    <t>DARK-7298-20201214-15_34_22</t>
  </si>
  <si>
    <t>15:34:44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</si>
</sst>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1607987450.5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1607987442.5</v>
      </c>
      <c r="I17">
        <f t="shared" ref="I17:I31" si="0">BW17*AG17*(BS17-BT17)/(100*BL17*(1000-AG17*BS17))</f>
        <v>1.2100384525722814E-3</v>
      </c>
      <c r="J17">
        <f t="shared" ref="J17:J31" si="1">BW17*AG17*(BR17-BQ17*(1000-AG17*BT17)/(1000-AG17*BS17))/(100*BL17)</f>
        <v>8.9887410596289907</v>
      </c>
      <c r="K17">
        <f t="shared" ref="K17:K31" si="2">BQ17 - IF(AG17&gt;1, J17*BL17*100/(AI17*CE17), 0)</f>
        <v>399.72403225806499</v>
      </c>
      <c r="L17">
        <f t="shared" ref="L17:L31" si="3">((R17-I17/2)*K17-J17)/(R17+I17/2)</f>
        <v>176.92557331246496</v>
      </c>
      <c r="M17">
        <f t="shared" ref="M17:M31" si="4">L17*(BX17+BY17)/1000</f>
        <v>18.122813870603395</v>
      </c>
      <c r="N17">
        <f t="shared" ref="N17:N31" si="5">(BQ17 - IF(AG17&gt;1, J17*BL17*100/(AI17*CE17), 0))*(BX17+BY17)/1000</f>
        <v>40.944472303199866</v>
      </c>
      <c r="O17">
        <f t="shared" ref="O17:O31" si="6">2/((1/Q17-1/P17)+SIGN(Q17)*SQRT((1/Q17-1/P17)*(1/Q17-1/P17) + 4*BM17/((BM17+1)*(BM17+1))*(2*1/Q17*1/P17-1/P17*1/P17)))</f>
        <v>6.7784288355842118E-2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2.9705123803663058</v>
      </c>
      <c r="Q17">
        <f t="shared" ref="Q17:Q31" si="8">I17*(1000-(1000*0.61365*EXP(17.502*U17/(240.97+U17))/(BX17+BY17)+BS17)/2)/(1000*0.61365*EXP(17.502*U17/(240.97+U17))/(BX17+BY17)-BS17)</f>
        <v>6.6936568484264922E-2</v>
      </c>
      <c r="R17">
        <f t="shared" ref="R17:R31" si="9">1/((BM17+1)/(O17/1.6)+1/(P17/1.37)) + BM17/((BM17+1)/(O17/1.6) + BM17/(P17/1.37))</f>
        <v>4.1910636195690285E-2</v>
      </c>
      <c r="S17">
        <f t="shared" ref="S17:S31" si="10">(BI17*BK17)</f>
        <v>231.28406028053871</v>
      </c>
      <c r="T17">
        <f t="shared" ref="T17:T31" si="11">(BZ17+(S17+2*0.95*0.0000000567*(((BZ17+$B$7)+273)^4-(BZ17+273)^4)-44100*I17)/(1.84*29.3*P17+8*0.95*0.0000000567*(BZ17+273)^3))</f>
        <v>29.029670900159534</v>
      </c>
      <c r="U17">
        <f t="shared" ref="U17:U31" si="12">($C$7*CA17+$D$7*CB17+$E$7*T17)</f>
        <v>29.0871</v>
      </c>
      <c r="V17">
        <f t="shared" ref="V17:V31" si="13">0.61365*EXP(17.502*U17/(240.97+U17))</f>
        <v>4.0420874418300432</v>
      </c>
      <c r="W17">
        <f t="shared" ref="W17:W31" si="14">(X17/Y17*100)</f>
        <v>59.236715122660414</v>
      </c>
      <c r="X17">
        <f t="shared" ref="X17:X31" si="15">BS17*(BX17+BY17)/1000</f>
        <v>2.2472341941605118</v>
      </c>
      <c r="Y17">
        <f t="shared" ref="Y17:Y31" si="16">0.61365*EXP(17.502*BZ17/(240.97+BZ17))</f>
        <v>3.7936509300139352</v>
      </c>
      <c r="Z17">
        <f t="shared" ref="Z17:Z31" si="17">(V17-BS17*(BX17+BY17)/1000)</f>
        <v>1.7948532476695314</v>
      </c>
      <c r="AA17">
        <f t="shared" ref="AA17:AA31" si="18">(-I17*44100)</f>
        <v>-53.36269575843761</v>
      </c>
      <c r="AB17">
        <f t="shared" ref="AB17:AB31" si="19">2*29.3*P17*0.92*(BZ17-U17)</f>
        <v>-174.95566001266482</v>
      </c>
      <c r="AC17">
        <f t="shared" ref="AC17:AC31" si="20">2*0.95*0.0000000567*(((BZ17+$B$7)+273)^4-(U17+273)^4)</f>
        <v>-12.907667902239968</v>
      </c>
      <c r="AD17">
        <f t="shared" ref="AD17:AD31" si="21">S17+AC17+AA17+AB17</f>
        <v>-9.9419633928037001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53942.551307432965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1014.4640000000001</v>
      </c>
      <c r="AR17">
        <v>1204.1099999999999</v>
      </c>
      <c r="AS17">
        <f t="shared" ref="AS17:AS31" si="27">1-AQ17/AR17</f>
        <v>0.15749889960219565</v>
      </c>
      <c r="AT17">
        <v>0.5</v>
      </c>
      <c r="AU17">
        <f t="shared" ref="AU17:AU31" si="28">BI17</f>
        <v>1180.1511201021315</v>
      </c>
      <c r="AV17">
        <f t="shared" ref="AV17:AV31" si="29">J17</f>
        <v>8.9887410596289907</v>
      </c>
      <c r="AW17">
        <f t="shared" ref="AW17:AW31" si="30">AS17*AT17*AU17</f>
        <v>92.936251390192169</v>
      </c>
      <c r="AX17">
        <f t="shared" ref="AX17:AX31" si="31">BC17/AR17</f>
        <v>0.36535698565745656</v>
      </c>
      <c r="AY17">
        <f t="shared" ref="AY17:AY31" si="32">(AV17-AO17)/AU17</f>
        <v>8.1061555393154398E-3</v>
      </c>
      <c r="AZ17">
        <f t="shared" ref="AZ17:AZ31" si="33">(AL17-AR17)/AR17</f>
        <v>1.7091212596855772</v>
      </c>
      <c r="BA17" t="s">
        <v>289</v>
      </c>
      <c r="BB17">
        <v>764.18</v>
      </c>
      <c r="BC17">
        <f t="shared" ref="BC17:BC31" si="34">AR17-BB17</f>
        <v>439.92999999999995</v>
      </c>
      <c r="BD17">
        <f t="shared" ref="BD17:BD31" si="35">(AR17-AQ17)/(AR17-BB17)</f>
        <v>0.43108221762553101</v>
      </c>
      <c r="BE17">
        <f t="shared" ref="BE17:BE31" si="36">(AL17-AR17)/(AL17-BB17)</f>
        <v>0.82388005924976992</v>
      </c>
      <c r="BF17">
        <f t="shared" ref="BF17:BF31" si="37">(AR17-AQ17)/(AR17-AK17)</f>
        <v>0.38811535476517661</v>
      </c>
      <c r="BG17">
        <f t="shared" ref="BG17:BG31" si="38">(AL17-AR17)/(AL17-AK17)</f>
        <v>0.80812358182121347</v>
      </c>
      <c r="BH17">
        <f t="shared" ref="BH17:BH31" si="39">$B$11*CF17+$C$11*CG17+$F$11*CH17*(1-CK17)</f>
        <v>1399.96</v>
      </c>
      <c r="BI17">
        <f t="shared" ref="BI17:BI31" si="40">BH17*BJ17</f>
        <v>1180.1511201021315</v>
      </c>
      <c r="BJ17">
        <f t="shared" ref="BJ17:BJ31" si="41">($B$11*$D$9+$C$11*$D$9+$F$11*((CU17+CM17)/MAX(CU17+CM17+CV17, 0.1)*$I$9+CV17/MAX(CU17+CM17+CV17, 0.1)*$J$9))/($B$11+$C$11+$F$11)</f>
        <v>0.84298917119212791</v>
      </c>
      <c r="BK17">
        <f t="shared" ref="BK17:BK31" si="42">($B$11*$K$9+$C$11*$K$9+$F$11*((CU17+CM17)/MAX(CU17+CM17+CV17, 0.1)*$P$9+CV17/MAX(CU17+CM17+CV17, 0.1)*$Q$9))/($B$11+$C$11+$F$11)</f>
        <v>0.19597834238425596</v>
      </c>
      <c r="BL17">
        <v>6</v>
      </c>
      <c r="BM17">
        <v>0.5</v>
      </c>
      <c r="BN17" t="s">
        <v>290</v>
      </c>
      <c r="BO17">
        <v>2</v>
      </c>
      <c r="BP17">
        <v>1607987442.5</v>
      </c>
      <c r="BQ17">
        <v>399.72403225806499</v>
      </c>
      <c r="BR17">
        <v>411.090451612903</v>
      </c>
      <c r="BS17">
        <v>21.938822580645201</v>
      </c>
      <c r="BT17">
        <v>20.518693548387098</v>
      </c>
      <c r="BU17">
        <v>397.03203225806499</v>
      </c>
      <c r="BV17">
        <v>21.734822580645201</v>
      </c>
      <c r="BW17">
        <v>500.02145161290298</v>
      </c>
      <c r="BX17">
        <v>102.33187096774201</v>
      </c>
      <c r="BY17">
        <v>9.9979506451612896E-2</v>
      </c>
      <c r="BZ17">
        <v>27.994625806451602</v>
      </c>
      <c r="CA17">
        <v>29.0871</v>
      </c>
      <c r="CB17">
        <v>999.9</v>
      </c>
      <c r="CC17">
        <v>0</v>
      </c>
      <c r="CD17">
        <v>0</v>
      </c>
      <c r="CE17">
        <v>10002.157096774201</v>
      </c>
      <c r="CF17">
        <v>0</v>
      </c>
      <c r="CG17">
        <v>210.975419354839</v>
      </c>
      <c r="CH17">
        <v>1399.96</v>
      </c>
      <c r="CI17">
        <v>0.90000274193548402</v>
      </c>
      <c r="CJ17">
        <v>9.9997212903225802E-2</v>
      </c>
      <c r="CK17">
        <v>0</v>
      </c>
      <c r="CL17">
        <v>1015.02935483871</v>
      </c>
      <c r="CM17">
        <v>4.9997499999999997</v>
      </c>
      <c r="CN17">
        <v>14025.0483870968</v>
      </c>
      <c r="CO17">
        <v>12177.7161290323</v>
      </c>
      <c r="CP17">
        <v>49.475677419354803</v>
      </c>
      <c r="CQ17">
        <v>51.625</v>
      </c>
      <c r="CR17">
        <v>50.608677419354798</v>
      </c>
      <c r="CS17">
        <v>50.979612903225799</v>
      </c>
      <c r="CT17">
        <v>50.545999999999999</v>
      </c>
      <c r="CU17">
        <v>1255.4693548387099</v>
      </c>
      <c r="CV17">
        <v>139.49064516128999</v>
      </c>
      <c r="CW17">
        <v>0</v>
      </c>
      <c r="CX17">
        <v>1673</v>
      </c>
      <c r="CY17">
        <v>0</v>
      </c>
      <c r="CZ17">
        <v>1014.4640000000001</v>
      </c>
      <c r="DA17">
        <v>-34.077692248031902</v>
      </c>
      <c r="DB17">
        <v>-451.30769165935101</v>
      </c>
      <c r="DC17">
        <v>14018.096</v>
      </c>
      <c r="DD17">
        <v>15</v>
      </c>
      <c r="DE17">
        <v>1607987474</v>
      </c>
      <c r="DF17" t="s">
        <v>291</v>
      </c>
      <c r="DG17">
        <v>1607987470</v>
      </c>
      <c r="DH17">
        <v>1607987474</v>
      </c>
      <c r="DI17">
        <v>20</v>
      </c>
      <c r="DJ17">
        <v>-1.9550000000000001</v>
      </c>
      <c r="DK17">
        <v>8.9999999999999993E-3</v>
      </c>
      <c r="DL17">
        <v>2.6920000000000002</v>
      </c>
      <c r="DM17">
        <v>0.20399999999999999</v>
      </c>
      <c r="DN17">
        <v>411</v>
      </c>
      <c r="DO17">
        <v>21</v>
      </c>
      <c r="DP17">
        <v>0.25</v>
      </c>
      <c r="DQ17">
        <v>7.0000000000000007E-2</v>
      </c>
      <c r="DR17">
        <v>7.3337388547390097</v>
      </c>
      <c r="DS17">
        <v>2.0189044297717902</v>
      </c>
      <c r="DT17">
        <v>0.14664042636195199</v>
      </c>
      <c r="DU17">
        <v>0</v>
      </c>
      <c r="DV17">
        <v>-9.3896564516129004</v>
      </c>
      <c r="DW17">
        <v>-2.47414258064514</v>
      </c>
      <c r="DX17">
        <v>0.18549728721689801</v>
      </c>
      <c r="DY17">
        <v>0</v>
      </c>
      <c r="DZ17">
        <v>1.4104219354838701</v>
      </c>
      <c r="EA17">
        <v>0.13838467741935101</v>
      </c>
      <c r="EB17">
        <v>1.03236416491015E-2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2.6920000000000002</v>
      </c>
      <c r="EJ17">
        <v>0.20399999999999999</v>
      </c>
      <c r="EK17">
        <v>4.6475</v>
      </c>
      <c r="EL17">
        <v>0</v>
      </c>
      <c r="EM17">
        <v>0</v>
      </c>
      <c r="EN17">
        <v>0</v>
      </c>
      <c r="EO17">
        <v>0.195447619047627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27.5</v>
      </c>
      <c r="EX17">
        <v>27.5</v>
      </c>
      <c r="EY17">
        <v>2</v>
      </c>
      <c r="EZ17">
        <v>509.44200000000001</v>
      </c>
      <c r="FA17">
        <v>480.053</v>
      </c>
      <c r="FB17">
        <v>24.0121</v>
      </c>
      <c r="FC17">
        <v>33.448900000000002</v>
      </c>
      <c r="FD17">
        <v>30.0001</v>
      </c>
      <c r="FE17">
        <v>33.362099999999998</v>
      </c>
      <c r="FF17">
        <v>33.324100000000001</v>
      </c>
      <c r="FG17">
        <v>22.4175</v>
      </c>
      <c r="FH17">
        <v>17.864899999999999</v>
      </c>
      <c r="FI17">
        <v>70.390900000000002</v>
      </c>
      <c r="FJ17">
        <v>24.0123</v>
      </c>
      <c r="FK17">
        <v>410.68400000000003</v>
      </c>
      <c r="FL17">
        <v>20.518799999999999</v>
      </c>
      <c r="FM17">
        <v>101.40900000000001</v>
      </c>
      <c r="FN17">
        <v>100.77500000000001</v>
      </c>
    </row>
    <row r="18" spans="1:170" x14ac:dyDescent="0.25">
      <c r="A18">
        <v>2</v>
      </c>
      <c r="B18">
        <v>1607987595</v>
      </c>
      <c r="C18">
        <v>144.5</v>
      </c>
      <c r="D18" t="s">
        <v>293</v>
      </c>
      <c r="E18" t="s">
        <v>294</v>
      </c>
      <c r="F18" t="s">
        <v>285</v>
      </c>
      <c r="G18" t="s">
        <v>286</v>
      </c>
      <c r="H18">
        <v>1607987587</v>
      </c>
      <c r="I18">
        <f t="shared" si="0"/>
        <v>2.0157398723884556E-3</v>
      </c>
      <c r="J18">
        <f t="shared" si="1"/>
        <v>-1.7568564381457845</v>
      </c>
      <c r="K18">
        <f t="shared" si="2"/>
        <v>49.677900000000001</v>
      </c>
      <c r="L18">
        <f t="shared" si="3"/>
        <v>72.743408788758586</v>
      </c>
      <c r="M18">
        <f t="shared" si="4"/>
        <v>7.4513483855501228</v>
      </c>
      <c r="N18">
        <f t="shared" si="5"/>
        <v>5.08867189654885</v>
      </c>
      <c r="O18">
        <f t="shared" si="6"/>
        <v>0.11540046870974097</v>
      </c>
      <c r="P18">
        <f t="shared" si="7"/>
        <v>2.971286598928951</v>
      </c>
      <c r="Q18">
        <f t="shared" si="8"/>
        <v>0.11296711635474981</v>
      </c>
      <c r="R18">
        <f t="shared" si="9"/>
        <v>7.0818801199137138E-2</v>
      </c>
      <c r="S18">
        <f t="shared" si="10"/>
        <v>231.28860373500098</v>
      </c>
      <c r="T18">
        <f t="shared" si="11"/>
        <v>28.80755482800927</v>
      </c>
      <c r="U18">
        <f t="shared" si="12"/>
        <v>28.9723516129032</v>
      </c>
      <c r="V18">
        <f t="shared" si="13"/>
        <v>4.0153428737835801</v>
      </c>
      <c r="W18">
        <f t="shared" si="14"/>
        <v>59.188327451832201</v>
      </c>
      <c r="X18">
        <f t="shared" si="15"/>
        <v>2.2434032299819062</v>
      </c>
      <c r="Y18">
        <f t="shared" si="16"/>
        <v>3.7902798179380905</v>
      </c>
      <c r="Z18">
        <f t="shared" si="17"/>
        <v>1.7719396438016739</v>
      </c>
      <c r="AA18">
        <f t="shared" si="18"/>
        <v>-88.894128372330897</v>
      </c>
      <c r="AB18">
        <f t="shared" si="19"/>
        <v>-159.0625532156578</v>
      </c>
      <c r="AC18">
        <f t="shared" si="20"/>
        <v>-11.724475904814375</v>
      </c>
      <c r="AD18">
        <f t="shared" si="21"/>
        <v>-28.392553757802091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53967.990708452257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974.01696000000004</v>
      </c>
      <c r="AR18">
        <v>1082.45</v>
      </c>
      <c r="AS18">
        <f t="shared" si="27"/>
        <v>0.10017371703080968</v>
      </c>
      <c r="AT18">
        <v>0.5</v>
      </c>
      <c r="AU18">
        <f t="shared" si="28"/>
        <v>1180.1725362311984</v>
      </c>
      <c r="AV18">
        <f t="shared" si="29"/>
        <v>-1.7568564381457845</v>
      </c>
      <c r="AW18">
        <f t="shared" si="30"/>
        <v>59.111134845978526</v>
      </c>
      <c r="AX18">
        <f t="shared" si="31"/>
        <v>0.30571388978705721</v>
      </c>
      <c r="AY18">
        <f t="shared" si="32"/>
        <v>-9.9909879456690849E-4</v>
      </c>
      <c r="AZ18">
        <f t="shared" si="33"/>
        <v>2.0136080188461363</v>
      </c>
      <c r="BA18" t="s">
        <v>296</v>
      </c>
      <c r="BB18">
        <v>751.53</v>
      </c>
      <c r="BC18">
        <f t="shared" si="34"/>
        <v>330.92000000000007</v>
      </c>
      <c r="BD18">
        <f t="shared" si="35"/>
        <v>0.32767146138039399</v>
      </c>
      <c r="BE18">
        <f t="shared" si="36"/>
        <v>0.86818824560355301</v>
      </c>
      <c r="BF18">
        <f t="shared" si="37"/>
        <v>0.29547955100457995</v>
      </c>
      <c r="BG18">
        <f t="shared" si="38"/>
        <v>0.85589702602320317</v>
      </c>
      <c r="BH18">
        <f t="shared" si="39"/>
        <v>1399.9851612903201</v>
      </c>
      <c r="BI18">
        <f t="shared" si="40"/>
        <v>1180.1725362311984</v>
      </c>
      <c r="BJ18">
        <f t="shared" si="41"/>
        <v>0.84298931793210741</v>
      </c>
      <c r="BK18">
        <f t="shared" si="42"/>
        <v>0.19597863586421488</v>
      </c>
      <c r="BL18">
        <v>6</v>
      </c>
      <c r="BM18">
        <v>0.5</v>
      </c>
      <c r="BN18" t="s">
        <v>290</v>
      </c>
      <c r="BO18">
        <v>2</v>
      </c>
      <c r="BP18">
        <v>1607987587</v>
      </c>
      <c r="BQ18">
        <v>49.677900000000001</v>
      </c>
      <c r="BR18">
        <v>47.689858064516102</v>
      </c>
      <c r="BS18">
        <v>21.901109677419399</v>
      </c>
      <c r="BT18">
        <v>19.5352225806452</v>
      </c>
      <c r="BU18">
        <v>46.985483870967698</v>
      </c>
      <c r="BV18">
        <v>21.697025806451599</v>
      </c>
      <c r="BW18">
        <v>500.00516129032297</v>
      </c>
      <c r="BX18">
        <v>102.33335483870999</v>
      </c>
      <c r="BY18">
        <v>9.9958496774193495E-2</v>
      </c>
      <c r="BZ18">
        <v>27.979377419354801</v>
      </c>
      <c r="CA18">
        <v>28.9723516129032</v>
      </c>
      <c r="CB18">
        <v>999.9</v>
      </c>
      <c r="CC18">
        <v>0</v>
      </c>
      <c r="CD18">
        <v>0</v>
      </c>
      <c r="CE18">
        <v>10006.395806451599</v>
      </c>
      <c r="CF18">
        <v>0</v>
      </c>
      <c r="CG18">
        <v>203.66938709677399</v>
      </c>
      <c r="CH18">
        <v>1399.9851612903201</v>
      </c>
      <c r="CI18">
        <v>0.89999912903225798</v>
      </c>
      <c r="CJ18">
        <v>0.10000085161290299</v>
      </c>
      <c r="CK18">
        <v>0</v>
      </c>
      <c r="CL18">
        <v>973.98758064516096</v>
      </c>
      <c r="CM18">
        <v>4.9997499999999997</v>
      </c>
      <c r="CN18">
        <v>13451.9709677419</v>
      </c>
      <c r="CO18">
        <v>12177.9225806452</v>
      </c>
      <c r="CP18">
        <v>49.636935483871</v>
      </c>
      <c r="CQ18">
        <v>51.686999999999998</v>
      </c>
      <c r="CR18">
        <v>50.75</v>
      </c>
      <c r="CS18">
        <v>51.066064516129003</v>
      </c>
      <c r="CT18">
        <v>50.703258064516099</v>
      </c>
      <c r="CU18">
        <v>1255.4851612903201</v>
      </c>
      <c r="CV18">
        <v>139.5</v>
      </c>
      <c r="CW18">
        <v>0</v>
      </c>
      <c r="CX18">
        <v>144</v>
      </c>
      <c r="CY18">
        <v>0</v>
      </c>
      <c r="CZ18">
        <v>974.01696000000004</v>
      </c>
      <c r="DA18">
        <v>-0.82261540845922199</v>
      </c>
      <c r="DB18">
        <v>6.8846153757254402</v>
      </c>
      <c r="DC18">
        <v>13452.06</v>
      </c>
      <c r="DD18">
        <v>15</v>
      </c>
      <c r="DE18">
        <v>1607987474</v>
      </c>
      <c r="DF18" t="s">
        <v>291</v>
      </c>
      <c r="DG18">
        <v>1607987470</v>
      </c>
      <c r="DH18">
        <v>1607987474</v>
      </c>
      <c r="DI18">
        <v>20</v>
      </c>
      <c r="DJ18">
        <v>-1.9550000000000001</v>
      </c>
      <c r="DK18">
        <v>8.9999999999999993E-3</v>
      </c>
      <c r="DL18">
        <v>2.6920000000000002</v>
      </c>
      <c r="DM18">
        <v>0.20399999999999999</v>
      </c>
      <c r="DN18">
        <v>411</v>
      </c>
      <c r="DO18">
        <v>21</v>
      </c>
      <c r="DP18">
        <v>0.25</v>
      </c>
      <c r="DQ18">
        <v>7.0000000000000007E-2</v>
      </c>
      <c r="DR18">
        <v>-1.7612117671701399</v>
      </c>
      <c r="DS18">
        <v>0.67501047166984296</v>
      </c>
      <c r="DT18">
        <v>5.1851063900632197E-2</v>
      </c>
      <c r="DU18">
        <v>0</v>
      </c>
      <c r="DV18">
        <v>1.9880445161290301</v>
      </c>
      <c r="DW18">
        <v>-0.79798451612903498</v>
      </c>
      <c r="DX18">
        <v>6.2121872821337097E-2</v>
      </c>
      <c r="DY18">
        <v>0</v>
      </c>
      <c r="DZ18">
        <v>2.3658783870967701</v>
      </c>
      <c r="EA18">
        <v>0.60049306451612094</v>
      </c>
      <c r="EB18">
        <v>4.8528201251987299E-2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2.6920000000000002</v>
      </c>
      <c r="EJ18">
        <v>0.2041</v>
      </c>
      <c r="EK18">
        <v>2.6924285714285401</v>
      </c>
      <c r="EL18">
        <v>0</v>
      </c>
      <c r="EM18">
        <v>0</v>
      </c>
      <c r="EN18">
        <v>0</v>
      </c>
      <c r="EO18">
        <v>0.20407619047618999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509.98399999999998</v>
      </c>
      <c r="FA18">
        <v>477.65899999999999</v>
      </c>
      <c r="FB18">
        <v>24.0684</v>
      </c>
      <c r="FC18">
        <v>33.463900000000002</v>
      </c>
      <c r="FD18">
        <v>30</v>
      </c>
      <c r="FE18">
        <v>33.399799999999999</v>
      </c>
      <c r="FF18">
        <v>33.365699999999997</v>
      </c>
      <c r="FG18">
        <v>6.39696</v>
      </c>
      <c r="FH18">
        <v>22.535599999999999</v>
      </c>
      <c r="FI18">
        <v>69.799899999999994</v>
      </c>
      <c r="FJ18">
        <v>24.0764</v>
      </c>
      <c r="FK18">
        <v>47.752099999999999</v>
      </c>
      <c r="FL18">
        <v>19.4085</v>
      </c>
      <c r="FM18">
        <v>101.414</v>
      </c>
      <c r="FN18">
        <v>100.774</v>
      </c>
    </row>
    <row r="19" spans="1:170" x14ac:dyDescent="0.25">
      <c r="A19">
        <v>3</v>
      </c>
      <c r="B19">
        <v>1607987666.5</v>
      </c>
      <c r="C19">
        <v>216</v>
      </c>
      <c r="D19" t="s">
        <v>298</v>
      </c>
      <c r="E19" t="s">
        <v>299</v>
      </c>
      <c r="F19" t="s">
        <v>285</v>
      </c>
      <c r="G19" t="s">
        <v>286</v>
      </c>
      <c r="H19">
        <v>1607987658.5</v>
      </c>
      <c r="I19">
        <f t="shared" si="0"/>
        <v>2.5197697531235781E-3</v>
      </c>
      <c r="J19">
        <f t="shared" si="1"/>
        <v>-0.20481314330187844</v>
      </c>
      <c r="K19">
        <f t="shared" si="2"/>
        <v>79.279987096774207</v>
      </c>
      <c r="L19">
        <f t="shared" si="3"/>
        <v>79.33649648792283</v>
      </c>
      <c r="M19">
        <f t="shared" si="4"/>
        <v>8.126574439984541</v>
      </c>
      <c r="N19">
        <f t="shared" si="5"/>
        <v>8.1207860853929397</v>
      </c>
      <c r="O19">
        <f t="shared" si="6"/>
        <v>0.1440952501500177</v>
      </c>
      <c r="P19">
        <f t="shared" si="7"/>
        <v>2.9707210813367153</v>
      </c>
      <c r="Q19">
        <f t="shared" si="8"/>
        <v>0.14032193236406876</v>
      </c>
      <c r="R19">
        <f t="shared" si="9"/>
        <v>8.8031995372674796E-2</v>
      </c>
      <c r="S19">
        <f t="shared" si="10"/>
        <v>231.29046783398496</v>
      </c>
      <c r="T19">
        <f t="shared" si="11"/>
        <v>28.690128476401512</v>
      </c>
      <c r="U19">
        <f t="shared" si="12"/>
        <v>28.836529032258099</v>
      </c>
      <c r="V19">
        <f t="shared" si="13"/>
        <v>3.9838860373759921</v>
      </c>
      <c r="W19">
        <f t="shared" si="14"/>
        <v>58.00448980796665</v>
      </c>
      <c r="X19">
        <f t="shared" si="15"/>
        <v>2.2000355959560141</v>
      </c>
      <c r="Y19">
        <f t="shared" si="16"/>
        <v>3.7928712126243873</v>
      </c>
      <c r="Z19">
        <f t="shared" si="17"/>
        <v>1.7838504414199781</v>
      </c>
      <c r="AA19">
        <f t="shared" si="18"/>
        <v>-111.12184611274979</v>
      </c>
      <c r="AB19">
        <f t="shared" si="19"/>
        <v>-135.40181286207118</v>
      </c>
      <c r="AC19">
        <f t="shared" si="20"/>
        <v>-9.9761764615007635</v>
      </c>
      <c r="AD19">
        <f t="shared" si="21"/>
        <v>-25.209367602336769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53949.291953273547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970.47155999999995</v>
      </c>
      <c r="AR19">
        <v>1079.45</v>
      </c>
      <c r="AS19">
        <f t="shared" si="27"/>
        <v>0.10095737644170655</v>
      </c>
      <c r="AT19">
        <v>0.5</v>
      </c>
      <c r="AU19">
        <f t="shared" si="28"/>
        <v>1180.18132239794</v>
      </c>
      <c r="AV19">
        <f t="shared" si="29"/>
        <v>-0.20481314330187844</v>
      </c>
      <c r="AW19">
        <f t="shared" si="30"/>
        <v>59.574005017399934</v>
      </c>
      <c r="AX19">
        <f t="shared" si="31"/>
        <v>0.30799018018435315</v>
      </c>
      <c r="AY19">
        <f t="shared" si="32"/>
        <v>3.1599749075557435E-4</v>
      </c>
      <c r="AZ19">
        <f t="shared" si="33"/>
        <v>2.0219834174811249</v>
      </c>
      <c r="BA19" t="s">
        <v>301</v>
      </c>
      <c r="BB19">
        <v>746.99</v>
      </c>
      <c r="BC19">
        <f t="shared" si="34"/>
        <v>332.46000000000004</v>
      </c>
      <c r="BD19">
        <f t="shared" si="35"/>
        <v>0.32779414064849932</v>
      </c>
      <c r="BE19">
        <f t="shared" si="36"/>
        <v>0.86781387544779709</v>
      </c>
      <c r="BF19">
        <f t="shared" si="37"/>
        <v>0.29941346464763891</v>
      </c>
      <c r="BG19">
        <f t="shared" si="38"/>
        <v>0.85707506590982141</v>
      </c>
      <c r="BH19">
        <f t="shared" si="39"/>
        <v>1399.99548387097</v>
      </c>
      <c r="BI19">
        <f t="shared" si="40"/>
        <v>1180.18132239794</v>
      </c>
      <c r="BJ19">
        <f t="shared" si="41"/>
        <v>0.84298937817624475</v>
      </c>
      <c r="BK19">
        <f t="shared" si="42"/>
        <v>0.19597875635248968</v>
      </c>
      <c r="BL19">
        <v>6</v>
      </c>
      <c r="BM19">
        <v>0.5</v>
      </c>
      <c r="BN19" t="s">
        <v>290</v>
      </c>
      <c r="BO19">
        <v>2</v>
      </c>
      <c r="BP19">
        <v>1607987658.5</v>
      </c>
      <c r="BQ19">
        <v>79.279987096774207</v>
      </c>
      <c r="BR19">
        <v>79.273932258064505</v>
      </c>
      <c r="BS19">
        <v>21.478067741935501</v>
      </c>
      <c r="BT19">
        <v>18.519364516128999</v>
      </c>
      <c r="BU19">
        <v>76.587561290322597</v>
      </c>
      <c r="BV19">
        <v>21.273996774193499</v>
      </c>
      <c r="BW19">
        <v>500.01296774193497</v>
      </c>
      <c r="BX19">
        <v>102.331741935484</v>
      </c>
      <c r="BY19">
        <v>9.9986206451612894E-2</v>
      </c>
      <c r="BZ19">
        <v>27.991099999999999</v>
      </c>
      <c r="CA19">
        <v>28.836529032258099</v>
      </c>
      <c r="CB19">
        <v>999.9</v>
      </c>
      <c r="CC19">
        <v>0</v>
      </c>
      <c r="CD19">
        <v>0</v>
      </c>
      <c r="CE19">
        <v>10003.3512903226</v>
      </c>
      <c r="CF19">
        <v>0</v>
      </c>
      <c r="CG19">
        <v>202.48267741935501</v>
      </c>
      <c r="CH19">
        <v>1399.99548387097</v>
      </c>
      <c r="CI19">
        <v>0.89999919354838698</v>
      </c>
      <c r="CJ19">
        <v>0.10000074838709699</v>
      </c>
      <c r="CK19">
        <v>0</v>
      </c>
      <c r="CL19">
        <v>970.59219354838694</v>
      </c>
      <c r="CM19">
        <v>4.9997499999999997</v>
      </c>
      <c r="CN19">
        <v>13410.3612903226</v>
      </c>
      <c r="CO19">
        <v>12178.009677419401</v>
      </c>
      <c r="CP19">
        <v>49.762</v>
      </c>
      <c r="CQ19">
        <v>51.75</v>
      </c>
      <c r="CR19">
        <v>50.850612903225802</v>
      </c>
      <c r="CS19">
        <v>51.120935483871001</v>
      </c>
      <c r="CT19">
        <v>50.8</v>
      </c>
      <c r="CU19">
        <v>1255.4948387096799</v>
      </c>
      <c r="CV19">
        <v>139.50419354838701</v>
      </c>
      <c r="CW19">
        <v>0</v>
      </c>
      <c r="CX19">
        <v>71</v>
      </c>
      <c r="CY19">
        <v>0</v>
      </c>
      <c r="CZ19">
        <v>970.47155999999995</v>
      </c>
      <c r="DA19">
        <v>-5.3199230857116797</v>
      </c>
      <c r="DB19">
        <v>-91.099999962984</v>
      </c>
      <c r="DC19">
        <v>13408.976000000001</v>
      </c>
      <c r="DD19">
        <v>15</v>
      </c>
      <c r="DE19">
        <v>1607987474</v>
      </c>
      <c r="DF19" t="s">
        <v>291</v>
      </c>
      <c r="DG19">
        <v>1607987470</v>
      </c>
      <c r="DH19">
        <v>1607987474</v>
      </c>
      <c r="DI19">
        <v>20</v>
      </c>
      <c r="DJ19">
        <v>-1.9550000000000001</v>
      </c>
      <c r="DK19">
        <v>8.9999999999999993E-3</v>
      </c>
      <c r="DL19">
        <v>2.6920000000000002</v>
      </c>
      <c r="DM19">
        <v>0.20399999999999999</v>
      </c>
      <c r="DN19">
        <v>411</v>
      </c>
      <c r="DO19">
        <v>21</v>
      </c>
      <c r="DP19">
        <v>0.25</v>
      </c>
      <c r="DQ19">
        <v>7.0000000000000007E-2</v>
      </c>
      <c r="DR19">
        <v>-0.20095933617105499</v>
      </c>
      <c r="DS19">
        <v>-0.234908885443944</v>
      </c>
      <c r="DT19">
        <v>2.9065439596590598E-2</v>
      </c>
      <c r="DU19">
        <v>1</v>
      </c>
      <c r="DV19">
        <v>4.1814087096774203E-3</v>
      </c>
      <c r="DW19">
        <v>0.17968514032258101</v>
      </c>
      <c r="DX19">
        <v>2.9660596574785199E-2</v>
      </c>
      <c r="DY19">
        <v>1</v>
      </c>
      <c r="DZ19">
        <v>2.9584980645161298</v>
      </c>
      <c r="EA19">
        <v>3.15982258064526E-2</v>
      </c>
      <c r="EB19">
        <v>1.26081482663203E-2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2.6920000000000002</v>
      </c>
      <c r="EJ19">
        <v>0.2041</v>
      </c>
      <c r="EK19">
        <v>2.6924285714285401</v>
      </c>
      <c r="EL19">
        <v>0</v>
      </c>
      <c r="EM19">
        <v>0</v>
      </c>
      <c r="EN19">
        <v>0</v>
      </c>
      <c r="EO19">
        <v>0.20407619047618999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3.2</v>
      </c>
      <c r="EY19">
        <v>2</v>
      </c>
      <c r="EZ19">
        <v>510.42899999999997</v>
      </c>
      <c r="FA19">
        <v>476.38600000000002</v>
      </c>
      <c r="FB19">
        <v>23.968299999999999</v>
      </c>
      <c r="FC19">
        <v>33.463900000000002</v>
      </c>
      <c r="FD19">
        <v>30</v>
      </c>
      <c r="FE19">
        <v>33.407600000000002</v>
      </c>
      <c r="FF19">
        <v>33.375300000000003</v>
      </c>
      <c r="FG19">
        <v>7.8077399999999999</v>
      </c>
      <c r="FH19">
        <v>26.837</v>
      </c>
      <c r="FI19">
        <v>68.660200000000003</v>
      </c>
      <c r="FJ19">
        <v>23.9712</v>
      </c>
      <c r="FK19">
        <v>79.581199999999995</v>
      </c>
      <c r="FL19">
        <v>18.495000000000001</v>
      </c>
      <c r="FM19">
        <v>101.41500000000001</v>
      </c>
      <c r="FN19">
        <v>100.77800000000001</v>
      </c>
    </row>
    <row r="20" spans="1:170" x14ac:dyDescent="0.25">
      <c r="A20">
        <v>4</v>
      </c>
      <c r="B20">
        <v>1607987736.5</v>
      </c>
      <c r="C20">
        <v>286</v>
      </c>
      <c r="D20" t="s">
        <v>303</v>
      </c>
      <c r="E20" t="s">
        <v>304</v>
      </c>
      <c r="F20" t="s">
        <v>285</v>
      </c>
      <c r="G20" t="s">
        <v>286</v>
      </c>
      <c r="H20">
        <v>1607987728.75</v>
      </c>
      <c r="I20">
        <f t="shared" si="0"/>
        <v>2.9590291591517505E-3</v>
      </c>
      <c r="J20">
        <f t="shared" si="1"/>
        <v>0.95671253184314931</v>
      </c>
      <c r="K20">
        <f t="shared" si="2"/>
        <v>99.435103333333302</v>
      </c>
      <c r="L20">
        <f t="shared" si="3"/>
        <v>87.4777085894614</v>
      </c>
      <c r="M20">
        <f t="shared" si="4"/>
        <v>8.9601798287731818</v>
      </c>
      <c r="N20">
        <f t="shared" si="5"/>
        <v>10.18495364734148</v>
      </c>
      <c r="O20">
        <f t="shared" si="6"/>
        <v>0.16949070479006981</v>
      </c>
      <c r="P20">
        <f t="shared" si="7"/>
        <v>2.9694068415996693</v>
      </c>
      <c r="Q20">
        <f t="shared" si="8"/>
        <v>0.16429375036212632</v>
      </c>
      <c r="R20">
        <f t="shared" si="9"/>
        <v>0.10313724591424747</v>
      </c>
      <c r="S20">
        <f t="shared" si="10"/>
        <v>231.29271080789729</v>
      </c>
      <c r="T20">
        <f t="shared" si="11"/>
        <v>28.570501864586269</v>
      </c>
      <c r="U20">
        <f t="shared" si="12"/>
        <v>28.7373233333333</v>
      </c>
      <c r="V20">
        <f t="shared" si="13"/>
        <v>3.9610457761531617</v>
      </c>
      <c r="W20">
        <f t="shared" si="14"/>
        <v>57.275612080679849</v>
      </c>
      <c r="X20">
        <f t="shared" si="15"/>
        <v>2.1714784802811646</v>
      </c>
      <c r="Y20">
        <f t="shared" si="16"/>
        <v>3.7912793969313956</v>
      </c>
      <c r="Z20">
        <f t="shared" si="17"/>
        <v>1.789567295871997</v>
      </c>
      <c r="AA20">
        <f t="shared" si="18"/>
        <v>-130.49318591859219</v>
      </c>
      <c r="AB20">
        <f t="shared" si="19"/>
        <v>-120.61302623826509</v>
      </c>
      <c r="AC20">
        <f t="shared" si="20"/>
        <v>-8.8857862486845782</v>
      </c>
      <c r="AD20">
        <f t="shared" si="21"/>
        <v>-28.69928759764457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53912.022484217232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961.65804000000003</v>
      </c>
      <c r="AR20">
        <v>1075.77</v>
      </c>
      <c r="AS20">
        <f t="shared" si="27"/>
        <v>0.10607468139100362</v>
      </c>
      <c r="AT20">
        <v>0.5</v>
      </c>
      <c r="AU20">
        <f t="shared" si="28"/>
        <v>1180.1954907472905</v>
      </c>
      <c r="AV20">
        <f t="shared" si="29"/>
        <v>0.95671253184314931</v>
      </c>
      <c r="AW20">
        <f t="shared" si="30"/>
        <v>62.594430330058998</v>
      </c>
      <c r="AX20">
        <f t="shared" si="31"/>
        <v>0.32283852496351445</v>
      </c>
      <c r="AY20">
        <f t="shared" si="32"/>
        <v>1.3001744403274786E-3</v>
      </c>
      <c r="AZ20">
        <f t="shared" si="33"/>
        <v>2.0323210351655092</v>
      </c>
      <c r="BA20" t="s">
        <v>306</v>
      </c>
      <c r="BB20">
        <v>728.47</v>
      </c>
      <c r="BC20">
        <f t="shared" si="34"/>
        <v>347.29999999999995</v>
      </c>
      <c r="BD20">
        <f t="shared" si="35"/>
        <v>0.32856884537863512</v>
      </c>
      <c r="BE20">
        <f t="shared" si="36"/>
        <v>0.86292286500290105</v>
      </c>
      <c r="BF20">
        <f t="shared" si="37"/>
        <v>0.31671982424564593</v>
      </c>
      <c r="BG20">
        <f t="shared" si="38"/>
        <v>0.85852012817073964</v>
      </c>
      <c r="BH20">
        <f t="shared" si="39"/>
        <v>1400.0126666666699</v>
      </c>
      <c r="BI20">
        <f t="shared" si="40"/>
        <v>1180.1954907472905</v>
      </c>
      <c r="BJ20">
        <f t="shared" si="41"/>
        <v>0.84298915206049641</v>
      </c>
      <c r="BK20">
        <f t="shared" si="42"/>
        <v>0.19597830412099318</v>
      </c>
      <c r="BL20">
        <v>6</v>
      </c>
      <c r="BM20">
        <v>0.5</v>
      </c>
      <c r="BN20" t="s">
        <v>290</v>
      </c>
      <c r="BO20">
        <v>2</v>
      </c>
      <c r="BP20">
        <v>1607987728.75</v>
      </c>
      <c r="BQ20">
        <v>99.435103333333302</v>
      </c>
      <c r="BR20">
        <v>100.93616666666701</v>
      </c>
      <c r="BS20">
        <v>21.200016666666698</v>
      </c>
      <c r="BT20">
        <v>17.724620000000002</v>
      </c>
      <c r="BU20">
        <v>96.742683333333304</v>
      </c>
      <c r="BV20">
        <v>20.995933333333301</v>
      </c>
      <c r="BW20">
        <v>500.0231</v>
      </c>
      <c r="BX20">
        <v>102.32810000000001</v>
      </c>
      <c r="BY20">
        <v>0.100049676666667</v>
      </c>
      <c r="BZ20">
        <v>27.983899999999998</v>
      </c>
      <c r="CA20">
        <v>28.7373233333333</v>
      </c>
      <c r="CB20">
        <v>999.9</v>
      </c>
      <c r="CC20">
        <v>0</v>
      </c>
      <c r="CD20">
        <v>0</v>
      </c>
      <c r="CE20">
        <v>9996.268</v>
      </c>
      <c r="CF20">
        <v>0</v>
      </c>
      <c r="CG20">
        <v>201.8596</v>
      </c>
      <c r="CH20">
        <v>1400.0126666666699</v>
      </c>
      <c r="CI20">
        <v>0.9000051</v>
      </c>
      <c r="CJ20">
        <v>9.9994826666666703E-2</v>
      </c>
      <c r="CK20">
        <v>0</v>
      </c>
      <c r="CL20">
        <v>961.69626666666704</v>
      </c>
      <c r="CM20">
        <v>4.9997499999999997</v>
      </c>
      <c r="CN20">
        <v>13296.0766666667</v>
      </c>
      <c r="CO20">
        <v>12178.18</v>
      </c>
      <c r="CP20">
        <v>49.8874</v>
      </c>
      <c r="CQ20">
        <v>51.811999999999998</v>
      </c>
      <c r="CR20">
        <v>50.941200000000002</v>
      </c>
      <c r="CS20">
        <v>51.147733333333299</v>
      </c>
      <c r="CT20">
        <v>50.8832666666667</v>
      </c>
      <c r="CU20">
        <v>1255.51766666667</v>
      </c>
      <c r="CV20">
        <v>139.495</v>
      </c>
      <c r="CW20">
        <v>0</v>
      </c>
      <c r="CX20">
        <v>69</v>
      </c>
      <c r="CY20">
        <v>0</v>
      </c>
      <c r="CZ20">
        <v>961.65804000000003</v>
      </c>
      <c r="DA20">
        <v>-11.5148461483146</v>
      </c>
      <c r="DB20">
        <v>-146.43846122775099</v>
      </c>
      <c r="DC20">
        <v>13295.168</v>
      </c>
      <c r="DD20">
        <v>15</v>
      </c>
      <c r="DE20">
        <v>1607987474</v>
      </c>
      <c r="DF20" t="s">
        <v>291</v>
      </c>
      <c r="DG20">
        <v>1607987470</v>
      </c>
      <c r="DH20">
        <v>1607987474</v>
      </c>
      <c r="DI20">
        <v>20</v>
      </c>
      <c r="DJ20">
        <v>-1.9550000000000001</v>
      </c>
      <c r="DK20">
        <v>8.9999999999999993E-3</v>
      </c>
      <c r="DL20">
        <v>2.6920000000000002</v>
      </c>
      <c r="DM20">
        <v>0.20399999999999999</v>
      </c>
      <c r="DN20">
        <v>411</v>
      </c>
      <c r="DO20">
        <v>21</v>
      </c>
      <c r="DP20">
        <v>0.25</v>
      </c>
      <c r="DQ20">
        <v>7.0000000000000007E-2</v>
      </c>
      <c r="DR20">
        <v>0.96057445563347399</v>
      </c>
      <c r="DS20">
        <v>-6.6828822690608705E-2</v>
      </c>
      <c r="DT20">
        <v>2.3252744145389401E-2</v>
      </c>
      <c r="DU20">
        <v>1</v>
      </c>
      <c r="DV20">
        <v>-1.5056070967741899</v>
      </c>
      <c r="DW20">
        <v>4.5651774193548503E-2</v>
      </c>
      <c r="DX20">
        <v>2.7928559113422301E-2</v>
      </c>
      <c r="DY20">
        <v>1</v>
      </c>
      <c r="DZ20">
        <v>3.4740393548387098</v>
      </c>
      <c r="EA20">
        <v>0.197005161290327</v>
      </c>
      <c r="EB20">
        <v>1.9618899698765398E-2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2.6920000000000002</v>
      </c>
      <c r="EJ20">
        <v>0.2041</v>
      </c>
      <c r="EK20">
        <v>2.6924285714285401</v>
      </c>
      <c r="EL20">
        <v>0</v>
      </c>
      <c r="EM20">
        <v>0</v>
      </c>
      <c r="EN20">
        <v>0</v>
      </c>
      <c r="EO20">
        <v>0.20407619047618999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4.4000000000000004</v>
      </c>
      <c r="EX20">
        <v>4.4000000000000004</v>
      </c>
      <c r="EY20">
        <v>2</v>
      </c>
      <c r="EZ20">
        <v>510.959</v>
      </c>
      <c r="FA20">
        <v>475.34199999999998</v>
      </c>
      <c r="FB20">
        <v>24.0258</v>
      </c>
      <c r="FC20">
        <v>33.457900000000002</v>
      </c>
      <c r="FD20">
        <v>30</v>
      </c>
      <c r="FE20">
        <v>33.409700000000001</v>
      </c>
      <c r="FF20">
        <v>33.377600000000001</v>
      </c>
      <c r="FG20">
        <v>8.7751999999999999</v>
      </c>
      <c r="FH20">
        <v>29.394300000000001</v>
      </c>
      <c r="FI20">
        <v>67.162899999999993</v>
      </c>
      <c r="FJ20">
        <v>24.027699999999999</v>
      </c>
      <c r="FK20">
        <v>101.18</v>
      </c>
      <c r="FL20">
        <v>17.668600000000001</v>
      </c>
      <c r="FM20">
        <v>101.416</v>
      </c>
      <c r="FN20">
        <v>100.78</v>
      </c>
    </row>
    <row r="21" spans="1:170" x14ac:dyDescent="0.25">
      <c r="A21">
        <v>5</v>
      </c>
      <c r="B21">
        <v>1607987807.5</v>
      </c>
      <c r="C21">
        <v>357</v>
      </c>
      <c r="D21" t="s">
        <v>307</v>
      </c>
      <c r="E21" t="s">
        <v>308</v>
      </c>
      <c r="F21" t="s">
        <v>285</v>
      </c>
      <c r="G21" t="s">
        <v>286</v>
      </c>
      <c r="H21">
        <v>1607987799.75</v>
      </c>
      <c r="I21">
        <f t="shared" si="0"/>
        <v>3.3055144719308484E-3</v>
      </c>
      <c r="J21">
        <f t="shared" si="1"/>
        <v>3.7762401051355989</v>
      </c>
      <c r="K21">
        <f t="shared" si="2"/>
        <v>148.764833333333</v>
      </c>
      <c r="L21">
        <f t="shared" si="3"/>
        <v>112.03547846939895</v>
      </c>
      <c r="M21">
        <f t="shared" si="4"/>
        <v>11.475485659185539</v>
      </c>
      <c r="N21">
        <f t="shared" si="5"/>
        <v>15.23757237288075</v>
      </c>
      <c r="O21">
        <f t="shared" si="6"/>
        <v>0.18880507483353573</v>
      </c>
      <c r="P21">
        <f t="shared" si="7"/>
        <v>2.9706563012714944</v>
      </c>
      <c r="Q21">
        <f t="shared" si="8"/>
        <v>0.18238295667029333</v>
      </c>
      <c r="R21">
        <f t="shared" si="9"/>
        <v>0.11454815155876558</v>
      </c>
      <c r="S21">
        <f t="shared" si="10"/>
        <v>231.29788445720948</v>
      </c>
      <c r="T21">
        <f t="shared" si="11"/>
        <v>28.482164863273471</v>
      </c>
      <c r="U21">
        <f t="shared" si="12"/>
        <v>28.656176666666699</v>
      </c>
      <c r="V21">
        <f t="shared" si="13"/>
        <v>3.9424482626691186</v>
      </c>
      <c r="W21">
        <f t="shared" si="14"/>
        <v>56.474074100851709</v>
      </c>
      <c r="X21">
        <f t="shared" si="15"/>
        <v>2.1411835626300189</v>
      </c>
      <c r="Y21">
        <f t="shared" si="16"/>
        <v>3.7914451838666388</v>
      </c>
      <c r="Z21">
        <f t="shared" si="17"/>
        <v>1.8012647000390998</v>
      </c>
      <c r="AA21">
        <f t="shared" si="18"/>
        <v>-145.77318821215042</v>
      </c>
      <c r="AB21">
        <f t="shared" si="19"/>
        <v>-107.54769689219006</v>
      </c>
      <c r="AC21">
        <f t="shared" si="20"/>
        <v>-7.9167351724257529</v>
      </c>
      <c r="AD21">
        <f t="shared" si="21"/>
        <v>-29.939735819556745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53948.454376270987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945.28026923076902</v>
      </c>
      <c r="AR21">
        <v>1076.56</v>
      </c>
      <c r="AS21">
        <f t="shared" si="27"/>
        <v>0.12194371959689276</v>
      </c>
      <c r="AT21">
        <v>0.5</v>
      </c>
      <c r="AU21">
        <f t="shared" si="28"/>
        <v>1180.2201407473272</v>
      </c>
      <c r="AV21">
        <f t="shared" si="29"/>
        <v>3.7762401051355989</v>
      </c>
      <c r="AW21">
        <f t="shared" si="30"/>
        <v>71.960216952948684</v>
      </c>
      <c r="AX21">
        <f t="shared" si="31"/>
        <v>0.35172215203983059</v>
      </c>
      <c r="AY21">
        <f t="shared" si="32"/>
        <v>3.6891317429940096E-3</v>
      </c>
      <c r="AZ21">
        <f t="shared" si="33"/>
        <v>2.0300958608902433</v>
      </c>
      <c r="BA21" t="s">
        <v>310</v>
      </c>
      <c r="BB21">
        <v>697.91</v>
      </c>
      <c r="BC21">
        <f t="shared" si="34"/>
        <v>378.65</v>
      </c>
      <c r="BD21">
        <f t="shared" si="35"/>
        <v>0.34670468973783425</v>
      </c>
      <c r="BE21">
        <f t="shared" si="36"/>
        <v>0.85233038371090841</v>
      </c>
      <c r="BF21">
        <f t="shared" si="37"/>
        <v>0.36357209506442195</v>
      </c>
      <c r="BG21">
        <f t="shared" si="38"/>
        <v>0.85820991100059685</v>
      </c>
      <c r="BH21">
        <f t="shared" si="39"/>
        <v>1400.0416666666699</v>
      </c>
      <c r="BI21">
        <f t="shared" si="40"/>
        <v>1180.2201407473272</v>
      </c>
      <c r="BJ21">
        <f t="shared" si="41"/>
        <v>0.84298929728090788</v>
      </c>
      <c r="BK21">
        <f t="shared" si="42"/>
        <v>0.19597859456181568</v>
      </c>
      <c r="BL21">
        <v>6</v>
      </c>
      <c r="BM21">
        <v>0.5</v>
      </c>
      <c r="BN21" t="s">
        <v>290</v>
      </c>
      <c r="BO21">
        <v>2</v>
      </c>
      <c r="BP21">
        <v>1607987799.75</v>
      </c>
      <c r="BQ21">
        <v>148.764833333333</v>
      </c>
      <c r="BR21">
        <v>153.886233333333</v>
      </c>
      <c r="BS21">
        <v>20.904433333333301</v>
      </c>
      <c r="BT21">
        <v>17.020873333333299</v>
      </c>
      <c r="BU21">
        <v>146.072466666667</v>
      </c>
      <c r="BV21">
        <v>20.7003533333333</v>
      </c>
      <c r="BW21">
        <v>500.01769999999999</v>
      </c>
      <c r="BX21">
        <v>102.327266666667</v>
      </c>
      <c r="BY21">
        <v>9.9980630000000001E-2</v>
      </c>
      <c r="BZ21">
        <v>27.984649999999998</v>
      </c>
      <c r="CA21">
        <v>28.656176666666699</v>
      </c>
      <c r="CB21">
        <v>999.9</v>
      </c>
      <c r="CC21">
        <v>0</v>
      </c>
      <c r="CD21">
        <v>0</v>
      </c>
      <c r="CE21">
        <v>10003.422</v>
      </c>
      <c r="CF21">
        <v>0</v>
      </c>
      <c r="CG21">
        <v>201.17259999999999</v>
      </c>
      <c r="CH21">
        <v>1400.0416666666699</v>
      </c>
      <c r="CI21">
        <v>0.89999903333333298</v>
      </c>
      <c r="CJ21">
        <v>0.100000936666667</v>
      </c>
      <c r="CK21">
        <v>0</v>
      </c>
      <c r="CL21">
        <v>945.38329999999996</v>
      </c>
      <c r="CM21">
        <v>4.9997499999999997</v>
      </c>
      <c r="CN21">
        <v>13083.58</v>
      </c>
      <c r="CO21">
        <v>12178.403333333301</v>
      </c>
      <c r="CP21">
        <v>49.936999999999998</v>
      </c>
      <c r="CQ21">
        <v>51.875</v>
      </c>
      <c r="CR21">
        <v>51</v>
      </c>
      <c r="CS21">
        <v>51.189100000000003</v>
      </c>
      <c r="CT21">
        <v>50.941200000000002</v>
      </c>
      <c r="CU21">
        <v>1255.537</v>
      </c>
      <c r="CV21">
        <v>139.50466666666699</v>
      </c>
      <c r="CW21">
        <v>0</v>
      </c>
      <c r="CX21">
        <v>70.399999856948895</v>
      </c>
      <c r="CY21">
        <v>0</v>
      </c>
      <c r="CZ21">
        <v>945.28026923076902</v>
      </c>
      <c r="DA21">
        <v>-16.522837614255899</v>
      </c>
      <c r="DB21">
        <v>-210.468376256933</v>
      </c>
      <c r="DC21">
        <v>13082.430769230799</v>
      </c>
      <c r="DD21">
        <v>15</v>
      </c>
      <c r="DE21">
        <v>1607987474</v>
      </c>
      <c r="DF21" t="s">
        <v>291</v>
      </c>
      <c r="DG21">
        <v>1607987470</v>
      </c>
      <c r="DH21">
        <v>1607987474</v>
      </c>
      <c r="DI21">
        <v>20</v>
      </c>
      <c r="DJ21">
        <v>-1.9550000000000001</v>
      </c>
      <c r="DK21">
        <v>8.9999999999999993E-3</v>
      </c>
      <c r="DL21">
        <v>2.6920000000000002</v>
      </c>
      <c r="DM21">
        <v>0.20399999999999999</v>
      </c>
      <c r="DN21">
        <v>411</v>
      </c>
      <c r="DO21">
        <v>21</v>
      </c>
      <c r="DP21">
        <v>0.25</v>
      </c>
      <c r="DQ21">
        <v>7.0000000000000007E-2</v>
      </c>
      <c r="DR21">
        <v>3.7786424916050501</v>
      </c>
      <c r="DS21">
        <v>-0.19093738796384899</v>
      </c>
      <c r="DT21">
        <v>4.0939490944801003E-2</v>
      </c>
      <c r="DU21">
        <v>1</v>
      </c>
      <c r="DV21">
        <v>-5.1263412903225802</v>
      </c>
      <c r="DW21">
        <v>0.12641903225807499</v>
      </c>
      <c r="DX21">
        <v>5.1022277091731197E-2</v>
      </c>
      <c r="DY21">
        <v>1</v>
      </c>
      <c r="DZ21">
        <v>3.8827309677419302</v>
      </c>
      <c r="EA21">
        <v>0.119289677419348</v>
      </c>
      <c r="EB21">
        <v>1.4750955650799801E-2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2.6920000000000002</v>
      </c>
      <c r="EJ21">
        <v>0.20399999999999999</v>
      </c>
      <c r="EK21">
        <v>2.6924285714285401</v>
      </c>
      <c r="EL21">
        <v>0</v>
      </c>
      <c r="EM21">
        <v>0</v>
      </c>
      <c r="EN21">
        <v>0</v>
      </c>
      <c r="EO21">
        <v>0.20407619047618999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5.6</v>
      </c>
      <c r="EX21">
        <v>5.6</v>
      </c>
      <c r="EY21">
        <v>2</v>
      </c>
      <c r="EZ21">
        <v>511.02499999999998</v>
      </c>
      <c r="FA21">
        <v>474.66500000000002</v>
      </c>
      <c r="FB21">
        <v>24.0425</v>
      </c>
      <c r="FC21">
        <v>33.447200000000002</v>
      </c>
      <c r="FD21">
        <v>29.9999</v>
      </c>
      <c r="FE21">
        <v>33.403700000000001</v>
      </c>
      <c r="FF21">
        <v>33.374600000000001</v>
      </c>
      <c r="FG21">
        <v>11.2173</v>
      </c>
      <c r="FH21">
        <v>31.329799999999999</v>
      </c>
      <c r="FI21">
        <v>65.282399999999996</v>
      </c>
      <c r="FJ21">
        <v>24.053999999999998</v>
      </c>
      <c r="FK21">
        <v>154.55500000000001</v>
      </c>
      <c r="FL21">
        <v>17.042100000000001</v>
      </c>
      <c r="FM21">
        <v>101.42100000000001</v>
      </c>
      <c r="FN21">
        <v>100.78100000000001</v>
      </c>
    </row>
    <row r="22" spans="1:170" x14ac:dyDescent="0.25">
      <c r="A22">
        <v>6</v>
      </c>
      <c r="B22">
        <v>1607987884.5</v>
      </c>
      <c r="C22">
        <v>434</v>
      </c>
      <c r="D22" t="s">
        <v>311</v>
      </c>
      <c r="E22" t="s">
        <v>312</v>
      </c>
      <c r="F22" t="s">
        <v>285</v>
      </c>
      <c r="G22" t="s">
        <v>286</v>
      </c>
      <c r="H22">
        <v>1607987876.75</v>
      </c>
      <c r="I22">
        <f t="shared" si="0"/>
        <v>3.4871038952020276E-3</v>
      </c>
      <c r="J22">
        <f t="shared" si="1"/>
        <v>6.6718641429685253</v>
      </c>
      <c r="K22">
        <f t="shared" si="2"/>
        <v>198.99053333333299</v>
      </c>
      <c r="L22">
        <f t="shared" si="3"/>
        <v>138.79698778453621</v>
      </c>
      <c r="M22">
        <f t="shared" si="4"/>
        <v>14.216094487917195</v>
      </c>
      <c r="N22">
        <f t="shared" si="5"/>
        <v>20.381337298610099</v>
      </c>
      <c r="O22">
        <f t="shared" si="6"/>
        <v>0.1991398168785134</v>
      </c>
      <c r="P22">
        <f t="shared" si="7"/>
        <v>2.9699124291181587</v>
      </c>
      <c r="Q22">
        <f t="shared" si="8"/>
        <v>0.19200796069490861</v>
      </c>
      <c r="R22">
        <f t="shared" si="9"/>
        <v>0.12062446508326741</v>
      </c>
      <c r="S22">
        <f t="shared" si="10"/>
        <v>231.29512086317496</v>
      </c>
      <c r="T22">
        <f t="shared" si="11"/>
        <v>28.431880432380833</v>
      </c>
      <c r="U22">
        <f t="shared" si="12"/>
        <v>28.591696666666699</v>
      </c>
      <c r="V22">
        <f t="shared" si="13"/>
        <v>3.9277248246371035</v>
      </c>
      <c r="W22">
        <f t="shared" si="14"/>
        <v>55.994287612295665</v>
      </c>
      <c r="X22">
        <f t="shared" si="15"/>
        <v>2.1225236501207534</v>
      </c>
      <c r="Y22">
        <f t="shared" si="16"/>
        <v>3.7906074719926837</v>
      </c>
      <c r="Z22">
        <f t="shared" si="17"/>
        <v>1.8052011745163501</v>
      </c>
      <c r="AA22">
        <f t="shared" si="18"/>
        <v>-153.78128177840941</v>
      </c>
      <c r="AB22">
        <f t="shared" si="19"/>
        <v>-97.803452494757451</v>
      </c>
      <c r="AC22">
        <f t="shared" si="20"/>
        <v>-7.1988024261708459</v>
      </c>
      <c r="AD22">
        <f t="shared" si="21"/>
        <v>-27.488415836162758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53927.274062851604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926.05168000000003</v>
      </c>
      <c r="AR22">
        <v>1075.19</v>
      </c>
      <c r="AS22">
        <f t="shared" si="27"/>
        <v>0.13870880495540328</v>
      </c>
      <c r="AT22">
        <v>0.5</v>
      </c>
      <c r="AU22">
        <f t="shared" si="28"/>
        <v>1180.2068407473078</v>
      </c>
      <c r="AV22">
        <f t="shared" si="29"/>
        <v>6.6718641429685253</v>
      </c>
      <c r="AW22">
        <f t="shared" si="30"/>
        <v>81.852540240125506</v>
      </c>
      <c r="AX22">
        <f t="shared" si="31"/>
        <v>0.37496628502869267</v>
      </c>
      <c r="AY22">
        <f t="shared" si="32"/>
        <v>6.1426619237304955E-3</v>
      </c>
      <c r="AZ22">
        <f t="shared" si="33"/>
        <v>2.033956789032636</v>
      </c>
      <c r="BA22" t="s">
        <v>314</v>
      </c>
      <c r="BB22">
        <v>672.03</v>
      </c>
      <c r="BC22">
        <f t="shared" si="34"/>
        <v>403.16000000000008</v>
      </c>
      <c r="BD22">
        <f t="shared" si="35"/>
        <v>0.36992340509971228</v>
      </c>
      <c r="BE22">
        <f t="shared" si="36"/>
        <v>0.84434277330553453</v>
      </c>
      <c r="BF22">
        <f t="shared" si="37"/>
        <v>0.41460355368701962</v>
      </c>
      <c r="BG22">
        <f t="shared" si="38"/>
        <v>0.85874788254881906</v>
      </c>
      <c r="BH22">
        <f t="shared" si="39"/>
        <v>1400.0260000000001</v>
      </c>
      <c r="BI22">
        <f t="shared" si="40"/>
        <v>1180.2068407473078</v>
      </c>
      <c r="BJ22">
        <f t="shared" si="41"/>
        <v>0.84298923073379184</v>
      </c>
      <c r="BK22">
        <f t="shared" si="42"/>
        <v>0.19597846146758371</v>
      </c>
      <c r="BL22">
        <v>6</v>
      </c>
      <c r="BM22">
        <v>0.5</v>
      </c>
      <c r="BN22" t="s">
        <v>290</v>
      </c>
      <c r="BO22">
        <v>2</v>
      </c>
      <c r="BP22">
        <v>1607987876.75</v>
      </c>
      <c r="BQ22">
        <v>198.99053333333299</v>
      </c>
      <c r="BR22">
        <v>207.829266666667</v>
      </c>
      <c r="BS22">
        <v>20.7229833333333</v>
      </c>
      <c r="BT22">
        <v>16.625260000000001</v>
      </c>
      <c r="BU22">
        <v>196.298033333333</v>
      </c>
      <c r="BV22">
        <v>20.518903333333299</v>
      </c>
      <c r="BW22">
        <v>500.01043333333303</v>
      </c>
      <c r="BX22">
        <v>102.32366666666699</v>
      </c>
      <c r="BY22">
        <v>9.9986143333333305E-2</v>
      </c>
      <c r="BZ22">
        <v>27.98086</v>
      </c>
      <c r="CA22">
        <v>28.591696666666699</v>
      </c>
      <c r="CB22">
        <v>999.9</v>
      </c>
      <c r="CC22">
        <v>0</v>
      </c>
      <c r="CD22">
        <v>0</v>
      </c>
      <c r="CE22">
        <v>9999.5626666666594</v>
      </c>
      <c r="CF22">
        <v>0</v>
      </c>
      <c r="CG22">
        <v>200.39279999999999</v>
      </c>
      <c r="CH22">
        <v>1400.0260000000001</v>
      </c>
      <c r="CI22">
        <v>0.90000340000000001</v>
      </c>
      <c r="CJ22">
        <v>9.9996506666666707E-2</v>
      </c>
      <c r="CK22">
        <v>0</v>
      </c>
      <c r="CL22">
        <v>926.18989999999997</v>
      </c>
      <c r="CM22">
        <v>4.9997499999999997</v>
      </c>
      <c r="CN22">
        <v>12835.1233333333</v>
      </c>
      <c r="CO22">
        <v>12178.2933333333</v>
      </c>
      <c r="CP22">
        <v>50.0082666666666</v>
      </c>
      <c r="CQ22">
        <v>51.936999999999998</v>
      </c>
      <c r="CR22">
        <v>51.066200000000002</v>
      </c>
      <c r="CS22">
        <v>51.2541333333333</v>
      </c>
      <c r="CT22">
        <v>51</v>
      </c>
      <c r="CU22">
        <v>1255.5260000000001</v>
      </c>
      <c r="CV22">
        <v>139.5</v>
      </c>
      <c r="CW22">
        <v>0</v>
      </c>
      <c r="CX22">
        <v>76.199999809265094</v>
      </c>
      <c r="CY22">
        <v>0</v>
      </c>
      <c r="CZ22">
        <v>926.05168000000003</v>
      </c>
      <c r="DA22">
        <v>-13.499384624841101</v>
      </c>
      <c r="DB22">
        <v>-193.66923108920199</v>
      </c>
      <c r="DC22">
        <v>12833.512000000001</v>
      </c>
      <c r="DD22">
        <v>15</v>
      </c>
      <c r="DE22">
        <v>1607987474</v>
      </c>
      <c r="DF22" t="s">
        <v>291</v>
      </c>
      <c r="DG22">
        <v>1607987470</v>
      </c>
      <c r="DH22">
        <v>1607987474</v>
      </c>
      <c r="DI22">
        <v>20</v>
      </c>
      <c r="DJ22">
        <v>-1.9550000000000001</v>
      </c>
      <c r="DK22">
        <v>8.9999999999999993E-3</v>
      </c>
      <c r="DL22">
        <v>2.6920000000000002</v>
      </c>
      <c r="DM22">
        <v>0.20399999999999999</v>
      </c>
      <c r="DN22">
        <v>411</v>
      </c>
      <c r="DO22">
        <v>21</v>
      </c>
      <c r="DP22">
        <v>0.25</v>
      </c>
      <c r="DQ22">
        <v>7.0000000000000007E-2</v>
      </c>
      <c r="DR22">
        <v>6.6725851580939297</v>
      </c>
      <c r="DS22">
        <v>-0.15290366447173701</v>
      </c>
      <c r="DT22">
        <v>1.8954993117973901E-2</v>
      </c>
      <c r="DU22">
        <v>1</v>
      </c>
      <c r="DV22">
        <v>-8.8382106451612898</v>
      </c>
      <c r="DW22">
        <v>0.13061661290323301</v>
      </c>
      <c r="DX22">
        <v>2.2146467414434299E-2</v>
      </c>
      <c r="DY22">
        <v>1</v>
      </c>
      <c r="DZ22">
        <v>4.0946245161290298</v>
      </c>
      <c r="EA22">
        <v>0.195478548387088</v>
      </c>
      <c r="EB22">
        <v>1.8758910801090899E-2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2.6930000000000001</v>
      </c>
      <c r="EJ22">
        <v>0.2041</v>
      </c>
      <c r="EK22">
        <v>2.6924285714285401</v>
      </c>
      <c r="EL22">
        <v>0</v>
      </c>
      <c r="EM22">
        <v>0</v>
      </c>
      <c r="EN22">
        <v>0</v>
      </c>
      <c r="EO22">
        <v>0.20407619047618999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6.9</v>
      </c>
      <c r="EX22">
        <v>6.8</v>
      </c>
      <c r="EY22">
        <v>2</v>
      </c>
      <c r="EZ22">
        <v>511.00099999999998</v>
      </c>
      <c r="FA22">
        <v>474.25799999999998</v>
      </c>
      <c r="FB22">
        <v>24.0351</v>
      </c>
      <c r="FC22">
        <v>33.439900000000002</v>
      </c>
      <c r="FD22">
        <v>29.9999</v>
      </c>
      <c r="FE22">
        <v>33.400799999999997</v>
      </c>
      <c r="FF22">
        <v>33.374600000000001</v>
      </c>
      <c r="FG22">
        <v>13.657400000000001</v>
      </c>
      <c r="FH22">
        <v>31.750599999999999</v>
      </c>
      <c r="FI22">
        <v>63.023499999999999</v>
      </c>
      <c r="FJ22">
        <v>24.0442</v>
      </c>
      <c r="FK22">
        <v>208.249</v>
      </c>
      <c r="FL22">
        <v>16.659199999999998</v>
      </c>
      <c r="FM22">
        <v>101.425</v>
      </c>
      <c r="FN22">
        <v>100.78400000000001</v>
      </c>
    </row>
    <row r="23" spans="1:170" x14ac:dyDescent="0.25">
      <c r="A23">
        <v>7</v>
      </c>
      <c r="B23">
        <v>1607987955.5</v>
      </c>
      <c r="C23">
        <v>505</v>
      </c>
      <c r="D23" t="s">
        <v>315</v>
      </c>
      <c r="E23" t="s">
        <v>316</v>
      </c>
      <c r="F23" t="s">
        <v>285</v>
      </c>
      <c r="G23" t="s">
        <v>286</v>
      </c>
      <c r="H23">
        <v>1607987947.75</v>
      </c>
      <c r="I23">
        <f t="shared" si="0"/>
        <v>3.5801543596961413E-3</v>
      </c>
      <c r="J23">
        <f t="shared" si="1"/>
        <v>9.4730708933550254</v>
      </c>
      <c r="K23">
        <f t="shared" si="2"/>
        <v>248.686033333333</v>
      </c>
      <c r="L23">
        <f t="shared" si="3"/>
        <v>165.94827446832917</v>
      </c>
      <c r="M23">
        <f t="shared" si="4"/>
        <v>16.996365901183243</v>
      </c>
      <c r="N23">
        <f t="shared" si="5"/>
        <v>25.47033905949921</v>
      </c>
      <c r="O23">
        <f t="shared" si="6"/>
        <v>0.20398271542375596</v>
      </c>
      <c r="P23">
        <f t="shared" si="7"/>
        <v>2.9702124362561584</v>
      </c>
      <c r="Q23">
        <f t="shared" si="8"/>
        <v>0.19650749108904286</v>
      </c>
      <c r="R23">
        <f t="shared" si="9"/>
        <v>0.12346597787837493</v>
      </c>
      <c r="S23">
        <f t="shared" si="10"/>
        <v>231.29022797072537</v>
      </c>
      <c r="T23">
        <f t="shared" si="11"/>
        <v>28.419968245729823</v>
      </c>
      <c r="U23">
        <f t="shared" si="12"/>
        <v>28.568840000000002</v>
      </c>
      <c r="V23">
        <f t="shared" si="13"/>
        <v>3.9225172319982442</v>
      </c>
      <c r="W23">
        <f t="shared" si="14"/>
        <v>55.664614471681894</v>
      </c>
      <c r="X23">
        <f t="shared" si="15"/>
        <v>2.1115082978068762</v>
      </c>
      <c r="Y23">
        <f t="shared" si="16"/>
        <v>3.7932685204908014</v>
      </c>
      <c r="Z23">
        <f t="shared" si="17"/>
        <v>1.811008934191368</v>
      </c>
      <c r="AA23">
        <f t="shared" si="18"/>
        <v>-157.88480726259982</v>
      </c>
      <c r="AB23">
        <f t="shared" si="19"/>
        <v>-92.225859450742135</v>
      </c>
      <c r="AC23">
        <f t="shared" si="20"/>
        <v>-6.787212812155583</v>
      </c>
      <c r="AD23">
        <f t="shared" si="21"/>
        <v>-25.607651554772175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53933.815918610773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918.14430769230796</v>
      </c>
      <c r="AR23">
        <v>1083.8699999999999</v>
      </c>
      <c r="AS23">
        <f t="shared" si="27"/>
        <v>0.15290181692240945</v>
      </c>
      <c r="AT23">
        <v>0.5</v>
      </c>
      <c r="AU23">
        <f t="shared" si="28"/>
        <v>1180.1853607472351</v>
      </c>
      <c r="AV23">
        <f t="shared" si="29"/>
        <v>9.4730708933550254</v>
      </c>
      <c r="AW23">
        <f t="shared" si="30"/>
        <v>90.226242981740754</v>
      </c>
      <c r="AX23">
        <f t="shared" si="31"/>
        <v>0.38565510623967814</v>
      </c>
      <c r="AY23">
        <f t="shared" si="32"/>
        <v>8.5163049021448351E-3</v>
      </c>
      <c r="AZ23">
        <f t="shared" si="33"/>
        <v>2.0096598300534199</v>
      </c>
      <c r="BA23" t="s">
        <v>318</v>
      </c>
      <c r="BB23">
        <v>665.87</v>
      </c>
      <c r="BC23">
        <f t="shared" si="34"/>
        <v>417.99999999999989</v>
      </c>
      <c r="BD23">
        <f t="shared" si="35"/>
        <v>0.39647294810452627</v>
      </c>
      <c r="BE23">
        <f t="shared" si="36"/>
        <v>0.83899607504785823</v>
      </c>
      <c r="BF23">
        <f t="shared" si="37"/>
        <v>0.44986103889866697</v>
      </c>
      <c r="BG23">
        <f t="shared" si="38"/>
        <v>0.8553394204768705</v>
      </c>
      <c r="BH23">
        <f t="shared" si="39"/>
        <v>1400.001</v>
      </c>
      <c r="BI23">
        <f t="shared" si="40"/>
        <v>1180.1853607472351</v>
      </c>
      <c r="BJ23">
        <f t="shared" si="41"/>
        <v>0.84298894125592427</v>
      </c>
      <c r="BK23">
        <f t="shared" si="42"/>
        <v>0.19597788251184867</v>
      </c>
      <c r="BL23">
        <v>6</v>
      </c>
      <c r="BM23">
        <v>0.5</v>
      </c>
      <c r="BN23" t="s">
        <v>290</v>
      </c>
      <c r="BO23">
        <v>2</v>
      </c>
      <c r="BP23">
        <v>1607987947.75</v>
      </c>
      <c r="BQ23">
        <v>248.686033333333</v>
      </c>
      <c r="BR23">
        <v>261.121733333333</v>
      </c>
      <c r="BS23">
        <v>20.616240000000001</v>
      </c>
      <c r="BT23">
        <v>16.408756666666701</v>
      </c>
      <c r="BU23">
        <v>245.99356666666699</v>
      </c>
      <c r="BV23">
        <v>20.41215</v>
      </c>
      <c r="BW23">
        <v>500.015533333333</v>
      </c>
      <c r="BX23">
        <v>102.3197</v>
      </c>
      <c r="BY23">
        <v>9.9960316666666701E-2</v>
      </c>
      <c r="BZ23">
        <v>27.992896666666699</v>
      </c>
      <c r="CA23">
        <v>28.568840000000002</v>
      </c>
      <c r="CB23">
        <v>999.9</v>
      </c>
      <c r="CC23">
        <v>0</v>
      </c>
      <c r="CD23">
        <v>0</v>
      </c>
      <c r="CE23">
        <v>10001.648666666701</v>
      </c>
      <c r="CF23">
        <v>0</v>
      </c>
      <c r="CG23">
        <v>199.803666666667</v>
      </c>
      <c r="CH23">
        <v>1400.001</v>
      </c>
      <c r="CI23">
        <v>0.90000919999999995</v>
      </c>
      <c r="CJ23">
        <v>9.9990733333333304E-2</v>
      </c>
      <c r="CK23">
        <v>0</v>
      </c>
      <c r="CL23">
        <v>918.19010000000003</v>
      </c>
      <c r="CM23">
        <v>4.9997499999999997</v>
      </c>
      <c r="CN23">
        <v>12737.5433333333</v>
      </c>
      <c r="CO23">
        <v>12178.0933333333</v>
      </c>
      <c r="CP23">
        <v>50.082999999999998</v>
      </c>
      <c r="CQ23">
        <v>52</v>
      </c>
      <c r="CR23">
        <v>51.147733333333299</v>
      </c>
      <c r="CS23">
        <v>51.311999999999998</v>
      </c>
      <c r="CT23">
        <v>51.061999999999998</v>
      </c>
      <c r="CU23">
        <v>1255.5170000000001</v>
      </c>
      <c r="CV23">
        <v>139.48400000000001</v>
      </c>
      <c r="CW23">
        <v>0</v>
      </c>
      <c r="CX23">
        <v>70.399999856948895</v>
      </c>
      <c r="CY23">
        <v>0</v>
      </c>
      <c r="CZ23">
        <v>918.14430769230796</v>
      </c>
      <c r="DA23">
        <v>-10.384957272911899</v>
      </c>
      <c r="DB23">
        <v>-144.464957369161</v>
      </c>
      <c r="DC23">
        <v>12736.646153846201</v>
      </c>
      <c r="DD23">
        <v>15</v>
      </c>
      <c r="DE23">
        <v>1607987474</v>
      </c>
      <c r="DF23" t="s">
        <v>291</v>
      </c>
      <c r="DG23">
        <v>1607987470</v>
      </c>
      <c r="DH23">
        <v>1607987474</v>
      </c>
      <c r="DI23">
        <v>20</v>
      </c>
      <c r="DJ23">
        <v>-1.9550000000000001</v>
      </c>
      <c r="DK23">
        <v>8.9999999999999993E-3</v>
      </c>
      <c r="DL23">
        <v>2.6920000000000002</v>
      </c>
      <c r="DM23">
        <v>0.20399999999999999</v>
      </c>
      <c r="DN23">
        <v>411</v>
      </c>
      <c r="DO23">
        <v>21</v>
      </c>
      <c r="DP23">
        <v>0.25</v>
      </c>
      <c r="DQ23">
        <v>7.0000000000000007E-2</v>
      </c>
      <c r="DR23">
        <v>9.4783084693138395</v>
      </c>
      <c r="DS23">
        <v>-0.173557102854561</v>
      </c>
      <c r="DT23">
        <v>2.08883534109644E-2</v>
      </c>
      <c r="DU23">
        <v>1</v>
      </c>
      <c r="DV23">
        <v>-12.4408483870968</v>
      </c>
      <c r="DW23">
        <v>0.19469516129034101</v>
      </c>
      <c r="DX23">
        <v>2.28610229072603E-2</v>
      </c>
      <c r="DY23">
        <v>1</v>
      </c>
      <c r="DZ23">
        <v>4.2061145161290296</v>
      </c>
      <c r="EA23">
        <v>-1.09688709677489E-2</v>
      </c>
      <c r="EB23">
        <v>1.23442555109941E-2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2.6920000000000002</v>
      </c>
      <c r="EJ23">
        <v>0.2041</v>
      </c>
      <c r="EK23">
        <v>2.6924285714285401</v>
      </c>
      <c r="EL23">
        <v>0</v>
      </c>
      <c r="EM23">
        <v>0</v>
      </c>
      <c r="EN23">
        <v>0</v>
      </c>
      <c r="EO23">
        <v>0.20407619047618999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8</v>
      </c>
      <c r="EY23">
        <v>2</v>
      </c>
      <c r="EZ23">
        <v>511.2</v>
      </c>
      <c r="FA23">
        <v>474.036</v>
      </c>
      <c r="FB23">
        <v>24.029900000000001</v>
      </c>
      <c r="FC23">
        <v>33.430900000000001</v>
      </c>
      <c r="FD23">
        <v>30</v>
      </c>
      <c r="FE23">
        <v>33.394799999999996</v>
      </c>
      <c r="FF23">
        <v>33.368600000000001</v>
      </c>
      <c r="FG23">
        <v>16.033300000000001</v>
      </c>
      <c r="FH23">
        <v>31.489599999999999</v>
      </c>
      <c r="FI23">
        <v>61.1434</v>
      </c>
      <c r="FJ23">
        <v>24.0322</v>
      </c>
      <c r="FK23">
        <v>261.67399999999998</v>
      </c>
      <c r="FL23">
        <v>16.493200000000002</v>
      </c>
      <c r="FM23">
        <v>101.42100000000001</v>
      </c>
      <c r="FN23">
        <v>100.786</v>
      </c>
    </row>
    <row r="24" spans="1:170" x14ac:dyDescent="0.25">
      <c r="A24">
        <v>8</v>
      </c>
      <c r="B24">
        <v>1607988068.5</v>
      </c>
      <c r="C24">
        <v>618</v>
      </c>
      <c r="D24" t="s">
        <v>319</v>
      </c>
      <c r="E24" t="s">
        <v>320</v>
      </c>
      <c r="F24" t="s">
        <v>285</v>
      </c>
      <c r="G24" t="s">
        <v>286</v>
      </c>
      <c r="H24">
        <v>1607988060.75</v>
      </c>
      <c r="I24">
        <f t="shared" si="0"/>
        <v>3.4926336654185481E-3</v>
      </c>
      <c r="J24">
        <f t="shared" si="1"/>
        <v>16.559609919434344</v>
      </c>
      <c r="K24">
        <f t="shared" si="2"/>
        <v>399.493066666667</v>
      </c>
      <c r="L24">
        <f t="shared" si="3"/>
        <v>251.92216701833402</v>
      </c>
      <c r="M24">
        <f t="shared" si="4"/>
        <v>25.800802339887255</v>
      </c>
      <c r="N24">
        <f t="shared" si="5"/>
        <v>40.914389437083358</v>
      </c>
      <c r="O24">
        <f t="shared" si="6"/>
        <v>0.19794537602435847</v>
      </c>
      <c r="P24">
        <f t="shared" si="7"/>
        <v>2.9700749141417355</v>
      </c>
      <c r="Q24">
        <f t="shared" si="8"/>
        <v>0.19089755894244984</v>
      </c>
      <c r="R24">
        <f t="shared" si="9"/>
        <v>0.11992328669998467</v>
      </c>
      <c r="S24">
        <f t="shared" si="10"/>
        <v>231.2888349406513</v>
      </c>
      <c r="T24">
        <f t="shared" si="11"/>
        <v>28.426519864715569</v>
      </c>
      <c r="U24">
        <f t="shared" si="12"/>
        <v>28.5541433333333</v>
      </c>
      <c r="V24">
        <f t="shared" si="13"/>
        <v>3.919171970474614</v>
      </c>
      <c r="W24">
        <f t="shared" si="14"/>
        <v>55.42464877776613</v>
      </c>
      <c r="X24">
        <f t="shared" si="15"/>
        <v>2.1004552379484407</v>
      </c>
      <c r="Y24">
        <f t="shared" si="16"/>
        <v>3.7897492979532399</v>
      </c>
      <c r="Z24">
        <f t="shared" si="17"/>
        <v>1.8187167325261733</v>
      </c>
      <c r="AA24">
        <f t="shared" si="18"/>
        <v>-154.02514464495798</v>
      </c>
      <c r="AB24">
        <f t="shared" si="19"/>
        <v>-92.417472764105497</v>
      </c>
      <c r="AC24">
        <f t="shared" si="20"/>
        <v>-6.8005924923895202</v>
      </c>
      <c r="AD24">
        <f t="shared" si="21"/>
        <v>-21.954374960801687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53932.557875617866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949.27107999999998</v>
      </c>
      <c r="AR24">
        <v>1176.8</v>
      </c>
      <c r="AS24">
        <f t="shared" si="27"/>
        <v>0.19334544527532294</v>
      </c>
      <c r="AT24">
        <v>0.5</v>
      </c>
      <c r="AU24">
        <f t="shared" si="28"/>
        <v>1180.1730407473465</v>
      </c>
      <c r="AV24">
        <f t="shared" si="29"/>
        <v>16.559609919434344</v>
      </c>
      <c r="AW24">
        <f t="shared" si="30"/>
        <v>114.09054103261377</v>
      </c>
      <c r="AX24">
        <f t="shared" si="31"/>
        <v>0.42197484704282795</v>
      </c>
      <c r="AY24">
        <f t="shared" si="32"/>
        <v>1.4521054800911492E-2</v>
      </c>
      <c r="AZ24">
        <f t="shared" si="33"/>
        <v>1.7719918422841603</v>
      </c>
      <c r="BA24" t="s">
        <v>322</v>
      </c>
      <c r="BB24">
        <v>680.22</v>
      </c>
      <c r="BC24">
        <f t="shared" si="34"/>
        <v>496.57999999999993</v>
      </c>
      <c r="BD24">
        <f t="shared" si="35"/>
        <v>0.45819187240726572</v>
      </c>
      <c r="BE24">
        <f t="shared" si="36"/>
        <v>0.80766579132873195</v>
      </c>
      <c r="BF24">
        <f t="shared" si="37"/>
        <v>0.49320949109584461</v>
      </c>
      <c r="BG24">
        <f t="shared" si="38"/>
        <v>0.81884767158906091</v>
      </c>
      <c r="BH24">
        <f t="shared" si="39"/>
        <v>1399.9856666666701</v>
      </c>
      <c r="BI24">
        <f t="shared" si="40"/>
        <v>1180.1730407473465</v>
      </c>
      <c r="BJ24">
        <f t="shared" si="41"/>
        <v>0.84298937399645535</v>
      </c>
      <c r="BK24">
        <f t="shared" si="42"/>
        <v>0.19597874799291065</v>
      </c>
      <c r="BL24">
        <v>6</v>
      </c>
      <c r="BM24">
        <v>0.5</v>
      </c>
      <c r="BN24" t="s">
        <v>290</v>
      </c>
      <c r="BO24">
        <v>2</v>
      </c>
      <c r="BP24">
        <v>1607988060.75</v>
      </c>
      <c r="BQ24">
        <v>399.493066666667</v>
      </c>
      <c r="BR24">
        <v>421.0385</v>
      </c>
      <c r="BS24">
        <v>20.5091</v>
      </c>
      <c r="BT24">
        <v>16.403980000000001</v>
      </c>
      <c r="BU24">
        <v>396.80059999999997</v>
      </c>
      <c r="BV24">
        <v>20.305009999999999</v>
      </c>
      <c r="BW24">
        <v>500.01016666666698</v>
      </c>
      <c r="BX24">
        <v>102.3158</v>
      </c>
      <c r="BY24">
        <v>9.9968509999999997E-2</v>
      </c>
      <c r="BZ24">
        <v>27.976976666666701</v>
      </c>
      <c r="CA24">
        <v>28.5541433333333</v>
      </c>
      <c r="CB24">
        <v>999.9</v>
      </c>
      <c r="CC24">
        <v>0</v>
      </c>
      <c r="CD24">
        <v>0</v>
      </c>
      <c r="CE24">
        <v>10001.251333333301</v>
      </c>
      <c r="CF24">
        <v>0</v>
      </c>
      <c r="CG24">
        <v>198.99483333333299</v>
      </c>
      <c r="CH24">
        <v>1399.9856666666701</v>
      </c>
      <c r="CI24">
        <v>0.89999673333333396</v>
      </c>
      <c r="CJ24">
        <v>0.10000326</v>
      </c>
      <c r="CK24">
        <v>0</v>
      </c>
      <c r="CL24">
        <v>949.164266666667</v>
      </c>
      <c r="CM24">
        <v>4.9997499999999997</v>
      </c>
      <c r="CN24">
        <v>13130.063333333301</v>
      </c>
      <c r="CO24">
        <v>12177.9066666667</v>
      </c>
      <c r="CP24">
        <v>49.414333333333303</v>
      </c>
      <c r="CQ24">
        <v>51.262300000000003</v>
      </c>
      <c r="CR24">
        <v>50.405999999999999</v>
      </c>
      <c r="CS24">
        <v>50.378900000000002</v>
      </c>
      <c r="CT24">
        <v>50.383099999999999</v>
      </c>
      <c r="CU24">
        <v>1255.4829999999999</v>
      </c>
      <c r="CV24">
        <v>139.50266666666701</v>
      </c>
      <c r="CW24">
        <v>0</v>
      </c>
      <c r="CX24">
        <v>112.19999980926499</v>
      </c>
      <c r="CY24">
        <v>0</v>
      </c>
      <c r="CZ24">
        <v>949.27107999999998</v>
      </c>
      <c r="DA24">
        <v>13.6025384820139</v>
      </c>
      <c r="DB24">
        <v>137.37692326333399</v>
      </c>
      <c r="DC24">
        <v>13131.191999999999</v>
      </c>
      <c r="DD24">
        <v>15</v>
      </c>
      <c r="DE24">
        <v>1607987474</v>
      </c>
      <c r="DF24" t="s">
        <v>291</v>
      </c>
      <c r="DG24">
        <v>1607987470</v>
      </c>
      <c r="DH24">
        <v>1607987474</v>
      </c>
      <c r="DI24">
        <v>20</v>
      </c>
      <c r="DJ24">
        <v>-1.9550000000000001</v>
      </c>
      <c r="DK24">
        <v>8.9999999999999993E-3</v>
      </c>
      <c r="DL24">
        <v>2.6920000000000002</v>
      </c>
      <c r="DM24">
        <v>0.20399999999999999</v>
      </c>
      <c r="DN24">
        <v>411</v>
      </c>
      <c r="DO24">
        <v>21</v>
      </c>
      <c r="DP24">
        <v>0.25</v>
      </c>
      <c r="DQ24">
        <v>7.0000000000000007E-2</v>
      </c>
      <c r="DR24">
        <v>16.563695592914002</v>
      </c>
      <c r="DS24">
        <v>-0.155103065535344</v>
      </c>
      <c r="DT24">
        <v>3.4940497668736401E-2</v>
      </c>
      <c r="DU24">
        <v>1</v>
      </c>
      <c r="DV24">
        <v>-21.5521903225806</v>
      </c>
      <c r="DW24">
        <v>0.19500483870971799</v>
      </c>
      <c r="DX24">
        <v>3.9588254651443798E-2</v>
      </c>
      <c r="DY24">
        <v>1</v>
      </c>
      <c r="DZ24">
        <v>4.1068735483871004</v>
      </c>
      <c r="EA24">
        <v>-0.13799951612904801</v>
      </c>
      <c r="EB24">
        <v>2.2759888251382102E-2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2.6930000000000001</v>
      </c>
      <c r="EJ24">
        <v>0.2041</v>
      </c>
      <c r="EK24">
        <v>2.6924285714285401</v>
      </c>
      <c r="EL24">
        <v>0</v>
      </c>
      <c r="EM24">
        <v>0</v>
      </c>
      <c r="EN24">
        <v>0</v>
      </c>
      <c r="EO24">
        <v>0.20407619047618999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</v>
      </c>
      <c r="EX24">
        <v>9.9</v>
      </c>
      <c r="EY24">
        <v>2</v>
      </c>
      <c r="EZ24">
        <v>511.15899999999999</v>
      </c>
      <c r="FA24">
        <v>474.64499999999998</v>
      </c>
      <c r="FB24">
        <v>24.1708</v>
      </c>
      <c r="FC24">
        <v>33.409999999999997</v>
      </c>
      <c r="FD24">
        <v>29.9999</v>
      </c>
      <c r="FE24">
        <v>33.379899999999999</v>
      </c>
      <c r="FF24">
        <v>33.3538</v>
      </c>
      <c r="FG24">
        <v>22.812000000000001</v>
      </c>
      <c r="FH24">
        <v>28.968499999999999</v>
      </c>
      <c r="FI24">
        <v>58.522100000000002</v>
      </c>
      <c r="FJ24">
        <v>24.1815</v>
      </c>
      <c r="FK24">
        <v>421.26</v>
      </c>
      <c r="FL24">
        <v>16.461099999999998</v>
      </c>
      <c r="FM24">
        <v>101.429</v>
      </c>
      <c r="FN24">
        <v>100.79300000000001</v>
      </c>
    </row>
    <row r="25" spans="1:170" x14ac:dyDescent="0.25">
      <c r="A25">
        <v>9</v>
      </c>
      <c r="B25">
        <v>1607988135.5</v>
      </c>
      <c r="C25">
        <v>685</v>
      </c>
      <c r="D25" t="s">
        <v>323</v>
      </c>
      <c r="E25" t="s">
        <v>324</v>
      </c>
      <c r="F25" t="s">
        <v>285</v>
      </c>
      <c r="G25" t="s">
        <v>286</v>
      </c>
      <c r="H25">
        <v>1607988127.75</v>
      </c>
      <c r="I25">
        <f t="shared" si="0"/>
        <v>3.1540326329286481E-3</v>
      </c>
      <c r="J25">
        <f t="shared" si="1"/>
        <v>20.830571065586881</v>
      </c>
      <c r="K25">
        <f t="shared" si="2"/>
        <v>497.56349999999998</v>
      </c>
      <c r="L25">
        <f t="shared" si="3"/>
        <v>291.97669172153456</v>
      </c>
      <c r="M25">
        <f t="shared" si="4"/>
        <v>29.901901112850375</v>
      </c>
      <c r="N25">
        <f t="shared" si="5"/>
        <v>50.956446169180296</v>
      </c>
      <c r="O25">
        <f t="shared" si="6"/>
        <v>0.17665697069231945</v>
      </c>
      <c r="P25">
        <f t="shared" si="7"/>
        <v>2.9698240740196677</v>
      </c>
      <c r="Q25">
        <f t="shared" si="8"/>
        <v>0.17101989135146622</v>
      </c>
      <c r="R25">
        <f t="shared" si="9"/>
        <v>0.10737891703895125</v>
      </c>
      <c r="S25">
        <f t="shared" si="10"/>
        <v>231.288692923778</v>
      </c>
      <c r="T25">
        <f t="shared" si="11"/>
        <v>28.518093489043785</v>
      </c>
      <c r="U25">
        <f t="shared" si="12"/>
        <v>28.5769366666667</v>
      </c>
      <c r="V25">
        <f t="shared" si="13"/>
        <v>3.9243612624384192</v>
      </c>
      <c r="W25">
        <f t="shared" si="14"/>
        <v>55.162824417614978</v>
      </c>
      <c r="X25">
        <f t="shared" si="15"/>
        <v>2.091100021162148</v>
      </c>
      <c r="Y25">
        <f t="shared" si="16"/>
        <v>3.7907776536808431</v>
      </c>
      <c r="Z25">
        <f t="shared" si="17"/>
        <v>1.8332612412762712</v>
      </c>
      <c r="AA25">
        <f t="shared" si="18"/>
        <v>-139.09283911215337</v>
      </c>
      <c r="AB25">
        <f t="shared" si="19"/>
        <v>-95.314047650755228</v>
      </c>
      <c r="AC25">
        <f t="shared" si="20"/>
        <v>-7.0152900204639872</v>
      </c>
      <c r="AD25">
        <f t="shared" si="21"/>
        <v>-10.133483859594591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53924.297190305871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987.03147999999999</v>
      </c>
      <c r="AR25">
        <v>1251.92</v>
      </c>
      <c r="AS25">
        <f t="shared" si="27"/>
        <v>0.21158582018020322</v>
      </c>
      <c r="AT25">
        <v>0.5</v>
      </c>
      <c r="AU25">
        <f t="shared" si="28"/>
        <v>1180.1734687544647</v>
      </c>
      <c r="AV25">
        <f t="shared" si="29"/>
        <v>20.830571065586881</v>
      </c>
      <c r="AW25">
        <f t="shared" si="30"/>
        <v>124.85398567066443</v>
      </c>
      <c r="AX25">
        <f t="shared" si="31"/>
        <v>0.44433350373825808</v>
      </c>
      <c r="AY25">
        <f t="shared" si="32"/>
        <v>1.8139976124015977E-2</v>
      </c>
      <c r="AZ25">
        <f t="shared" si="33"/>
        <v>1.6056617036232346</v>
      </c>
      <c r="BA25" t="s">
        <v>326</v>
      </c>
      <c r="BB25">
        <v>695.65</v>
      </c>
      <c r="BC25">
        <f t="shared" si="34"/>
        <v>556.2700000000001</v>
      </c>
      <c r="BD25">
        <f t="shared" si="35"/>
        <v>0.47618695956999307</v>
      </c>
      <c r="BE25">
        <f t="shared" si="36"/>
        <v>0.78325144266549251</v>
      </c>
      <c r="BF25">
        <f t="shared" si="37"/>
        <v>0.49378681801495894</v>
      </c>
      <c r="BG25">
        <f t="shared" si="38"/>
        <v>0.78934955282814145</v>
      </c>
      <c r="BH25">
        <f t="shared" si="39"/>
        <v>1399.9863333333301</v>
      </c>
      <c r="BI25">
        <f t="shared" si="40"/>
        <v>1180.1734687544647</v>
      </c>
      <c r="BJ25">
        <f t="shared" si="41"/>
        <v>0.84298927829138381</v>
      </c>
      <c r="BK25">
        <f t="shared" si="42"/>
        <v>0.19597855658276764</v>
      </c>
      <c r="BL25">
        <v>6</v>
      </c>
      <c r="BM25">
        <v>0.5</v>
      </c>
      <c r="BN25" t="s">
        <v>290</v>
      </c>
      <c r="BO25">
        <v>2</v>
      </c>
      <c r="BP25">
        <v>1607988127.75</v>
      </c>
      <c r="BQ25">
        <v>497.56349999999998</v>
      </c>
      <c r="BR25">
        <v>524.44276666666701</v>
      </c>
      <c r="BS25">
        <v>20.418516666666701</v>
      </c>
      <c r="BT25">
        <v>16.711043333333301</v>
      </c>
      <c r="BU25">
        <v>494.19850000000002</v>
      </c>
      <c r="BV25">
        <v>20.314516666666702</v>
      </c>
      <c r="BW25">
        <v>500.01146666666699</v>
      </c>
      <c r="BX25">
        <v>102.311966666667</v>
      </c>
      <c r="BY25">
        <v>9.9979083333333302E-2</v>
      </c>
      <c r="BZ25">
        <v>27.981629999999999</v>
      </c>
      <c r="CA25">
        <v>28.5769366666667</v>
      </c>
      <c r="CB25">
        <v>999.9</v>
      </c>
      <c r="CC25">
        <v>0</v>
      </c>
      <c r="CD25">
        <v>0</v>
      </c>
      <c r="CE25">
        <v>10000.206</v>
      </c>
      <c r="CF25">
        <v>0</v>
      </c>
      <c r="CG25">
        <v>198.38153333333301</v>
      </c>
      <c r="CH25">
        <v>1399.9863333333301</v>
      </c>
      <c r="CI25">
        <v>0.90000013333333295</v>
      </c>
      <c r="CJ25">
        <v>9.9999820000000003E-2</v>
      </c>
      <c r="CK25">
        <v>0</v>
      </c>
      <c r="CL25">
        <v>986.86503333333303</v>
      </c>
      <c r="CM25">
        <v>4.9997499999999997</v>
      </c>
      <c r="CN25">
        <v>13616.1033333333</v>
      </c>
      <c r="CO25">
        <v>12177.926666666701</v>
      </c>
      <c r="CP25">
        <v>48.949733333333299</v>
      </c>
      <c r="CQ25">
        <v>50.783066666666699</v>
      </c>
      <c r="CR25">
        <v>49.916400000000003</v>
      </c>
      <c r="CS25">
        <v>49.903933333333299</v>
      </c>
      <c r="CT25">
        <v>49.9664</v>
      </c>
      <c r="CU25">
        <v>1255.48866666667</v>
      </c>
      <c r="CV25">
        <v>139.49833333333299</v>
      </c>
      <c r="CW25">
        <v>0</v>
      </c>
      <c r="CX25">
        <v>66.299999952316298</v>
      </c>
      <c r="CY25">
        <v>0</v>
      </c>
      <c r="CZ25">
        <v>987.03147999999999</v>
      </c>
      <c r="DA25">
        <v>20.002153850854899</v>
      </c>
      <c r="DB25">
        <v>254.315384653916</v>
      </c>
      <c r="DC25">
        <v>13618.444</v>
      </c>
      <c r="DD25">
        <v>15</v>
      </c>
      <c r="DE25">
        <v>1607988163.5</v>
      </c>
      <c r="DF25" t="s">
        <v>327</v>
      </c>
      <c r="DG25">
        <v>1607988153.5</v>
      </c>
      <c r="DH25">
        <v>1607988163.5</v>
      </c>
      <c r="DI25">
        <v>21</v>
      </c>
      <c r="DJ25">
        <v>0.67300000000000004</v>
      </c>
      <c r="DK25">
        <v>-0.10100000000000001</v>
      </c>
      <c r="DL25">
        <v>3.3650000000000002</v>
      </c>
      <c r="DM25">
        <v>0.104</v>
      </c>
      <c r="DN25">
        <v>526</v>
      </c>
      <c r="DO25">
        <v>17</v>
      </c>
      <c r="DP25">
        <v>7.0000000000000007E-2</v>
      </c>
      <c r="DQ25">
        <v>0.02</v>
      </c>
      <c r="DR25">
        <v>21.3584755166927</v>
      </c>
      <c r="DS25">
        <v>0.16626465934481</v>
      </c>
      <c r="DT25">
        <v>4.44805351372368E-2</v>
      </c>
      <c r="DU25">
        <v>1</v>
      </c>
      <c r="DV25">
        <v>-27.559851612903199</v>
      </c>
      <c r="DW25">
        <v>-8.2480645161232505E-2</v>
      </c>
      <c r="DX25">
        <v>4.5701640197627097E-2</v>
      </c>
      <c r="DY25">
        <v>1</v>
      </c>
      <c r="DZ25">
        <v>3.8081016129032301</v>
      </c>
      <c r="EA25">
        <v>-0.18765000000000001</v>
      </c>
      <c r="EB25">
        <v>2.1250338000617201E-2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3.3650000000000002</v>
      </c>
      <c r="EJ25">
        <v>0.104</v>
      </c>
      <c r="EK25">
        <v>2.6924285714285401</v>
      </c>
      <c r="EL25">
        <v>0</v>
      </c>
      <c r="EM25">
        <v>0</v>
      </c>
      <c r="EN25">
        <v>0</v>
      </c>
      <c r="EO25">
        <v>0.20407619047618999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11.1</v>
      </c>
      <c r="EX25">
        <v>11</v>
      </c>
      <c r="EY25">
        <v>2</v>
      </c>
      <c r="EZ25">
        <v>511.13400000000001</v>
      </c>
      <c r="FA25">
        <v>475.024</v>
      </c>
      <c r="FB25">
        <v>24.099699999999999</v>
      </c>
      <c r="FC25">
        <v>33.3919</v>
      </c>
      <c r="FD25">
        <v>29.9999</v>
      </c>
      <c r="FE25">
        <v>33.365000000000002</v>
      </c>
      <c r="FF25">
        <v>33.341200000000001</v>
      </c>
      <c r="FG25">
        <v>27.015699999999999</v>
      </c>
      <c r="FH25">
        <v>26.831800000000001</v>
      </c>
      <c r="FI25">
        <v>57.021900000000002</v>
      </c>
      <c r="FJ25">
        <v>24.108799999999999</v>
      </c>
      <c r="FK25">
        <v>525.70100000000002</v>
      </c>
      <c r="FL25">
        <v>16.826000000000001</v>
      </c>
      <c r="FM25">
        <v>101.42700000000001</v>
      </c>
      <c r="FN25">
        <v>100.79600000000001</v>
      </c>
    </row>
    <row r="26" spans="1:170" x14ac:dyDescent="0.25">
      <c r="A26">
        <v>10</v>
      </c>
      <c r="B26">
        <v>1607988274.5</v>
      </c>
      <c r="C26">
        <v>824</v>
      </c>
      <c r="D26" t="s">
        <v>328</v>
      </c>
      <c r="E26" t="s">
        <v>329</v>
      </c>
      <c r="F26" t="s">
        <v>285</v>
      </c>
      <c r="G26" t="s">
        <v>286</v>
      </c>
      <c r="H26">
        <v>1607988266.5</v>
      </c>
      <c r="I26">
        <f t="shared" si="0"/>
        <v>2.7782672109942746E-3</v>
      </c>
      <c r="J26">
        <f t="shared" si="1"/>
        <v>22.753061554689285</v>
      </c>
      <c r="K26">
        <f t="shared" si="2"/>
        <v>599.75380645161295</v>
      </c>
      <c r="L26">
        <f t="shared" si="3"/>
        <v>346.56559983772229</v>
      </c>
      <c r="M26">
        <f t="shared" si="4"/>
        <v>35.491613147088081</v>
      </c>
      <c r="N26">
        <f t="shared" si="5"/>
        <v>61.420493240071615</v>
      </c>
      <c r="O26">
        <f t="shared" si="6"/>
        <v>0.1558829988226656</v>
      </c>
      <c r="P26">
        <f t="shared" si="7"/>
        <v>2.9700760182569947</v>
      </c>
      <c r="Q26">
        <f t="shared" si="8"/>
        <v>0.15147631076637583</v>
      </c>
      <c r="R26">
        <f t="shared" si="9"/>
        <v>9.5058241319283782E-2</v>
      </c>
      <c r="S26">
        <f t="shared" si="10"/>
        <v>231.29246292111429</v>
      </c>
      <c r="T26">
        <f t="shared" si="11"/>
        <v>28.63790393114208</v>
      </c>
      <c r="U26">
        <f t="shared" si="12"/>
        <v>28.706954838709699</v>
      </c>
      <c r="V26">
        <f t="shared" si="13"/>
        <v>3.9540768656441219</v>
      </c>
      <c r="W26">
        <f t="shared" si="14"/>
        <v>56.153572343842448</v>
      </c>
      <c r="X26">
        <f t="shared" si="15"/>
        <v>2.1315660697676959</v>
      </c>
      <c r="Y26">
        <f t="shared" si="16"/>
        <v>3.79595808565051</v>
      </c>
      <c r="Z26">
        <f t="shared" si="17"/>
        <v>1.8225107958764259</v>
      </c>
      <c r="AA26">
        <f t="shared" si="18"/>
        <v>-122.52158400484751</v>
      </c>
      <c r="AB26">
        <f t="shared" si="19"/>
        <v>-112.39015001015244</v>
      </c>
      <c r="AC26">
        <f t="shared" si="20"/>
        <v>-8.2777447708425544</v>
      </c>
      <c r="AD26">
        <f t="shared" si="21"/>
        <v>-11.897015864728218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53927.424491787904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1034.4508000000001</v>
      </c>
      <c r="AR26">
        <v>1338.83</v>
      </c>
      <c r="AS26">
        <f t="shared" si="27"/>
        <v>0.2273471613274276</v>
      </c>
      <c r="AT26">
        <v>0.5</v>
      </c>
      <c r="AU26">
        <f t="shared" si="28"/>
        <v>1180.1901781667243</v>
      </c>
      <c r="AV26">
        <f t="shared" si="29"/>
        <v>22.753061554689285</v>
      </c>
      <c r="AW26">
        <f t="shared" si="30"/>
        <v>134.15644341635789</v>
      </c>
      <c r="AX26">
        <f t="shared" si="31"/>
        <v>0.46869281387480105</v>
      </c>
      <c r="AY26">
        <f t="shared" si="32"/>
        <v>1.9768685984785064E-2</v>
      </c>
      <c r="AZ26">
        <f t="shared" si="33"/>
        <v>1.4365154649955558</v>
      </c>
      <c r="BA26" t="s">
        <v>331</v>
      </c>
      <c r="BB26">
        <v>711.33</v>
      </c>
      <c r="BC26">
        <f t="shared" si="34"/>
        <v>627.49999999999989</v>
      </c>
      <c r="BD26">
        <f t="shared" si="35"/>
        <v>0.48506645418326677</v>
      </c>
      <c r="BE26">
        <f t="shared" si="36"/>
        <v>0.75399392335587567</v>
      </c>
      <c r="BF26">
        <f t="shared" si="37"/>
        <v>0.48829341069822113</v>
      </c>
      <c r="BG26">
        <f t="shared" si="38"/>
        <v>0.7552217373128125</v>
      </c>
      <c r="BH26">
        <f t="shared" si="39"/>
        <v>1400.0058064516099</v>
      </c>
      <c r="BI26">
        <f t="shared" si="40"/>
        <v>1180.1901781667243</v>
      </c>
      <c r="BJ26">
        <f t="shared" si="41"/>
        <v>0.84298948813503838</v>
      </c>
      <c r="BK26">
        <f t="shared" si="42"/>
        <v>0.1959789762700769</v>
      </c>
      <c r="BL26">
        <v>6</v>
      </c>
      <c r="BM26">
        <v>0.5</v>
      </c>
      <c r="BN26" t="s">
        <v>290</v>
      </c>
      <c r="BO26">
        <v>2</v>
      </c>
      <c r="BP26">
        <v>1607988266.5</v>
      </c>
      <c r="BQ26">
        <v>599.75380645161295</v>
      </c>
      <c r="BR26">
        <v>629.05664516129002</v>
      </c>
      <c r="BS26">
        <v>20.814141935483899</v>
      </c>
      <c r="BT26">
        <v>17.549654838709699</v>
      </c>
      <c r="BU26">
        <v>596.388709677419</v>
      </c>
      <c r="BV26">
        <v>20.7105903225806</v>
      </c>
      <c r="BW26">
        <v>500.00625806451598</v>
      </c>
      <c r="BX26">
        <v>102.309548387097</v>
      </c>
      <c r="BY26">
        <v>9.9961280645161299E-2</v>
      </c>
      <c r="BZ26">
        <v>28.0050548387097</v>
      </c>
      <c r="CA26">
        <v>28.706954838709699</v>
      </c>
      <c r="CB26">
        <v>999.9</v>
      </c>
      <c r="CC26">
        <v>0</v>
      </c>
      <c r="CD26">
        <v>0</v>
      </c>
      <c r="CE26">
        <v>10001.868709677399</v>
      </c>
      <c r="CF26">
        <v>0</v>
      </c>
      <c r="CG26">
        <v>196.59638709677401</v>
      </c>
      <c r="CH26">
        <v>1400.0058064516099</v>
      </c>
      <c r="CI26">
        <v>0.89999399999999996</v>
      </c>
      <c r="CJ26">
        <v>0.100006</v>
      </c>
      <c r="CK26">
        <v>0</v>
      </c>
      <c r="CL26">
        <v>1034.33</v>
      </c>
      <c r="CM26">
        <v>4.9997499999999997</v>
      </c>
      <c r="CN26">
        <v>14205.1161290323</v>
      </c>
      <c r="CO26">
        <v>12178.087096774199</v>
      </c>
      <c r="CP26">
        <v>48.098580645161299</v>
      </c>
      <c r="CQ26">
        <v>50.012</v>
      </c>
      <c r="CR26">
        <v>49.060129032258097</v>
      </c>
      <c r="CS26">
        <v>49.227580645161297</v>
      </c>
      <c r="CT26">
        <v>49.201258064516097</v>
      </c>
      <c r="CU26">
        <v>1255.49580645161</v>
      </c>
      <c r="CV26">
        <v>139.51</v>
      </c>
      <c r="CW26">
        <v>0</v>
      </c>
      <c r="CX26">
        <v>138.5</v>
      </c>
      <c r="CY26">
        <v>0</v>
      </c>
      <c r="CZ26">
        <v>1034.4508000000001</v>
      </c>
      <c r="DA26">
        <v>4.18000000000188</v>
      </c>
      <c r="DB26">
        <v>46.630769171980198</v>
      </c>
      <c r="DC26">
        <v>14205.884</v>
      </c>
      <c r="DD26">
        <v>15</v>
      </c>
      <c r="DE26">
        <v>1607988163.5</v>
      </c>
      <c r="DF26" t="s">
        <v>327</v>
      </c>
      <c r="DG26">
        <v>1607988153.5</v>
      </c>
      <c r="DH26">
        <v>1607988163.5</v>
      </c>
      <c r="DI26">
        <v>21</v>
      </c>
      <c r="DJ26">
        <v>0.67300000000000004</v>
      </c>
      <c r="DK26">
        <v>-0.10100000000000001</v>
      </c>
      <c r="DL26">
        <v>3.3650000000000002</v>
      </c>
      <c r="DM26">
        <v>0.104</v>
      </c>
      <c r="DN26">
        <v>526</v>
      </c>
      <c r="DO26">
        <v>17</v>
      </c>
      <c r="DP26">
        <v>7.0000000000000007E-2</v>
      </c>
      <c r="DQ26">
        <v>0.02</v>
      </c>
      <c r="DR26">
        <v>22.7552411638578</v>
      </c>
      <c r="DS26">
        <v>-2.79587705832261E-2</v>
      </c>
      <c r="DT26">
        <v>2.0532022339111399E-2</v>
      </c>
      <c r="DU26">
        <v>1</v>
      </c>
      <c r="DV26">
        <v>-29.305599999999998</v>
      </c>
      <c r="DW26">
        <v>0.126967741935571</v>
      </c>
      <c r="DX26">
        <v>2.85357952912344E-2</v>
      </c>
      <c r="DY26">
        <v>1</v>
      </c>
      <c r="DZ26">
        <v>3.2667735483870999</v>
      </c>
      <c r="EA26">
        <v>-0.19382709677420201</v>
      </c>
      <c r="EB26">
        <v>1.9936679367014501E-2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3.3650000000000002</v>
      </c>
      <c r="EJ26">
        <v>0.10349999999999999</v>
      </c>
      <c r="EK26">
        <v>3.3650500000001098</v>
      </c>
      <c r="EL26">
        <v>0</v>
      </c>
      <c r="EM26">
        <v>0</v>
      </c>
      <c r="EN26">
        <v>0</v>
      </c>
      <c r="EO26">
        <v>0.10353999999999899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</v>
      </c>
      <c r="EX26">
        <v>1.9</v>
      </c>
      <c r="EY26">
        <v>2</v>
      </c>
      <c r="EZ26">
        <v>510.77300000000002</v>
      </c>
      <c r="FA26">
        <v>476.58499999999998</v>
      </c>
      <c r="FB26">
        <v>24.239799999999999</v>
      </c>
      <c r="FC26">
        <v>33.350200000000001</v>
      </c>
      <c r="FD26">
        <v>30.0016</v>
      </c>
      <c r="FE26">
        <v>33.335299999999997</v>
      </c>
      <c r="FF26">
        <v>33.3123</v>
      </c>
      <c r="FG26">
        <v>31.0593</v>
      </c>
      <c r="FH26">
        <v>22.73</v>
      </c>
      <c r="FI26">
        <v>56.08</v>
      </c>
      <c r="FJ26">
        <v>24.218499999999999</v>
      </c>
      <c r="FK26">
        <v>629.06200000000001</v>
      </c>
      <c r="FL26">
        <v>17.764900000000001</v>
      </c>
      <c r="FM26">
        <v>101.43</v>
      </c>
      <c r="FN26">
        <v>100.798</v>
      </c>
    </row>
    <row r="27" spans="1:170" x14ac:dyDescent="0.25">
      <c r="A27">
        <v>11</v>
      </c>
      <c r="B27">
        <v>1607988395.0999999</v>
      </c>
      <c r="C27">
        <v>944.59999990463302</v>
      </c>
      <c r="D27" t="s">
        <v>332</v>
      </c>
      <c r="E27" t="s">
        <v>333</v>
      </c>
      <c r="F27" t="s">
        <v>285</v>
      </c>
      <c r="G27" t="s">
        <v>286</v>
      </c>
      <c r="H27">
        <v>1607988387.0999999</v>
      </c>
      <c r="I27">
        <f t="shared" si="0"/>
        <v>2.3544233612881878E-3</v>
      </c>
      <c r="J27">
        <f t="shared" si="1"/>
        <v>24.366642310187601</v>
      </c>
      <c r="K27">
        <f t="shared" si="2"/>
        <v>699.95093548387104</v>
      </c>
      <c r="L27">
        <f t="shared" si="3"/>
        <v>381.34852904637216</v>
      </c>
      <c r="M27">
        <f t="shared" si="4"/>
        <v>39.052149715570053</v>
      </c>
      <c r="N27">
        <f t="shared" si="5"/>
        <v>71.678757472657125</v>
      </c>
      <c r="O27">
        <f t="shared" si="6"/>
        <v>0.13146739038499441</v>
      </c>
      <c r="P27">
        <f t="shared" si="7"/>
        <v>2.9694933496218292</v>
      </c>
      <c r="Q27">
        <f t="shared" si="8"/>
        <v>0.12831739551200605</v>
      </c>
      <c r="R27">
        <f t="shared" si="9"/>
        <v>8.0475100476482403E-2</v>
      </c>
      <c r="S27">
        <f t="shared" si="10"/>
        <v>231.29066118744763</v>
      </c>
      <c r="T27">
        <f t="shared" si="11"/>
        <v>28.703398409315856</v>
      </c>
      <c r="U27">
        <f t="shared" si="12"/>
        <v>28.7845774193548</v>
      </c>
      <c r="V27">
        <f t="shared" si="13"/>
        <v>3.9719108648550026</v>
      </c>
      <c r="W27">
        <f t="shared" si="14"/>
        <v>56.758600589155748</v>
      </c>
      <c r="X27">
        <f t="shared" si="15"/>
        <v>2.1490873805071251</v>
      </c>
      <c r="Y27">
        <f t="shared" si="16"/>
        <v>3.7863642834734157</v>
      </c>
      <c r="Z27">
        <f t="shared" si="17"/>
        <v>1.8228234843478774</v>
      </c>
      <c r="AA27">
        <f t="shared" si="18"/>
        <v>-103.83007023280908</v>
      </c>
      <c r="AB27">
        <f t="shared" si="19"/>
        <v>-131.74328311403607</v>
      </c>
      <c r="AC27">
        <f t="shared" si="20"/>
        <v>-9.7067012087463311</v>
      </c>
      <c r="AD27">
        <f t="shared" si="21"/>
        <v>-13.989393368143851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53918.053492085244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1052.68153846154</v>
      </c>
      <c r="AR27">
        <v>1373.25</v>
      </c>
      <c r="AS27">
        <f t="shared" si="27"/>
        <v>0.23343780195773534</v>
      </c>
      <c r="AT27">
        <v>0.5</v>
      </c>
      <c r="AU27">
        <f t="shared" si="28"/>
        <v>1180.1806942957633</v>
      </c>
      <c r="AV27">
        <f t="shared" si="29"/>
        <v>24.366642310187601</v>
      </c>
      <c r="AW27">
        <f t="shared" si="30"/>
        <v>137.74939359467848</v>
      </c>
      <c r="AX27">
        <f t="shared" si="31"/>
        <v>0.47338066630256692</v>
      </c>
      <c r="AY27">
        <f t="shared" si="32"/>
        <v>2.1136076797874267E-2</v>
      </c>
      <c r="AZ27">
        <f t="shared" si="33"/>
        <v>1.3754451119606772</v>
      </c>
      <c r="BA27" t="s">
        <v>335</v>
      </c>
      <c r="BB27">
        <v>723.18</v>
      </c>
      <c r="BC27">
        <f t="shared" si="34"/>
        <v>650.07000000000005</v>
      </c>
      <c r="BD27">
        <f t="shared" si="35"/>
        <v>0.49312914230538252</v>
      </c>
      <c r="BE27">
        <f t="shared" si="36"/>
        <v>0.74395604395604387</v>
      </c>
      <c r="BF27">
        <f t="shared" si="37"/>
        <v>0.4873541845738219</v>
      </c>
      <c r="BG27">
        <f t="shared" si="38"/>
        <v>0.74170569301367972</v>
      </c>
      <c r="BH27">
        <f t="shared" si="39"/>
        <v>1399.99451612903</v>
      </c>
      <c r="BI27">
        <f t="shared" si="40"/>
        <v>1180.1806942957633</v>
      </c>
      <c r="BJ27">
        <f t="shared" si="41"/>
        <v>0.8429895122439125</v>
      </c>
      <c r="BK27">
        <f t="shared" si="42"/>
        <v>0.19597902448782495</v>
      </c>
      <c r="BL27">
        <v>6</v>
      </c>
      <c r="BM27">
        <v>0.5</v>
      </c>
      <c r="BN27" t="s">
        <v>290</v>
      </c>
      <c r="BO27">
        <v>2</v>
      </c>
      <c r="BP27">
        <v>1607988387.0999999</v>
      </c>
      <c r="BQ27">
        <v>699.95093548387104</v>
      </c>
      <c r="BR27">
        <v>731.16790322580596</v>
      </c>
      <c r="BS27">
        <v>20.986074193548401</v>
      </c>
      <c r="BT27">
        <v>18.220109677419401</v>
      </c>
      <c r="BU27">
        <v>696.58587096774204</v>
      </c>
      <c r="BV27">
        <v>20.882522580645201</v>
      </c>
      <c r="BW27">
        <v>500.00929032258102</v>
      </c>
      <c r="BX27">
        <v>102.305451612903</v>
      </c>
      <c r="BY27">
        <v>9.9951164516128996E-2</v>
      </c>
      <c r="BZ27">
        <v>27.9616516129032</v>
      </c>
      <c r="CA27">
        <v>28.7845774193548</v>
      </c>
      <c r="CB27">
        <v>999.9</v>
      </c>
      <c r="CC27">
        <v>0</v>
      </c>
      <c r="CD27">
        <v>0</v>
      </c>
      <c r="CE27">
        <v>9998.9706451612892</v>
      </c>
      <c r="CF27">
        <v>0</v>
      </c>
      <c r="CG27">
        <v>195.05048387096801</v>
      </c>
      <c r="CH27">
        <v>1399.99451612903</v>
      </c>
      <c r="CI27">
        <v>0.89999370967741898</v>
      </c>
      <c r="CJ27">
        <v>0.10000628387096799</v>
      </c>
      <c r="CK27">
        <v>0</v>
      </c>
      <c r="CL27">
        <v>1052.6941935483901</v>
      </c>
      <c r="CM27">
        <v>4.9997499999999997</v>
      </c>
      <c r="CN27">
        <v>14420.016129032299</v>
      </c>
      <c r="CO27">
        <v>12177.9774193548</v>
      </c>
      <c r="CP27">
        <v>47.493774193548397</v>
      </c>
      <c r="CQ27">
        <v>49.433</v>
      </c>
      <c r="CR27">
        <v>48.465451612903202</v>
      </c>
      <c r="CS27">
        <v>48.699258064516101</v>
      </c>
      <c r="CT27">
        <v>48.656999999999996</v>
      </c>
      <c r="CU27">
        <v>1255.48451612903</v>
      </c>
      <c r="CV27">
        <v>139.51</v>
      </c>
      <c r="CW27">
        <v>0</v>
      </c>
      <c r="CX27">
        <v>120</v>
      </c>
      <c r="CY27">
        <v>0</v>
      </c>
      <c r="CZ27">
        <v>1052.68153846154</v>
      </c>
      <c r="DA27">
        <v>-1.0529914593629801</v>
      </c>
      <c r="DB27">
        <v>-34.704273488073902</v>
      </c>
      <c r="DC27">
        <v>14419.657692307699</v>
      </c>
      <c r="DD27">
        <v>15</v>
      </c>
      <c r="DE27">
        <v>1607988163.5</v>
      </c>
      <c r="DF27" t="s">
        <v>327</v>
      </c>
      <c r="DG27">
        <v>1607988153.5</v>
      </c>
      <c r="DH27">
        <v>1607988163.5</v>
      </c>
      <c r="DI27">
        <v>21</v>
      </c>
      <c r="DJ27">
        <v>0.67300000000000004</v>
      </c>
      <c r="DK27">
        <v>-0.10100000000000001</v>
      </c>
      <c r="DL27">
        <v>3.3650000000000002</v>
      </c>
      <c r="DM27">
        <v>0.104</v>
      </c>
      <c r="DN27">
        <v>526</v>
      </c>
      <c r="DO27">
        <v>17</v>
      </c>
      <c r="DP27">
        <v>7.0000000000000007E-2</v>
      </c>
      <c r="DQ27">
        <v>0.02</v>
      </c>
      <c r="DR27">
        <v>24.3701125900118</v>
      </c>
      <c r="DS27">
        <v>-0.39336123957453101</v>
      </c>
      <c r="DT27">
        <v>5.1447866919028903E-2</v>
      </c>
      <c r="DU27">
        <v>1</v>
      </c>
      <c r="DV27">
        <v>-31.216893548387102</v>
      </c>
      <c r="DW27">
        <v>0.59355000000001101</v>
      </c>
      <c r="DX27">
        <v>7.02703072955351E-2</v>
      </c>
      <c r="DY27">
        <v>0</v>
      </c>
      <c r="DZ27">
        <v>2.7659551612903202</v>
      </c>
      <c r="EA27">
        <v>-0.106581774193549</v>
      </c>
      <c r="EB27">
        <v>9.5458259315745093E-3</v>
      </c>
      <c r="EC27">
        <v>1</v>
      </c>
      <c r="ED27">
        <v>2</v>
      </c>
      <c r="EE27">
        <v>3</v>
      </c>
      <c r="EF27" t="s">
        <v>336</v>
      </c>
      <c r="EG27">
        <v>100</v>
      </c>
      <c r="EH27">
        <v>100</v>
      </c>
      <c r="EI27">
        <v>3.3650000000000002</v>
      </c>
      <c r="EJ27">
        <v>0.1036</v>
      </c>
      <c r="EK27">
        <v>3.3650500000001098</v>
      </c>
      <c r="EL27">
        <v>0</v>
      </c>
      <c r="EM27">
        <v>0</v>
      </c>
      <c r="EN27">
        <v>0</v>
      </c>
      <c r="EO27">
        <v>0.10353999999999899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</v>
      </c>
      <c r="EX27">
        <v>3.9</v>
      </c>
      <c r="EY27">
        <v>2</v>
      </c>
      <c r="EZ27">
        <v>510.66699999999997</v>
      </c>
      <c r="FA27">
        <v>477.40100000000001</v>
      </c>
      <c r="FB27">
        <v>24.459700000000002</v>
      </c>
      <c r="FC27">
        <v>33.310099999999998</v>
      </c>
      <c r="FD27">
        <v>29.999700000000001</v>
      </c>
      <c r="FE27">
        <v>33.296700000000001</v>
      </c>
      <c r="FF27">
        <v>33.273800000000001</v>
      </c>
      <c r="FG27">
        <v>34.9315</v>
      </c>
      <c r="FH27">
        <v>19.417899999999999</v>
      </c>
      <c r="FI27">
        <v>55.328099999999999</v>
      </c>
      <c r="FJ27">
        <v>24.472100000000001</v>
      </c>
      <c r="FK27">
        <v>731.06500000000005</v>
      </c>
      <c r="FL27">
        <v>18.324999999999999</v>
      </c>
      <c r="FM27">
        <v>101.438</v>
      </c>
      <c r="FN27">
        <v>100.81100000000001</v>
      </c>
    </row>
    <row r="28" spans="1:170" x14ac:dyDescent="0.25">
      <c r="A28">
        <v>12</v>
      </c>
      <c r="B28">
        <v>1607988513.5999999</v>
      </c>
      <c r="C28">
        <v>1063.0999999046301</v>
      </c>
      <c r="D28" t="s">
        <v>337</v>
      </c>
      <c r="E28" t="s">
        <v>338</v>
      </c>
      <c r="F28" t="s">
        <v>285</v>
      </c>
      <c r="G28" t="s">
        <v>286</v>
      </c>
      <c r="H28">
        <v>1607988505.5999999</v>
      </c>
      <c r="I28">
        <f t="shared" si="0"/>
        <v>2.0428325722516472E-3</v>
      </c>
      <c r="J28">
        <f t="shared" si="1"/>
        <v>25.445870196186601</v>
      </c>
      <c r="K28">
        <f t="shared" si="2"/>
        <v>799.87293548387095</v>
      </c>
      <c r="L28">
        <f t="shared" si="3"/>
        <v>418.90097871006179</v>
      </c>
      <c r="M28">
        <f t="shared" si="4"/>
        <v>42.898486915962309</v>
      </c>
      <c r="N28">
        <f t="shared" si="5"/>
        <v>81.912767936111322</v>
      </c>
      <c r="O28">
        <f t="shared" si="6"/>
        <v>0.11414222978579362</v>
      </c>
      <c r="P28">
        <f t="shared" si="7"/>
        <v>2.9692569791671306</v>
      </c>
      <c r="Q28">
        <f t="shared" si="8"/>
        <v>0.11175947005557758</v>
      </c>
      <c r="R28">
        <f t="shared" si="9"/>
        <v>7.005960739807536E-2</v>
      </c>
      <c r="S28">
        <f t="shared" si="10"/>
        <v>231.28827013832151</v>
      </c>
      <c r="T28">
        <f t="shared" si="11"/>
        <v>28.799363340625163</v>
      </c>
      <c r="U28">
        <f t="shared" si="12"/>
        <v>28.9074225806452</v>
      </c>
      <c r="V28">
        <f t="shared" si="13"/>
        <v>4.0002782364928091</v>
      </c>
      <c r="W28">
        <f t="shared" si="14"/>
        <v>57.651355709505367</v>
      </c>
      <c r="X28">
        <f t="shared" si="15"/>
        <v>2.1849229001201644</v>
      </c>
      <c r="Y28">
        <f t="shared" si="16"/>
        <v>3.7898898876369729</v>
      </c>
      <c r="Z28">
        <f t="shared" si="17"/>
        <v>1.8153553363726447</v>
      </c>
      <c r="AA28">
        <f t="shared" si="18"/>
        <v>-90.088916436297637</v>
      </c>
      <c r="AB28">
        <f t="shared" si="19"/>
        <v>-148.8426149337235</v>
      </c>
      <c r="AC28">
        <f t="shared" si="20"/>
        <v>-10.975018769385413</v>
      </c>
      <c r="AD28">
        <f t="shared" si="21"/>
        <v>-18.618280001085026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53908.312712863692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1056.6232</v>
      </c>
      <c r="AR28">
        <v>1381.77</v>
      </c>
      <c r="AS28">
        <f t="shared" si="27"/>
        <v>0.23531181021443515</v>
      </c>
      <c r="AT28">
        <v>0.5</v>
      </c>
      <c r="AU28">
        <f t="shared" si="28"/>
        <v>1180.169435599701</v>
      </c>
      <c r="AV28">
        <f t="shared" si="29"/>
        <v>25.445870196186601</v>
      </c>
      <c r="AW28">
        <f t="shared" si="30"/>
        <v>138.85390312535694</v>
      </c>
      <c r="AX28">
        <f t="shared" si="31"/>
        <v>0.47187303241494605</v>
      </c>
      <c r="AY28">
        <f t="shared" si="32"/>
        <v>2.2050747029200065E-2</v>
      </c>
      <c r="AZ28">
        <f t="shared" si="33"/>
        <v>1.3607981067760915</v>
      </c>
      <c r="BA28" t="s">
        <v>340</v>
      </c>
      <c r="BB28">
        <v>729.75</v>
      </c>
      <c r="BC28">
        <f t="shared" si="34"/>
        <v>652.02</v>
      </c>
      <c r="BD28">
        <f t="shared" si="35"/>
        <v>0.49867611422962482</v>
      </c>
      <c r="BE28">
        <f t="shared" si="36"/>
        <v>0.74252170925590266</v>
      </c>
      <c r="BF28">
        <f t="shared" si="37"/>
        <v>0.48799366414179013</v>
      </c>
      <c r="BG28">
        <f t="shared" si="38"/>
        <v>0.73836005973568408</v>
      </c>
      <c r="BH28">
        <f t="shared" si="39"/>
        <v>1399.98129032258</v>
      </c>
      <c r="BI28">
        <f t="shared" si="40"/>
        <v>1180.169435599701</v>
      </c>
      <c r="BJ28">
        <f t="shared" si="41"/>
        <v>0.8429894340429146</v>
      </c>
      <c r="BK28">
        <f t="shared" si="42"/>
        <v>0.19597886808582937</v>
      </c>
      <c r="BL28">
        <v>6</v>
      </c>
      <c r="BM28">
        <v>0.5</v>
      </c>
      <c r="BN28" t="s">
        <v>290</v>
      </c>
      <c r="BO28">
        <v>2</v>
      </c>
      <c r="BP28">
        <v>1607988505.5999999</v>
      </c>
      <c r="BQ28">
        <v>799.87293548387095</v>
      </c>
      <c r="BR28">
        <v>832.367387096774</v>
      </c>
      <c r="BS28">
        <v>21.3356322580645</v>
      </c>
      <c r="BT28">
        <v>18.9366387096774</v>
      </c>
      <c r="BU28">
        <v>796.50790322580701</v>
      </c>
      <c r="BV28">
        <v>21.232074193548399</v>
      </c>
      <c r="BW28">
        <v>500.02154838709703</v>
      </c>
      <c r="BX28">
        <v>102.307225806452</v>
      </c>
      <c r="BY28">
        <v>9.9999519354838695E-2</v>
      </c>
      <c r="BZ28">
        <v>27.977612903225801</v>
      </c>
      <c r="CA28">
        <v>28.9074225806452</v>
      </c>
      <c r="CB28">
        <v>999.9</v>
      </c>
      <c r="CC28">
        <v>0</v>
      </c>
      <c r="CD28">
        <v>0</v>
      </c>
      <c r="CE28">
        <v>9997.4593548387093</v>
      </c>
      <c r="CF28">
        <v>0</v>
      </c>
      <c r="CG28">
        <v>194.30890322580601</v>
      </c>
      <c r="CH28">
        <v>1399.98129032258</v>
      </c>
      <c r="CI28">
        <v>0.899994838709678</v>
      </c>
      <c r="CJ28">
        <v>0.10000513548387099</v>
      </c>
      <c r="CK28">
        <v>0</v>
      </c>
      <c r="CL28">
        <v>1056.6574193548399</v>
      </c>
      <c r="CM28">
        <v>4.9997499999999997</v>
      </c>
      <c r="CN28">
        <v>14445.2096774194</v>
      </c>
      <c r="CO28">
        <v>12177.867741935501</v>
      </c>
      <c r="CP28">
        <v>46.9856451612903</v>
      </c>
      <c r="CQ28">
        <v>48.887</v>
      </c>
      <c r="CR28">
        <v>47.919064516128998</v>
      </c>
      <c r="CS28">
        <v>48.193129032258</v>
      </c>
      <c r="CT28">
        <v>48.195290322580597</v>
      </c>
      <c r="CU28">
        <v>1255.4774193548401</v>
      </c>
      <c r="CV28">
        <v>139.505161290323</v>
      </c>
      <c r="CW28">
        <v>0</v>
      </c>
      <c r="CX28">
        <v>117.799999952316</v>
      </c>
      <c r="CY28">
        <v>0</v>
      </c>
      <c r="CZ28">
        <v>1056.6232</v>
      </c>
      <c r="DA28">
        <v>-4.2315384669171099</v>
      </c>
      <c r="DB28">
        <v>-77.015384557889803</v>
      </c>
      <c r="DC28">
        <v>14444.404</v>
      </c>
      <c r="DD28">
        <v>15</v>
      </c>
      <c r="DE28">
        <v>1607988163.5</v>
      </c>
      <c r="DF28" t="s">
        <v>327</v>
      </c>
      <c r="DG28">
        <v>1607988153.5</v>
      </c>
      <c r="DH28">
        <v>1607988163.5</v>
      </c>
      <c r="DI28">
        <v>21</v>
      </c>
      <c r="DJ28">
        <v>0.67300000000000004</v>
      </c>
      <c r="DK28">
        <v>-0.10100000000000001</v>
      </c>
      <c r="DL28">
        <v>3.3650000000000002</v>
      </c>
      <c r="DM28">
        <v>0.104</v>
      </c>
      <c r="DN28">
        <v>526</v>
      </c>
      <c r="DO28">
        <v>17</v>
      </c>
      <c r="DP28">
        <v>7.0000000000000007E-2</v>
      </c>
      <c r="DQ28">
        <v>0.02</v>
      </c>
      <c r="DR28">
        <v>25.449364470145699</v>
      </c>
      <c r="DS28">
        <v>-0.153862545576812</v>
      </c>
      <c r="DT28">
        <v>3.9556171695123703E-2</v>
      </c>
      <c r="DU28">
        <v>1</v>
      </c>
      <c r="DV28">
        <v>-32.497500000000002</v>
      </c>
      <c r="DW28">
        <v>0.12764032258069199</v>
      </c>
      <c r="DX28">
        <v>4.5871862202613099E-2</v>
      </c>
      <c r="DY28">
        <v>1</v>
      </c>
      <c r="DZ28">
        <v>2.3984458064516101</v>
      </c>
      <c r="EA28">
        <v>6.6506129032254405E-2</v>
      </c>
      <c r="EB28">
        <v>5.0344213712386196E-3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3.3650000000000002</v>
      </c>
      <c r="EJ28">
        <v>0.1036</v>
      </c>
      <c r="EK28">
        <v>3.3650500000001098</v>
      </c>
      <c r="EL28">
        <v>0</v>
      </c>
      <c r="EM28">
        <v>0</v>
      </c>
      <c r="EN28">
        <v>0</v>
      </c>
      <c r="EO28">
        <v>0.10353999999999899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</v>
      </c>
      <c r="EX28">
        <v>5.8</v>
      </c>
      <c r="EY28">
        <v>2</v>
      </c>
      <c r="EZ28">
        <v>510.52100000000002</v>
      </c>
      <c r="FA28">
        <v>478.93299999999999</v>
      </c>
      <c r="FB28">
        <v>24.471499999999999</v>
      </c>
      <c r="FC28">
        <v>33.223300000000002</v>
      </c>
      <c r="FD28">
        <v>29.999099999999999</v>
      </c>
      <c r="FE28">
        <v>33.225200000000001</v>
      </c>
      <c r="FF28">
        <v>33.202100000000002</v>
      </c>
      <c r="FG28">
        <v>38.682499999999997</v>
      </c>
      <c r="FH28">
        <v>16.081600000000002</v>
      </c>
      <c r="FI28">
        <v>55.328099999999999</v>
      </c>
      <c r="FJ28">
        <v>24.484400000000001</v>
      </c>
      <c r="FK28">
        <v>832.21600000000001</v>
      </c>
      <c r="FL28">
        <v>18.9635</v>
      </c>
      <c r="FM28">
        <v>101.456</v>
      </c>
      <c r="FN28">
        <v>100.82599999999999</v>
      </c>
    </row>
    <row r="29" spans="1:170" x14ac:dyDescent="0.25">
      <c r="A29">
        <v>13</v>
      </c>
      <c r="B29">
        <v>1607988619.5999999</v>
      </c>
      <c r="C29">
        <v>1169.0999999046301</v>
      </c>
      <c r="D29" t="s">
        <v>341</v>
      </c>
      <c r="E29" t="s">
        <v>342</v>
      </c>
      <c r="F29" t="s">
        <v>285</v>
      </c>
      <c r="G29" t="s">
        <v>286</v>
      </c>
      <c r="H29">
        <v>1607988611.8499999</v>
      </c>
      <c r="I29">
        <f t="shared" si="0"/>
        <v>1.7781379198888883E-3</v>
      </c>
      <c r="J29">
        <f t="shared" si="1"/>
        <v>26.070104190823951</v>
      </c>
      <c r="K29">
        <f t="shared" si="2"/>
        <v>899.69173333333299</v>
      </c>
      <c r="L29">
        <f t="shared" si="3"/>
        <v>452.39611838904653</v>
      </c>
      <c r="M29">
        <f t="shared" si="4"/>
        <v>46.327801511151563</v>
      </c>
      <c r="N29">
        <f t="shared" si="5"/>
        <v>92.133283971385495</v>
      </c>
      <c r="O29">
        <f t="shared" si="6"/>
        <v>9.9100416176526818E-2</v>
      </c>
      <c r="P29">
        <f t="shared" si="7"/>
        <v>2.9703581943914448</v>
      </c>
      <c r="Q29">
        <f t="shared" si="8"/>
        <v>9.7299596775058603E-2</v>
      </c>
      <c r="R29">
        <f t="shared" si="9"/>
        <v>6.0971318787252607E-2</v>
      </c>
      <c r="S29">
        <f t="shared" si="10"/>
        <v>231.29403816274859</v>
      </c>
      <c r="T29">
        <f t="shared" si="11"/>
        <v>28.872368057567172</v>
      </c>
      <c r="U29">
        <f t="shared" si="12"/>
        <v>28.961203333333302</v>
      </c>
      <c r="V29">
        <f t="shared" si="13"/>
        <v>4.012752771481737</v>
      </c>
      <c r="W29">
        <f t="shared" si="14"/>
        <v>57.979859317625781</v>
      </c>
      <c r="X29">
        <f t="shared" si="15"/>
        <v>2.1980579916572878</v>
      </c>
      <c r="Y29">
        <f t="shared" si="16"/>
        <v>3.791071619570284</v>
      </c>
      <c r="Z29">
        <f t="shared" si="17"/>
        <v>1.8146947798244493</v>
      </c>
      <c r="AA29">
        <f t="shared" si="18"/>
        <v>-78.415882267099974</v>
      </c>
      <c r="AB29">
        <f t="shared" si="19"/>
        <v>-156.65388295595821</v>
      </c>
      <c r="AC29">
        <f t="shared" si="20"/>
        <v>-11.550106548158562</v>
      </c>
      <c r="AD29">
        <f t="shared" si="21"/>
        <v>-15.325833608468173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53939.555755823021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1053.0288461538501</v>
      </c>
      <c r="AR29">
        <v>1375.32</v>
      </c>
      <c r="AS29">
        <f t="shared" si="27"/>
        <v>0.23433902935036932</v>
      </c>
      <c r="AT29">
        <v>0.5</v>
      </c>
      <c r="AU29">
        <f t="shared" si="28"/>
        <v>1180.2012307473065</v>
      </c>
      <c r="AV29">
        <f t="shared" si="29"/>
        <v>26.070104190823951</v>
      </c>
      <c r="AW29">
        <f t="shared" si="30"/>
        <v>138.28360542571752</v>
      </c>
      <c r="AX29">
        <f t="shared" si="31"/>
        <v>0.47161387895180751</v>
      </c>
      <c r="AY29">
        <f t="shared" si="32"/>
        <v>2.2579074632693517E-2</v>
      </c>
      <c r="AZ29">
        <f t="shared" si="33"/>
        <v>1.3718698193874881</v>
      </c>
      <c r="BA29" t="s">
        <v>344</v>
      </c>
      <c r="BB29">
        <v>726.7</v>
      </c>
      <c r="BC29">
        <f t="shared" si="34"/>
        <v>648.61999999999989</v>
      </c>
      <c r="BD29">
        <f t="shared" si="35"/>
        <v>0.49688747470961414</v>
      </c>
      <c r="BE29">
        <f t="shared" si="36"/>
        <v>0.74417247118775087</v>
      </c>
      <c r="BF29">
        <f t="shared" si="37"/>
        <v>0.4884360617209626</v>
      </c>
      <c r="BG29">
        <f t="shared" si="38"/>
        <v>0.74089284549191314</v>
      </c>
      <c r="BH29">
        <f t="shared" si="39"/>
        <v>1400.01933333333</v>
      </c>
      <c r="BI29">
        <f t="shared" si="40"/>
        <v>1180.2012307473065</v>
      </c>
      <c r="BJ29">
        <f t="shared" si="41"/>
        <v>0.84298923782527002</v>
      </c>
      <c r="BK29">
        <f t="shared" si="42"/>
        <v>0.19597847565054022</v>
      </c>
      <c r="BL29">
        <v>6</v>
      </c>
      <c r="BM29">
        <v>0.5</v>
      </c>
      <c r="BN29" t="s">
        <v>290</v>
      </c>
      <c r="BO29">
        <v>2</v>
      </c>
      <c r="BP29">
        <v>1607988611.8499999</v>
      </c>
      <c r="BQ29">
        <v>899.69173333333299</v>
      </c>
      <c r="BR29">
        <v>932.89406666666696</v>
      </c>
      <c r="BS29">
        <v>21.464279999999999</v>
      </c>
      <c r="BT29">
        <v>19.37641</v>
      </c>
      <c r="BU29">
        <v>896.32669999999996</v>
      </c>
      <c r="BV29">
        <v>21.3607533333333</v>
      </c>
      <c r="BW29">
        <v>500.02293333333301</v>
      </c>
      <c r="BX29">
        <v>102.30540000000001</v>
      </c>
      <c r="BY29">
        <v>9.9991266666666703E-2</v>
      </c>
      <c r="BZ29">
        <v>27.982959999999999</v>
      </c>
      <c r="CA29">
        <v>28.961203333333302</v>
      </c>
      <c r="CB29">
        <v>999.9</v>
      </c>
      <c r="CC29">
        <v>0</v>
      </c>
      <c r="CD29">
        <v>0</v>
      </c>
      <c r="CE29">
        <v>10003.871999999999</v>
      </c>
      <c r="CF29">
        <v>0</v>
      </c>
      <c r="CG29">
        <v>200.51759999999999</v>
      </c>
      <c r="CH29">
        <v>1400.01933333333</v>
      </c>
      <c r="CI29">
        <v>0.90000199999999997</v>
      </c>
      <c r="CJ29">
        <v>9.9997900000000001E-2</v>
      </c>
      <c r="CK29">
        <v>0</v>
      </c>
      <c r="CL29">
        <v>1053.0419999999999</v>
      </c>
      <c r="CM29">
        <v>4.9997499999999997</v>
      </c>
      <c r="CN29">
        <v>14375.973333333301</v>
      </c>
      <c r="CO29">
        <v>12178.23</v>
      </c>
      <c r="CP29">
        <v>46.493699999999997</v>
      </c>
      <c r="CQ29">
        <v>48.393599999999999</v>
      </c>
      <c r="CR29">
        <v>47.414266666666698</v>
      </c>
      <c r="CS29">
        <v>47.689100000000003</v>
      </c>
      <c r="CT29">
        <v>47.743699999999997</v>
      </c>
      <c r="CU29">
        <v>1255.51966666667</v>
      </c>
      <c r="CV29">
        <v>139.499666666667</v>
      </c>
      <c r="CW29">
        <v>0</v>
      </c>
      <c r="CX29">
        <v>105.200000047684</v>
      </c>
      <c r="CY29">
        <v>0</v>
      </c>
      <c r="CZ29">
        <v>1053.0288461538501</v>
      </c>
      <c r="DA29">
        <v>-9.8239316358045503</v>
      </c>
      <c r="DB29">
        <v>-136.00683767912199</v>
      </c>
      <c r="DC29">
        <v>14375.5</v>
      </c>
      <c r="DD29">
        <v>15</v>
      </c>
      <c r="DE29">
        <v>1607988163.5</v>
      </c>
      <c r="DF29" t="s">
        <v>327</v>
      </c>
      <c r="DG29">
        <v>1607988153.5</v>
      </c>
      <c r="DH29">
        <v>1607988163.5</v>
      </c>
      <c r="DI29">
        <v>21</v>
      </c>
      <c r="DJ29">
        <v>0.67300000000000004</v>
      </c>
      <c r="DK29">
        <v>-0.10100000000000001</v>
      </c>
      <c r="DL29">
        <v>3.3650000000000002</v>
      </c>
      <c r="DM29">
        <v>0.104</v>
      </c>
      <c r="DN29">
        <v>526</v>
      </c>
      <c r="DO29">
        <v>17</v>
      </c>
      <c r="DP29">
        <v>7.0000000000000007E-2</v>
      </c>
      <c r="DQ29">
        <v>0.02</v>
      </c>
      <c r="DR29">
        <v>26.0693141103275</v>
      </c>
      <c r="DS29">
        <v>-0.18200698141885099</v>
      </c>
      <c r="DT29">
        <v>4.42808025363342E-2</v>
      </c>
      <c r="DU29">
        <v>1</v>
      </c>
      <c r="DV29">
        <v>-33.204193548387103</v>
      </c>
      <c r="DW29">
        <v>0.10495645161294299</v>
      </c>
      <c r="DX29">
        <v>5.4513679463959498E-2</v>
      </c>
      <c r="DY29">
        <v>1</v>
      </c>
      <c r="DZ29">
        <v>2.0891780645161302</v>
      </c>
      <c r="EA29">
        <v>4.6966451612899598E-2</v>
      </c>
      <c r="EB29">
        <v>1.3354285386698399E-2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3.3650000000000002</v>
      </c>
      <c r="EJ29">
        <v>0.10349999999999999</v>
      </c>
      <c r="EK29">
        <v>3.3650500000001098</v>
      </c>
      <c r="EL29">
        <v>0</v>
      </c>
      <c r="EM29">
        <v>0</v>
      </c>
      <c r="EN29">
        <v>0</v>
      </c>
      <c r="EO29">
        <v>0.10353999999999899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7.8</v>
      </c>
      <c r="EX29">
        <v>7.6</v>
      </c>
      <c r="EY29">
        <v>2</v>
      </c>
      <c r="EZ29">
        <v>510.43099999999998</v>
      </c>
      <c r="FA29">
        <v>480.34899999999999</v>
      </c>
      <c r="FB29">
        <v>24.669</v>
      </c>
      <c r="FC29">
        <v>33.059100000000001</v>
      </c>
      <c r="FD29">
        <v>29.999600000000001</v>
      </c>
      <c r="FE29">
        <v>33.091200000000001</v>
      </c>
      <c r="FF29">
        <v>33.074800000000003</v>
      </c>
      <c r="FG29">
        <v>42.345599999999997</v>
      </c>
      <c r="FH29">
        <v>14.9481</v>
      </c>
      <c r="FI29">
        <v>56.9221</v>
      </c>
      <c r="FJ29">
        <v>24.670400000000001</v>
      </c>
      <c r="FK29">
        <v>932.89300000000003</v>
      </c>
      <c r="FL29">
        <v>19.346499999999999</v>
      </c>
      <c r="FM29">
        <v>101.48699999999999</v>
      </c>
      <c r="FN29">
        <v>100.86199999999999</v>
      </c>
    </row>
    <row r="30" spans="1:170" x14ac:dyDescent="0.25">
      <c r="A30">
        <v>14</v>
      </c>
      <c r="B30">
        <v>1607988735.5999999</v>
      </c>
      <c r="C30">
        <v>1285.0999999046301</v>
      </c>
      <c r="D30" t="s">
        <v>345</v>
      </c>
      <c r="E30" t="s">
        <v>346</v>
      </c>
      <c r="F30" t="s">
        <v>285</v>
      </c>
      <c r="G30" t="s">
        <v>286</v>
      </c>
      <c r="H30">
        <v>1607988727.8499999</v>
      </c>
      <c r="I30">
        <f t="shared" si="0"/>
        <v>1.5148094090046171E-3</v>
      </c>
      <c r="J30">
        <f t="shared" si="1"/>
        <v>27.378542334511756</v>
      </c>
      <c r="K30">
        <f t="shared" si="2"/>
        <v>1199.30733333333</v>
      </c>
      <c r="L30">
        <f t="shared" si="3"/>
        <v>645.61148966380574</v>
      </c>
      <c r="M30">
        <f t="shared" si="4"/>
        <v>66.117487930996816</v>
      </c>
      <c r="N30">
        <f t="shared" si="5"/>
        <v>122.82183543312465</v>
      </c>
      <c r="O30">
        <f t="shared" si="6"/>
        <v>8.4274380781690292E-2</v>
      </c>
      <c r="P30">
        <f t="shared" si="7"/>
        <v>2.9692999188239462</v>
      </c>
      <c r="Q30">
        <f t="shared" si="8"/>
        <v>8.2967797134954363E-2</v>
      </c>
      <c r="R30">
        <f t="shared" si="9"/>
        <v>5.197057709475901E-2</v>
      </c>
      <c r="S30">
        <f t="shared" si="10"/>
        <v>231.29083346149358</v>
      </c>
      <c r="T30">
        <f t="shared" si="11"/>
        <v>28.938878417173274</v>
      </c>
      <c r="U30">
        <f t="shared" si="12"/>
        <v>29.026343333333301</v>
      </c>
      <c r="V30">
        <f t="shared" si="13"/>
        <v>4.0279075167989724</v>
      </c>
      <c r="W30">
        <f t="shared" si="14"/>
        <v>58.434156646808248</v>
      </c>
      <c r="X30">
        <f t="shared" si="15"/>
        <v>2.2151063692676707</v>
      </c>
      <c r="Y30">
        <f t="shared" si="16"/>
        <v>3.790773233292934</v>
      </c>
      <c r="Z30">
        <f t="shared" si="17"/>
        <v>1.8128011475313017</v>
      </c>
      <c r="AA30">
        <f t="shared" si="18"/>
        <v>-66.803094937103609</v>
      </c>
      <c r="AB30">
        <f t="shared" si="19"/>
        <v>-167.24184935943546</v>
      </c>
      <c r="AC30">
        <f t="shared" si="20"/>
        <v>-12.339073187068989</v>
      </c>
      <c r="AD30">
        <f t="shared" si="21"/>
        <v>-15.093184022114457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53908.926352912829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1022.4428</v>
      </c>
      <c r="AR30">
        <v>1311.96</v>
      </c>
      <c r="AS30">
        <f t="shared" si="27"/>
        <v>0.22067532546723989</v>
      </c>
      <c r="AT30">
        <v>0.5</v>
      </c>
      <c r="AU30">
        <f t="shared" si="28"/>
        <v>1180.1854307473009</v>
      </c>
      <c r="AV30">
        <f t="shared" si="29"/>
        <v>27.378542334511756</v>
      </c>
      <c r="AW30">
        <f t="shared" si="30"/>
        <v>130.21890202092766</v>
      </c>
      <c r="AX30">
        <f t="shared" si="31"/>
        <v>0.45196499893289432</v>
      </c>
      <c r="AY30">
        <f t="shared" si="32"/>
        <v>2.3688048577778054E-2</v>
      </c>
      <c r="AZ30">
        <f t="shared" si="33"/>
        <v>1.4864172688191712</v>
      </c>
      <c r="BA30" t="s">
        <v>348</v>
      </c>
      <c r="BB30">
        <v>719</v>
      </c>
      <c r="BC30">
        <f t="shared" si="34"/>
        <v>592.96</v>
      </c>
      <c r="BD30">
        <f t="shared" si="35"/>
        <v>0.48825755531570425</v>
      </c>
      <c r="BE30">
        <f t="shared" si="36"/>
        <v>0.76683391792629407</v>
      </c>
      <c r="BF30">
        <f t="shared" si="37"/>
        <v>0.48537370329675988</v>
      </c>
      <c r="BG30">
        <f t="shared" si="38"/>
        <v>0.76577304789728939</v>
      </c>
      <c r="BH30">
        <f t="shared" si="39"/>
        <v>1400.00066666667</v>
      </c>
      <c r="BI30">
        <f t="shared" si="40"/>
        <v>1180.1854307473009</v>
      </c>
      <c r="BJ30">
        <f t="shared" si="41"/>
        <v>0.84298919196750244</v>
      </c>
      <c r="BK30">
        <f t="shared" si="42"/>
        <v>0.19597838393500483</v>
      </c>
      <c r="BL30">
        <v>6</v>
      </c>
      <c r="BM30">
        <v>0.5</v>
      </c>
      <c r="BN30" t="s">
        <v>290</v>
      </c>
      <c r="BO30">
        <v>2</v>
      </c>
      <c r="BP30">
        <v>1607988727.8499999</v>
      </c>
      <c r="BQ30">
        <v>1199.30733333333</v>
      </c>
      <c r="BR30">
        <v>1234.3403333333299</v>
      </c>
      <c r="BS30">
        <v>21.629650000000002</v>
      </c>
      <c r="BT30">
        <v>19.8512633333333</v>
      </c>
      <c r="BU30">
        <v>1195.942</v>
      </c>
      <c r="BV30">
        <v>21.526119999999999</v>
      </c>
      <c r="BW30">
        <v>500.0188</v>
      </c>
      <c r="BX30">
        <v>102.31059999999999</v>
      </c>
      <c r="BY30">
        <v>0.100043226666667</v>
      </c>
      <c r="BZ30">
        <v>27.98161</v>
      </c>
      <c r="CA30">
        <v>29.026343333333301</v>
      </c>
      <c r="CB30">
        <v>999.9</v>
      </c>
      <c r="CC30">
        <v>0</v>
      </c>
      <c r="CD30">
        <v>0</v>
      </c>
      <c r="CE30">
        <v>9997.3726666666698</v>
      </c>
      <c r="CF30">
        <v>0</v>
      </c>
      <c r="CG30">
        <v>199.78983333333301</v>
      </c>
      <c r="CH30">
        <v>1400.00066666667</v>
      </c>
      <c r="CI30">
        <v>0.90000276666666701</v>
      </c>
      <c r="CJ30">
        <v>9.99971266666667E-2</v>
      </c>
      <c r="CK30">
        <v>0</v>
      </c>
      <c r="CL30">
        <v>1022.70266666667</v>
      </c>
      <c r="CM30">
        <v>4.9997499999999997</v>
      </c>
      <c r="CN30">
        <v>13956.0666666667</v>
      </c>
      <c r="CO30">
        <v>12178.0666666667</v>
      </c>
      <c r="CP30">
        <v>46.141399999999997</v>
      </c>
      <c r="CQ30">
        <v>48.0872666666667</v>
      </c>
      <c r="CR30">
        <v>47.066466666666699</v>
      </c>
      <c r="CS30">
        <v>47.458199999999998</v>
      </c>
      <c r="CT30">
        <v>47.478999999999999</v>
      </c>
      <c r="CU30">
        <v>1255.5050000000001</v>
      </c>
      <c r="CV30">
        <v>139.49566666666701</v>
      </c>
      <c r="CW30">
        <v>0</v>
      </c>
      <c r="CX30">
        <v>115.40000009536701</v>
      </c>
      <c r="CY30">
        <v>0</v>
      </c>
      <c r="CZ30">
        <v>1022.4428</v>
      </c>
      <c r="DA30">
        <v>-20.256923043731899</v>
      </c>
      <c r="DB30">
        <v>-256.03846109387001</v>
      </c>
      <c r="DC30">
        <v>13952.888000000001</v>
      </c>
      <c r="DD30">
        <v>15</v>
      </c>
      <c r="DE30">
        <v>1607988163.5</v>
      </c>
      <c r="DF30" t="s">
        <v>327</v>
      </c>
      <c r="DG30">
        <v>1607988153.5</v>
      </c>
      <c r="DH30">
        <v>1607988163.5</v>
      </c>
      <c r="DI30">
        <v>21</v>
      </c>
      <c r="DJ30">
        <v>0.67300000000000004</v>
      </c>
      <c r="DK30">
        <v>-0.10100000000000001</v>
      </c>
      <c r="DL30">
        <v>3.3650000000000002</v>
      </c>
      <c r="DM30">
        <v>0.104</v>
      </c>
      <c r="DN30">
        <v>526</v>
      </c>
      <c r="DO30">
        <v>17</v>
      </c>
      <c r="DP30">
        <v>7.0000000000000007E-2</v>
      </c>
      <c r="DQ30">
        <v>0.02</v>
      </c>
      <c r="DR30">
        <v>27.362049713487298</v>
      </c>
      <c r="DS30">
        <v>0.331008556695295</v>
      </c>
      <c r="DT30">
        <v>0.13560067630542999</v>
      </c>
      <c r="DU30">
        <v>1</v>
      </c>
      <c r="DV30">
        <v>-35.018225806451603</v>
      </c>
      <c r="DW30">
        <v>-0.16236290322570299</v>
      </c>
      <c r="DX30">
        <v>0.157820156870636</v>
      </c>
      <c r="DY30">
        <v>1</v>
      </c>
      <c r="DZ30">
        <v>1.7801306451612899</v>
      </c>
      <c r="EA30">
        <v>-0.19890967741936</v>
      </c>
      <c r="EB30">
        <v>1.7870401900905799E-2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3.36</v>
      </c>
      <c r="EJ30">
        <v>0.10349999999999999</v>
      </c>
      <c r="EK30">
        <v>3.3650500000001098</v>
      </c>
      <c r="EL30">
        <v>0</v>
      </c>
      <c r="EM30">
        <v>0</v>
      </c>
      <c r="EN30">
        <v>0</v>
      </c>
      <c r="EO30">
        <v>0.10353999999999899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9.6999999999999993</v>
      </c>
      <c r="EX30">
        <v>9.5</v>
      </c>
      <c r="EY30">
        <v>2</v>
      </c>
      <c r="EZ30">
        <v>510.233</v>
      </c>
      <c r="FA30">
        <v>482.154</v>
      </c>
      <c r="FB30">
        <v>24.635000000000002</v>
      </c>
      <c r="FC30">
        <v>32.890300000000003</v>
      </c>
      <c r="FD30">
        <v>29.999600000000001</v>
      </c>
      <c r="FE30">
        <v>32.938699999999997</v>
      </c>
      <c r="FF30">
        <v>32.927300000000002</v>
      </c>
      <c r="FG30">
        <v>52.916800000000002</v>
      </c>
      <c r="FH30">
        <v>15.2682</v>
      </c>
      <c r="FI30">
        <v>60.707799999999999</v>
      </c>
      <c r="FJ30">
        <v>24.639399999999998</v>
      </c>
      <c r="FK30">
        <v>1234.6199999999999</v>
      </c>
      <c r="FL30">
        <v>19.8766</v>
      </c>
      <c r="FM30">
        <v>101.51300000000001</v>
      </c>
      <c r="FN30">
        <v>100.893</v>
      </c>
    </row>
    <row r="31" spans="1:170" x14ac:dyDescent="0.25">
      <c r="A31">
        <v>15</v>
      </c>
      <c r="B31">
        <v>1607988856.0999999</v>
      </c>
      <c r="C31">
        <v>1405.5999999046301</v>
      </c>
      <c r="D31" t="s">
        <v>349</v>
      </c>
      <c r="E31" t="s">
        <v>350</v>
      </c>
      <c r="F31" t="s">
        <v>285</v>
      </c>
      <c r="G31" t="s">
        <v>286</v>
      </c>
      <c r="H31">
        <v>1607988848.0999999</v>
      </c>
      <c r="I31">
        <f t="shared" si="0"/>
        <v>1.3001905522003838E-3</v>
      </c>
      <c r="J31">
        <f t="shared" si="1"/>
        <v>25.562839524957148</v>
      </c>
      <c r="K31">
        <f t="shared" si="2"/>
        <v>1400.99506451613</v>
      </c>
      <c r="L31">
        <f t="shared" si="3"/>
        <v>802.72837182679643</v>
      </c>
      <c r="M31">
        <f t="shared" si="4"/>
        <v>82.213019766646937</v>
      </c>
      <c r="N31">
        <f t="shared" si="5"/>
        <v>143.48569076974348</v>
      </c>
      <c r="O31">
        <f t="shared" si="6"/>
        <v>7.3040417051734058E-2</v>
      </c>
      <c r="P31">
        <f t="shared" si="7"/>
        <v>2.9695888018497101</v>
      </c>
      <c r="Q31">
        <f t="shared" si="8"/>
        <v>7.2056859275005047E-2</v>
      </c>
      <c r="R31">
        <f t="shared" si="9"/>
        <v>4.5122802339880738E-2</v>
      </c>
      <c r="S31">
        <f t="shared" si="10"/>
        <v>231.29159457010982</v>
      </c>
      <c r="T31">
        <f t="shared" si="11"/>
        <v>29.002946771379946</v>
      </c>
      <c r="U31">
        <f t="shared" si="12"/>
        <v>29.092158064516099</v>
      </c>
      <c r="V31">
        <f t="shared" si="13"/>
        <v>4.0432698976090151</v>
      </c>
      <c r="W31">
        <f t="shared" si="14"/>
        <v>59.377517567598183</v>
      </c>
      <c r="X31">
        <f t="shared" si="15"/>
        <v>2.2520589808644411</v>
      </c>
      <c r="Y31">
        <f t="shared" si="16"/>
        <v>3.7927806232394112</v>
      </c>
      <c r="Z31">
        <f t="shared" si="17"/>
        <v>1.791210916744574</v>
      </c>
      <c r="AA31">
        <f t="shared" si="18"/>
        <v>-57.338403352036927</v>
      </c>
      <c r="AB31">
        <f t="shared" si="19"/>
        <v>-176.341098938762</v>
      </c>
      <c r="AC31">
        <f t="shared" si="20"/>
        <v>-13.014000757330768</v>
      </c>
      <c r="AD31">
        <f t="shared" si="21"/>
        <v>-15.401908478019863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53915.893812219438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995.88407692307703</v>
      </c>
      <c r="AR31">
        <v>1269.6300000000001</v>
      </c>
      <c r="AS31">
        <f t="shared" si="27"/>
        <v>0.21561078666770872</v>
      </c>
      <c r="AT31">
        <v>0.5</v>
      </c>
      <c r="AU31">
        <f t="shared" si="28"/>
        <v>1180.1889859155524</v>
      </c>
      <c r="AV31">
        <f t="shared" si="29"/>
        <v>25.562839524957148</v>
      </c>
      <c r="AW31">
        <f t="shared" si="30"/>
        <v>127.23073783490882</v>
      </c>
      <c r="AX31">
        <f t="shared" si="31"/>
        <v>0.44101037310082469</v>
      </c>
      <c r="AY31">
        <f t="shared" si="32"/>
        <v>2.2149492425990021E-2</v>
      </c>
      <c r="AZ31">
        <f t="shared" si="33"/>
        <v>1.5693154698612979</v>
      </c>
      <c r="BA31" t="s">
        <v>352</v>
      </c>
      <c r="BB31">
        <v>709.71</v>
      </c>
      <c r="BC31">
        <f t="shared" si="34"/>
        <v>559.92000000000007</v>
      </c>
      <c r="BD31">
        <f t="shared" si="35"/>
        <v>0.48890184861573627</v>
      </c>
      <c r="BE31">
        <f t="shared" si="36"/>
        <v>0.78062741687137838</v>
      </c>
      <c r="BF31">
        <f t="shared" si="37"/>
        <v>0.49398971958595145</v>
      </c>
      <c r="BG31">
        <f t="shared" si="38"/>
        <v>0.78239519069747199</v>
      </c>
      <c r="BH31">
        <f t="shared" si="39"/>
        <v>1400.0048387096799</v>
      </c>
      <c r="BI31">
        <f t="shared" si="40"/>
        <v>1180.1889859155524</v>
      </c>
      <c r="BJ31">
        <f t="shared" si="41"/>
        <v>0.84298921923961234</v>
      </c>
      <c r="BK31">
        <f t="shared" si="42"/>
        <v>0.19597843847922483</v>
      </c>
      <c r="BL31">
        <v>6</v>
      </c>
      <c r="BM31">
        <v>0.5</v>
      </c>
      <c r="BN31" t="s">
        <v>290</v>
      </c>
      <c r="BO31">
        <v>2</v>
      </c>
      <c r="BP31">
        <v>1607988848.0999999</v>
      </c>
      <c r="BQ31">
        <v>1400.99506451613</v>
      </c>
      <c r="BR31">
        <v>1433.8554838709699</v>
      </c>
      <c r="BS31">
        <v>21.989116129032301</v>
      </c>
      <c r="BT31">
        <v>20.463235483870999</v>
      </c>
      <c r="BU31">
        <v>1396.3180645161301</v>
      </c>
      <c r="BV31">
        <v>21.7791161290323</v>
      </c>
      <c r="BW31">
        <v>500.01309677419403</v>
      </c>
      <c r="BX31">
        <v>102.316967741935</v>
      </c>
      <c r="BY31">
        <v>0.10001744516129001</v>
      </c>
      <c r="BZ31">
        <v>27.990690322580701</v>
      </c>
      <c r="CA31">
        <v>29.092158064516099</v>
      </c>
      <c r="CB31">
        <v>999.9</v>
      </c>
      <c r="CC31">
        <v>0</v>
      </c>
      <c r="CD31">
        <v>0</v>
      </c>
      <c r="CE31">
        <v>9998.3854838709703</v>
      </c>
      <c r="CF31">
        <v>0</v>
      </c>
      <c r="CG31">
        <v>194.997774193548</v>
      </c>
      <c r="CH31">
        <v>1400.0048387096799</v>
      </c>
      <c r="CI31">
        <v>0.90000058064516097</v>
      </c>
      <c r="CJ31">
        <v>9.9999341935483793E-2</v>
      </c>
      <c r="CK31">
        <v>0</v>
      </c>
      <c r="CL31">
        <v>995.96716129032302</v>
      </c>
      <c r="CM31">
        <v>4.9997499999999997</v>
      </c>
      <c r="CN31">
        <v>13621.4096774194</v>
      </c>
      <c r="CO31">
        <v>12178.109677419399</v>
      </c>
      <c r="CP31">
        <v>46.638935483871002</v>
      </c>
      <c r="CQ31">
        <v>48.683</v>
      </c>
      <c r="CR31">
        <v>47.646999999999998</v>
      </c>
      <c r="CS31">
        <v>48.181032258064498</v>
      </c>
      <c r="CT31">
        <v>47.923032258064502</v>
      </c>
      <c r="CU31">
        <v>1255.5080645161299</v>
      </c>
      <c r="CV31">
        <v>139.497419354839</v>
      </c>
      <c r="CW31">
        <v>0</v>
      </c>
      <c r="CX31">
        <v>120</v>
      </c>
      <c r="CY31">
        <v>0</v>
      </c>
      <c r="CZ31">
        <v>995.88407692307703</v>
      </c>
      <c r="DA31">
        <v>-11.7003760317145</v>
      </c>
      <c r="DB31">
        <v>-151.52820488654899</v>
      </c>
      <c r="DC31">
        <v>13619.7384615385</v>
      </c>
      <c r="DD31">
        <v>15</v>
      </c>
      <c r="DE31">
        <v>1607988884.0999999</v>
      </c>
      <c r="DF31" t="s">
        <v>353</v>
      </c>
      <c r="DG31">
        <v>1607988884.0999999</v>
      </c>
      <c r="DH31">
        <v>1607988876.0999999</v>
      </c>
      <c r="DI31">
        <v>22</v>
      </c>
      <c r="DJ31">
        <v>1.3120000000000001</v>
      </c>
      <c r="DK31">
        <v>0.106</v>
      </c>
      <c r="DL31">
        <v>4.6769999999999996</v>
      </c>
      <c r="DM31">
        <v>0.21</v>
      </c>
      <c r="DN31">
        <v>1434</v>
      </c>
      <c r="DO31">
        <v>20</v>
      </c>
      <c r="DP31">
        <v>0.06</v>
      </c>
      <c r="DQ31">
        <v>0.05</v>
      </c>
      <c r="DR31">
        <v>26.785875376399702</v>
      </c>
      <c r="DS31">
        <v>-0.40630228581959199</v>
      </c>
      <c r="DT31">
        <v>8.8710560205156094E-2</v>
      </c>
      <c r="DU31">
        <v>1</v>
      </c>
      <c r="DV31">
        <v>-34.1723</v>
      </c>
      <c r="DW31">
        <v>7.75112903225742E-2</v>
      </c>
      <c r="DX31">
        <v>9.4659229224726499E-2</v>
      </c>
      <c r="DY31">
        <v>1</v>
      </c>
      <c r="DZ31">
        <v>1.4194277419354799</v>
      </c>
      <c r="EA31">
        <v>0.27299370967741898</v>
      </c>
      <c r="EB31">
        <v>2.2282102713899299E-2</v>
      </c>
      <c r="EC31">
        <v>0</v>
      </c>
      <c r="ED31">
        <v>2</v>
      </c>
      <c r="EE31">
        <v>3</v>
      </c>
      <c r="EF31" t="s">
        <v>336</v>
      </c>
      <c r="EG31">
        <v>100</v>
      </c>
      <c r="EH31">
        <v>100</v>
      </c>
      <c r="EI31">
        <v>4.6769999999999996</v>
      </c>
      <c r="EJ31">
        <v>0.21</v>
      </c>
      <c r="EK31">
        <v>3.3650500000001098</v>
      </c>
      <c r="EL31">
        <v>0</v>
      </c>
      <c r="EM31">
        <v>0</v>
      </c>
      <c r="EN31">
        <v>0</v>
      </c>
      <c r="EO31">
        <v>0.10353999999999899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11.7</v>
      </c>
      <c r="EX31">
        <v>11.5</v>
      </c>
      <c r="EY31">
        <v>2</v>
      </c>
      <c r="EZ31">
        <v>509.76400000000001</v>
      </c>
      <c r="FA31">
        <v>483.46</v>
      </c>
      <c r="FB31">
        <v>24.616700000000002</v>
      </c>
      <c r="FC31">
        <v>32.726199999999999</v>
      </c>
      <c r="FD31">
        <v>29.999600000000001</v>
      </c>
      <c r="FE31">
        <v>32.7819</v>
      </c>
      <c r="FF31">
        <v>32.771099999999997</v>
      </c>
      <c r="FG31">
        <v>59.645200000000003</v>
      </c>
      <c r="FH31">
        <v>15.5486</v>
      </c>
      <c r="FI31">
        <v>65.385499999999993</v>
      </c>
      <c r="FJ31">
        <v>24.616</v>
      </c>
      <c r="FK31">
        <v>1433.89</v>
      </c>
      <c r="FL31">
        <v>20.380299999999998</v>
      </c>
      <c r="FM31">
        <v>101.539</v>
      </c>
      <c r="FN31">
        <v>100.917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2020-12-14T15:48:13Z</dcterms:created>
  <dcterms:modified xsi:type="dcterms:W3CDTF">2021-05-04T23:19:37Z</dcterms:modified>
</cp:coreProperties>
</file>