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D99212FD-8EF9-48EB-9C13-6E8D890F1972}" xr6:coauthVersionLast="46" xr6:coauthVersionMax="46" xr10:uidLastSave="{00000000-0000-0000-0000-000000000000}"/>
  <bookViews>
    <workbookView xWindow="2205" yWindow="220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Y29" i="1"/>
  <c r="X29" i="1"/>
  <c r="W29" i="1"/>
  <c r="P29" i="1"/>
  <c r="N29" i="1"/>
  <c r="K29" i="1"/>
  <c r="J29" i="1"/>
  <c r="AV29" i="1" s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AY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/>
  <c r="BH18" i="1"/>
  <c r="BG18" i="1"/>
  <c r="BF18" i="1"/>
  <c r="BE18" i="1"/>
  <c r="BD18" i="1"/>
  <c r="BC18" i="1"/>
  <c r="AX18" i="1" s="1"/>
  <c r="AZ18" i="1"/>
  <c r="AW18" i="1"/>
  <c r="AU18" i="1"/>
  <c r="AS18" i="1"/>
  <c r="AN18" i="1"/>
  <c r="AM18" i="1"/>
  <c r="AI18" i="1"/>
  <c r="AG18" i="1"/>
  <c r="J18" i="1" s="1"/>
  <c r="AV18" i="1" s="1"/>
  <c r="AY18" i="1" s="1"/>
  <c r="Y18" i="1"/>
  <c r="X18" i="1"/>
  <c r="W18" i="1"/>
  <c r="S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S20" i="1" l="1"/>
  <c r="AU20" i="1"/>
  <c r="AW20" i="1" s="1"/>
  <c r="AY29" i="1"/>
  <c r="AA21" i="1"/>
  <c r="AU29" i="1"/>
  <c r="S29" i="1"/>
  <c r="N27" i="1"/>
  <c r="K27" i="1"/>
  <c r="J27" i="1"/>
  <c r="AV27" i="1" s="1"/>
  <c r="AH27" i="1"/>
  <c r="I27" i="1"/>
  <c r="K28" i="1"/>
  <c r="J28" i="1"/>
  <c r="AV28" i="1" s="1"/>
  <c r="AH28" i="1"/>
  <c r="I28" i="1"/>
  <c r="N28" i="1"/>
  <c r="AW29" i="1"/>
  <c r="K17" i="1"/>
  <c r="I17" i="1"/>
  <c r="J17" i="1"/>
  <c r="AV17" i="1" s="1"/>
  <c r="AY17" i="1" s="1"/>
  <c r="AH17" i="1"/>
  <c r="N17" i="1"/>
  <c r="K19" i="1"/>
  <c r="N19" i="1"/>
  <c r="J19" i="1"/>
  <c r="AV19" i="1" s="1"/>
  <c r="AH19" i="1"/>
  <c r="I19" i="1"/>
  <c r="AU21" i="1"/>
  <c r="AY21" i="1" s="1"/>
  <c r="S21" i="1"/>
  <c r="AU30" i="1"/>
  <c r="AW30" i="1" s="1"/>
  <c r="S30" i="1"/>
  <c r="AA29" i="1"/>
  <c r="K20" i="1"/>
  <c r="J20" i="1"/>
  <c r="AV20" i="1" s="1"/>
  <c r="AY20" i="1" s="1"/>
  <c r="AH20" i="1"/>
  <c r="I20" i="1"/>
  <c r="N20" i="1"/>
  <c r="AW21" i="1"/>
  <c r="AU22" i="1"/>
  <c r="AW22" i="1" s="1"/>
  <c r="S22" i="1"/>
  <c r="AH24" i="1"/>
  <c r="N24" i="1"/>
  <c r="K24" i="1"/>
  <c r="J24" i="1"/>
  <c r="AV24" i="1" s="1"/>
  <c r="AY24" i="1" s="1"/>
  <c r="I24" i="1"/>
  <c r="I25" i="1"/>
  <c r="K25" i="1"/>
  <c r="J25" i="1"/>
  <c r="AV25" i="1" s="1"/>
  <c r="AY25" i="1" s="1"/>
  <c r="AH25" i="1"/>
  <c r="N25" i="1"/>
  <c r="S27" i="1"/>
  <c r="AU27" i="1"/>
  <c r="AW27" i="1" s="1"/>
  <c r="AY30" i="1"/>
  <c r="S31" i="1"/>
  <c r="AU31" i="1"/>
  <c r="AW31" i="1" s="1"/>
  <c r="S28" i="1"/>
  <c r="AU28" i="1"/>
  <c r="AW28" i="1" s="1"/>
  <c r="AU19" i="1"/>
  <c r="AW19" i="1" s="1"/>
  <c r="S19" i="1"/>
  <c r="S23" i="1"/>
  <c r="AU23" i="1"/>
  <c r="AW23" i="1" s="1"/>
  <c r="T18" i="1"/>
  <c r="U18" i="1" s="1"/>
  <c r="AH22" i="1"/>
  <c r="AH30" i="1"/>
  <c r="I22" i="1"/>
  <c r="N23" i="1"/>
  <c r="S24" i="1"/>
  <c r="I30" i="1"/>
  <c r="N31" i="1"/>
  <c r="K22" i="1"/>
  <c r="AH23" i="1"/>
  <c r="K30" i="1"/>
  <c r="AH31" i="1"/>
  <c r="S17" i="1"/>
  <c r="AH18" i="1"/>
  <c r="I23" i="1"/>
  <c r="S25" i="1"/>
  <c r="AH26" i="1"/>
  <c r="I31" i="1"/>
  <c r="I18" i="1"/>
  <c r="AH21" i="1"/>
  <c r="J23" i="1"/>
  <c r="AV23" i="1" s="1"/>
  <c r="AY23" i="1" s="1"/>
  <c r="I26" i="1"/>
  <c r="AH29" i="1"/>
  <c r="J31" i="1"/>
  <c r="AV31" i="1" s="1"/>
  <c r="AY31" i="1" s="1"/>
  <c r="J22" i="1"/>
  <c r="AV22" i="1" s="1"/>
  <c r="AY22" i="1" s="1"/>
  <c r="AA25" i="1" l="1"/>
  <c r="AA23" i="1"/>
  <c r="AA30" i="1"/>
  <c r="AA24" i="1"/>
  <c r="Q24" i="1"/>
  <c r="O24" i="1" s="1"/>
  <c r="R24" i="1" s="1"/>
  <c r="L24" i="1" s="1"/>
  <c r="M24" i="1" s="1"/>
  <c r="AY27" i="1"/>
  <c r="V18" i="1"/>
  <c r="Z18" i="1" s="1"/>
  <c r="AC18" i="1"/>
  <c r="AB18" i="1"/>
  <c r="AA26" i="1"/>
  <c r="T24" i="1"/>
  <c r="U24" i="1" s="1"/>
  <c r="T23" i="1"/>
  <c r="U23" i="1" s="1"/>
  <c r="Q23" i="1" s="1"/>
  <c r="O23" i="1" s="1"/>
  <c r="R23" i="1" s="1"/>
  <c r="L23" i="1" s="1"/>
  <c r="M23" i="1" s="1"/>
  <c r="T28" i="1"/>
  <c r="U28" i="1" s="1"/>
  <c r="T27" i="1"/>
  <c r="U27" i="1" s="1"/>
  <c r="AA20" i="1"/>
  <c r="Q20" i="1"/>
  <c r="O20" i="1" s="1"/>
  <c r="R20" i="1" s="1"/>
  <c r="L20" i="1" s="1"/>
  <c r="M20" i="1" s="1"/>
  <c r="T17" i="1"/>
  <c r="U17" i="1" s="1"/>
  <c r="T21" i="1"/>
  <c r="U21" i="1" s="1"/>
  <c r="AA28" i="1"/>
  <c r="Q28" i="1"/>
  <c r="O28" i="1" s="1"/>
  <c r="R28" i="1" s="1"/>
  <c r="L28" i="1" s="1"/>
  <c r="M28" i="1" s="1"/>
  <c r="AA22" i="1"/>
  <c r="Q22" i="1"/>
  <c r="O22" i="1" s="1"/>
  <c r="R22" i="1" s="1"/>
  <c r="L22" i="1" s="1"/>
  <c r="M22" i="1" s="1"/>
  <c r="T25" i="1"/>
  <c r="U25" i="1" s="1"/>
  <c r="Q25" i="1" s="1"/>
  <c r="O25" i="1" s="1"/>
  <c r="R25" i="1" s="1"/>
  <c r="L25" i="1" s="1"/>
  <c r="M25" i="1" s="1"/>
  <c r="T30" i="1"/>
  <c r="U30" i="1" s="1"/>
  <c r="Q30" i="1" s="1"/>
  <c r="O30" i="1" s="1"/>
  <c r="R30" i="1" s="1"/>
  <c r="L30" i="1" s="1"/>
  <c r="M30" i="1" s="1"/>
  <c r="Q18" i="1"/>
  <c r="O18" i="1" s="1"/>
  <c r="R18" i="1" s="1"/>
  <c r="L18" i="1" s="1"/>
  <c r="M18" i="1" s="1"/>
  <c r="AA18" i="1"/>
  <c r="T19" i="1"/>
  <c r="U19" i="1" s="1"/>
  <c r="Q19" i="1" s="1"/>
  <c r="O19" i="1" s="1"/>
  <c r="R19" i="1" s="1"/>
  <c r="L19" i="1" s="1"/>
  <c r="M19" i="1" s="1"/>
  <c r="AA19" i="1"/>
  <c r="AY28" i="1"/>
  <c r="T29" i="1"/>
  <c r="U29" i="1" s="1"/>
  <c r="AA31" i="1"/>
  <c r="T26" i="1"/>
  <c r="U26" i="1" s="1"/>
  <c r="T22" i="1"/>
  <c r="U22" i="1" s="1"/>
  <c r="Q17" i="1"/>
  <c r="O17" i="1" s="1"/>
  <c r="R17" i="1" s="1"/>
  <c r="L17" i="1" s="1"/>
  <c r="M17" i="1" s="1"/>
  <c r="AA17" i="1"/>
  <c r="T31" i="1"/>
  <c r="U31" i="1" s="1"/>
  <c r="Q31" i="1" s="1"/>
  <c r="O31" i="1" s="1"/>
  <c r="R31" i="1" s="1"/>
  <c r="L31" i="1" s="1"/>
  <c r="M31" i="1" s="1"/>
  <c r="AY19" i="1"/>
  <c r="AA27" i="1"/>
  <c r="T20" i="1"/>
  <c r="U20" i="1" s="1"/>
  <c r="V24" i="1" l="1"/>
  <c r="Z24" i="1" s="1"/>
  <c r="AB24" i="1"/>
  <c r="AC24" i="1"/>
  <c r="AD24" i="1" s="1"/>
  <c r="V31" i="1"/>
  <c r="Z31" i="1" s="1"/>
  <c r="AC31" i="1"/>
  <c r="AB31" i="1"/>
  <c r="V27" i="1"/>
  <c r="Z27" i="1" s="1"/>
  <c r="AC27" i="1"/>
  <c r="AD27" i="1" s="1"/>
  <c r="AB27" i="1"/>
  <c r="V26" i="1"/>
  <c r="Z26" i="1" s="1"/>
  <c r="AC26" i="1"/>
  <c r="AD26" i="1" s="1"/>
  <c r="AB26" i="1"/>
  <c r="AC29" i="1"/>
  <c r="V29" i="1"/>
  <c r="Z29" i="1" s="1"/>
  <c r="Q29" i="1"/>
  <c r="O29" i="1" s="1"/>
  <c r="R29" i="1" s="1"/>
  <c r="L29" i="1" s="1"/>
  <c r="M29" i="1" s="1"/>
  <c r="AB29" i="1"/>
  <c r="Q26" i="1"/>
  <c r="O26" i="1" s="1"/>
  <c r="R26" i="1" s="1"/>
  <c r="L26" i="1" s="1"/>
  <c r="M26" i="1" s="1"/>
  <c r="V30" i="1"/>
  <c r="Z30" i="1" s="1"/>
  <c r="AC30" i="1"/>
  <c r="AD30" i="1" s="1"/>
  <c r="AB30" i="1"/>
  <c r="V21" i="1"/>
  <c r="Z21" i="1" s="1"/>
  <c r="AC21" i="1"/>
  <c r="AB21" i="1"/>
  <c r="Q21" i="1"/>
  <c r="O21" i="1" s="1"/>
  <c r="R21" i="1" s="1"/>
  <c r="L21" i="1" s="1"/>
  <c r="M21" i="1" s="1"/>
  <c r="V28" i="1"/>
  <c r="Z28" i="1" s="1"/>
  <c r="AC28" i="1"/>
  <c r="AB28" i="1"/>
  <c r="AD18" i="1"/>
  <c r="V20" i="1"/>
  <c r="Z20" i="1" s="1"/>
  <c r="AC20" i="1"/>
  <c r="AB20" i="1"/>
  <c r="V22" i="1"/>
  <c r="Z22" i="1" s="1"/>
  <c r="AC22" i="1"/>
  <c r="AD22" i="1" s="1"/>
  <c r="AB22" i="1"/>
  <c r="V23" i="1"/>
  <c r="Z23" i="1" s="1"/>
  <c r="AC23" i="1"/>
  <c r="AB23" i="1"/>
  <c r="V19" i="1"/>
  <c r="Z19" i="1" s="1"/>
  <c r="AC19" i="1"/>
  <c r="AB19" i="1"/>
  <c r="Q27" i="1"/>
  <c r="O27" i="1" s="1"/>
  <c r="R27" i="1" s="1"/>
  <c r="L27" i="1" s="1"/>
  <c r="M27" i="1" s="1"/>
  <c r="AC25" i="1"/>
  <c r="AD25" i="1" s="1"/>
  <c r="V25" i="1"/>
  <c r="Z25" i="1" s="1"/>
  <c r="AB25" i="1"/>
  <c r="AC17" i="1"/>
  <c r="V17" i="1"/>
  <c r="Z17" i="1" s="1"/>
  <c r="AB17" i="1"/>
  <c r="AD19" i="1" l="1"/>
  <c r="AD20" i="1"/>
  <c r="AD21" i="1"/>
  <c r="AD17" i="1"/>
  <c r="AD29" i="1"/>
  <c r="AD31" i="1"/>
  <c r="AD23" i="1"/>
  <c r="AD28" i="1"/>
</calcChain>
</file>

<file path=xl/sharedStrings.xml><?xml version="1.0" encoding="utf-8"?>
<sst xmlns="http://schemas.openxmlformats.org/spreadsheetml/2006/main" count="693" uniqueCount="352">
  <si>
    <t>File opened</t>
  </si>
  <si>
    <t>2020-12-14 15:34:30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</si>
  <si>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</si>
  <si>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</si>
  <si>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</si>
  <si>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</si>
  <si>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</si>
  <si>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</si>
  <si>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</si>
  <si>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</si>
  <si>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</si>
  <si>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</si>
  <si>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</si>
  <si>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{"co2bspan1": "0.994117", "co2aspan2a": "0.183186", "co2bspanconc2": "0", "flowbzero": "0.21903", "co2bspan2": "0", "h2obzero": "1.0713", "flowmeterzero": "0.990522", "h2obspan2": "0", "co2aspan1": "0.993652", "h2obspanconc1": "13.5", "h2oaspan1": "1.01106", "co2azero": "0.968485", "flowazero": "0.42501", "ssb_ref": "34304.3", "ssa_ref": "31243.3", "co2bspan2b": "0.180987", "h2obspan2b": "0.0756432", "h2obspanconc2": "0", "h2oaspan2b": "0.0752776", "h2obspan1": "1.02041", "h2oaspanconc1": "13.51", "chamberpressurezero": "2.56567", "tazero": "-0.045269", "h2oaspan2": "0", "co2bzero": "0.945393", "co2bspan2a": "0.182058", "oxygen": "21", "co2aspan2b": "0.182023", "co2aspan2": "0", "co2aspanconc1": "995.1", "co2bspanconc1": "995.1", "tbzero": "-0.0452194", "h2oaspanconc2": "0", "h2oazero": "1.06897", "h2obspan2a": "0.0741299", "h2oaspan2a": "0.0744543", "co2aspanconc2":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</si>
  <si>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</si>
  <si>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</si>
  <si>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</si>
  <si>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</si>
  <si>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</si>
  <si>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</si>
  <si>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</si>
  <si>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</si>
  <si>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</si>
  <si>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15:34:30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</si>
  <si>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</si>
  <si>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</si>
  <si>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</si>
  <si>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</si>
  <si>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</si>
  <si>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</si>
  <si>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</si>
  <si>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</si>
  <si>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</si>
  <si>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</si>
  <si>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</si>
  <si>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</si>
  <si>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</si>
  <si>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</si>
  <si>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</si>
  <si>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</si>
  <si>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</si>
  <si>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</si>
  <si>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</si>
  <si>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</si>
  <si>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</si>
  <si>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</si>
  <si>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</si>
  <si>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</si>
  <si>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</si>
  <si>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</si>
  <si>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</si>
  <si>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</si>
  <si>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</si>
  <si>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</si>
  <si>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</si>
  <si>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</si>
  <si>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</si>
  <si>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</si>
  <si>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</si>
  <si>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</si>
  <si>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</si>
  <si>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</si>
  <si>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</si>
  <si>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</si>
  <si>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</si>
  <si>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</si>
  <si>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</si>
  <si>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</si>
  <si>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</si>
  <si>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</si>
  <si>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</si>
  <si>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</si>
  <si>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</si>
  <si>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</si>
  <si>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</si>
  <si>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</si>
  <si>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</si>
  <si>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3.97272 72.619 374.609 611.551 853.81 1020.39 1181.94 1266.53</t>
  </si>
  <si>
    <t>Fs_true</t>
  </si>
  <si>
    <t>0.365692 100.712 402.892 600.896 801.37 1001.42 1200.63 1400.89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</si>
  <si>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</si>
  <si>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</si>
  <si>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</si>
  <si>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</si>
  <si>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</si>
  <si>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</si>
  <si>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</si>
  <si>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</si>
  <si>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</si>
  <si>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</si>
  <si>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</si>
  <si>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</si>
  <si>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</si>
  <si>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</si>
  <si>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</si>
  <si>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</si>
  <si>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</si>
  <si>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</si>
  <si>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</si>
  <si>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</si>
  <si>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</si>
  <si>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</si>
  <si>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</si>
  <si>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</si>
  <si>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</si>
  <si>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</si>
  <si>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</si>
  <si>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</si>
  <si>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</si>
  <si>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</si>
  <si>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</si>
  <si>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</si>
  <si>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</si>
  <si>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</si>
  <si>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</si>
  <si>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</si>
  <si>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</si>
  <si>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</si>
  <si>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</si>
  <si>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</si>
  <si>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</si>
  <si>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</si>
  <si>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</si>
  <si>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</si>
  <si>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</si>
  <si>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</si>
  <si>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</si>
  <si>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</si>
  <si>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</si>
  <si>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</si>
  <si>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</si>
  <si>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</si>
  <si>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</si>
  <si>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</si>
  <si>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</si>
  <si>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</si>
  <si>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</si>
  <si>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</si>
  <si>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</si>
  <si>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</si>
  <si>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</si>
  <si>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</si>
  <si>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</si>
  <si>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</si>
  <si>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</si>
  <si>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</si>
  <si>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</si>
  <si>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</si>
  <si>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</si>
  <si>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</si>
  <si>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</si>
  <si>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</si>
  <si>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</si>
  <si>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</si>
  <si>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</si>
  <si>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</si>
  <si>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</si>
  <si>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</si>
  <si>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</si>
  <si>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</si>
  <si>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</si>
  <si>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</si>
  <si>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</si>
  <si>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</si>
  <si>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</si>
  <si>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</si>
  <si>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</si>
  <si>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</si>
  <si>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</si>
  <si>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</si>
  <si>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</si>
  <si>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</si>
  <si>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</si>
  <si>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</si>
  <si>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</si>
  <si>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</si>
  <si>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</si>
  <si>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</si>
  <si>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</si>
  <si>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</si>
  <si>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</si>
  <si>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</si>
  <si>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</si>
  <si>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</si>
  <si>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</si>
  <si>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</si>
  <si>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</si>
  <si>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</si>
  <si>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</si>
  <si>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</si>
  <si>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</si>
  <si>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</si>
  <si>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</si>
  <si>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</si>
  <si>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</si>
  <si>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</si>
  <si>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</si>
  <si>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</si>
  <si>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</si>
  <si>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</si>
  <si>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</si>
  <si>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</si>
  <si>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</si>
  <si>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</si>
  <si>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</si>
  <si>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</si>
  <si>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</si>
  <si>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</si>
  <si>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</si>
  <si>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</si>
  <si>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</si>
  <si>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</si>
  <si>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</si>
  <si>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</si>
  <si>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</si>
  <si>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</si>
  <si>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</si>
  <si>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</si>
  <si>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</si>
  <si>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</si>
  <si>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</si>
  <si>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</si>
  <si>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</si>
  <si>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</si>
  <si>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</si>
  <si>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</si>
  <si>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</si>
  <si>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</si>
  <si>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</si>
  <si>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</si>
  <si>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</si>
  <si>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</si>
  <si>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</si>
  <si>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</si>
  <si>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</si>
  <si>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</si>
  <si>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</si>
  <si>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</si>
  <si>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</si>
  <si>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</si>
  <si>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</si>
  <si>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</si>
  <si>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</si>
  <si>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</si>
  <si>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</si>
  <si>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</si>
  <si>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</si>
  <si>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</si>
  <si>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</si>
  <si>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</si>
  <si>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</si>
  <si>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</si>
  <si>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</si>
  <si>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</si>
  <si>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</si>
  <si>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</si>
  <si>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</si>
  <si>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</si>
  <si>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</si>
  <si>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</si>
  <si>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</si>
  <si>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</si>
  <si>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</si>
  <si>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</si>
  <si>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</si>
  <si>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</si>
  <si>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</si>
  <si>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</si>
  <si>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</si>
  <si>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</si>
  <si>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</si>
  <si>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</si>
  <si>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</si>
  <si>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</si>
  <si>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</si>
  <si>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</si>
  <si>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</si>
  <si>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</si>
  <si>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</si>
  <si>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</si>
  <si>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</si>
  <si>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</si>
  <si>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</si>
  <si>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15:40:36</t>
  </si>
  <si>
    <t>15:40:36</t>
  </si>
  <si>
    <t>1149</t>
  </si>
  <si>
    <t>_1</t>
  </si>
  <si>
    <t>RECT-4143-20200907-06_33_50</t>
  </si>
  <si>
    <t>RECT-211-20201214-15_40_39</t>
  </si>
  <si>
    <t>DARK-212-20201214-15_40_41</t>
  </si>
  <si>
    <t>0: Broadleaf</t>
  </si>
  <si>
    <t>15:40:57</t>
  </si>
  <si>
    <t>0/3</t>
  </si>
  <si>
    <t>20201214 15:42:57</t>
  </si>
  <si>
    <t>15:42:57</t>
  </si>
  <si>
    <t>RECT-213-20201214-15_43_00</t>
  </si>
  <si>
    <t>DARK-214-20201214-15_43_02</t>
  </si>
  <si>
    <t>3/3</t>
  </si>
  <si>
    <t>20201214 15:44:11</t>
  </si>
  <si>
    <t>15:44:11</t>
  </si>
  <si>
    <t>RECT-215-20201214-15_44_14</t>
  </si>
  <si>
    <t>DARK-216-20201214-15_44_16</t>
  </si>
  <si>
    <t>20201214 15:45:22</t>
  </si>
  <si>
    <t>15:45:22</t>
  </si>
  <si>
    <t>RECT-217-20201214-15_45_25</t>
  </si>
  <si>
    <t>DARK-218-20201214-15_45_27</t>
  </si>
  <si>
    <t>20201214 15:46:37</t>
  </si>
  <si>
    <t>15:46:37</t>
  </si>
  <si>
    <t>RECT-219-20201214-15_46_40</t>
  </si>
  <si>
    <t>DARK-220-20201214-15_46_42</t>
  </si>
  <si>
    <t>20201214 15:47:48</t>
  </si>
  <si>
    <t>15:47:48</t>
  </si>
  <si>
    <t>RECT-221-20201214-15_47_51</t>
  </si>
  <si>
    <t>DARK-222-20201214-15_47_53</t>
  </si>
  <si>
    <t>20201214 15:49:01</t>
  </si>
  <si>
    <t>15:49:01</t>
  </si>
  <si>
    <t>RECT-223-20201214-15_49_04</t>
  </si>
  <si>
    <t>DARK-224-20201214-15_49_06</t>
  </si>
  <si>
    <t>20201214 15:50:13</t>
  </si>
  <si>
    <t>15:50:13</t>
  </si>
  <si>
    <t>RECT-225-20201214-15_50_16</t>
  </si>
  <si>
    <t>DARK-226-20201214-15_50_18</t>
  </si>
  <si>
    <t>20201214 15:51:23</t>
  </si>
  <si>
    <t>15:51:23</t>
  </si>
  <si>
    <t>RECT-227-20201214-15_51_26</t>
  </si>
  <si>
    <t>DARK-228-20201214-15_51_28</t>
  </si>
  <si>
    <t>15:51:52</t>
  </si>
  <si>
    <t>20201214 15:53:27</t>
  </si>
  <si>
    <t>15:53:27</t>
  </si>
  <si>
    <t>RECT-229-20201214-15_53_30</t>
  </si>
  <si>
    <t>DARK-230-20201214-15_53_32</t>
  </si>
  <si>
    <t>20201214 15:55:02</t>
  </si>
  <si>
    <t>15:55:02</t>
  </si>
  <si>
    <t>RECT-231-20201214-15_55_05</t>
  </si>
  <si>
    <t>DARK-232-20201214-15_55_07</t>
  </si>
  <si>
    <t>20201214 15:56:58</t>
  </si>
  <si>
    <t>15:56:58</t>
  </si>
  <si>
    <t>RECT-233-20201214-15_57_01</t>
  </si>
  <si>
    <t>DARK-234-20201214-15_57_03</t>
  </si>
  <si>
    <t>20201214 15:58:52</t>
  </si>
  <si>
    <t>15:58:52</t>
  </si>
  <si>
    <t>RECT-235-20201214-15_58_55</t>
  </si>
  <si>
    <t>DARK-236-20201214-15_58_57</t>
  </si>
  <si>
    <t>20201214 16:00:33</t>
  </si>
  <si>
    <t>16:00:33</t>
  </si>
  <si>
    <t>RECT-237-20201214-16_00_36</t>
  </si>
  <si>
    <t>DARK-238-20201214-16_00_38</t>
  </si>
  <si>
    <t>20201214 16:02:32</t>
  </si>
  <si>
    <t>16:02:32</t>
  </si>
  <si>
    <t>RECT-239-20201214-16_02_35</t>
  </si>
  <si>
    <t>DARK-240-20201214-16_02_37</t>
  </si>
  <si>
    <t>16:03:12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</si>
</sst>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1607989236.5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1607989228.5</v>
      </c>
      <c r="I17">
        <f t="shared" ref="I17:I31" si="0">BW17*AG17*(BS17-BT17)/(100*BL17*(1000-AG17*BS17))</f>
        <v>1.2597336170743448E-3</v>
      </c>
      <c r="J17">
        <f t="shared" ref="J17:J31" si="1">BW17*AG17*(BR17-BQ17*(1000-AG17*BT17)/(1000-AG17*BS17))/(100*BL17)</f>
        <v>8.1421531358845431</v>
      </c>
      <c r="K17">
        <f t="shared" ref="K17:K31" si="2">BQ17 - IF(AG17&gt;1, J17*BL17*100/(AI17*CE17), 0)</f>
        <v>399.73838709677398</v>
      </c>
      <c r="L17">
        <f t="shared" ref="L17:L31" si="3">((R17-I17/2)*K17-J17)/(R17+I17/2)</f>
        <v>198.28156407476132</v>
      </c>
      <c r="M17">
        <f t="shared" ref="M17:M31" si="4">L17*(BX17+BY17)/1000</f>
        <v>20.28242399862696</v>
      </c>
      <c r="N17">
        <f t="shared" ref="N17:N31" si="5">(BQ17 - IF(AG17&gt;1, J17*BL17*100/(AI17*CE17), 0))*(BX17+BY17)/1000</f>
        <v>40.889648482735787</v>
      </c>
      <c r="O17">
        <f t="shared" ref="O17:O31" si="6">2/((1/Q17-1/P17)+SIGN(Q17)*SQRT((1/Q17-1/P17)*(1/Q17-1/P17) + 4*BM17/((BM17+1)*(BM17+1))*(2*1/Q17*1/P17-1/P17*1/P17)))</f>
        <v>6.839936905956219E-2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2.9659062052294662</v>
      </c>
      <c r="Q17">
        <f t="shared" ref="Q17:Q31" si="8">I17*(1000-(1000*0.61365*EXP(17.502*U17/(240.97+U17))/(BX17+BY17)+BS17)/2)/(1000*0.61365*EXP(17.502*U17/(240.97+U17))/(BX17+BY17)-BS17)</f>
        <v>6.7534978339839069E-2</v>
      </c>
      <c r="R17">
        <f t="shared" ref="R17:R31" si="9">1/((BM17+1)/(O17/1.6)+1/(P17/1.37)) + BM17/((BM17+1)/(O17/1.6) + BM17/(P17/1.37))</f>
        <v>4.2286113352634797E-2</v>
      </c>
      <c r="S17">
        <f t="shared" ref="S17:S31" si="10">(BI17*BK17)</f>
        <v>231.2914268904521</v>
      </c>
      <c r="T17">
        <f t="shared" ref="T17:T31" si="11">(BZ17+(S17+2*0.95*0.0000000567*(((BZ17+$B$7)+273)^4-(BZ17+273)^4)-44100*I17)/(1.84*29.3*P17+8*0.95*0.0000000567*(BZ17+273)^3))</f>
        <v>29.062770639245986</v>
      </c>
      <c r="U17">
        <f t="shared" ref="U17:U31" si="12">($C$7*CA17+$D$7*CB17+$E$7*T17)</f>
        <v>28.812570967741902</v>
      </c>
      <c r="V17">
        <f t="shared" ref="V17:V31" si="13">0.61365*EXP(17.502*U17/(240.97+U17))</f>
        <v>3.9783596470970735</v>
      </c>
      <c r="W17">
        <f t="shared" ref="W17:W31" si="14">(X17/Y17*100)</f>
        <v>55.929520134470323</v>
      </c>
      <c r="X17">
        <f t="shared" ref="X17:X31" si="15">BS17*(BX17+BY17)/1000</f>
        <v>2.1272639091492169</v>
      </c>
      <c r="Y17">
        <f t="shared" ref="Y17:Y31" si="16">0.61365*EXP(17.502*BZ17/(240.97+BZ17))</f>
        <v>3.8034724847176857</v>
      </c>
      <c r="Z17">
        <f t="shared" ref="Z17:Z31" si="17">(V17-BS17*(BX17+BY17)/1000)</f>
        <v>1.8510957379478565</v>
      </c>
      <c r="AA17">
        <f t="shared" ref="AA17:AA31" si="18">(-I17*44100)</f>
        <v>-55.554252512978607</v>
      </c>
      <c r="AB17">
        <f t="shared" ref="AB17:AB31" si="19">2*29.3*P17*0.92*(BZ17-U17)</f>
        <v>-123.69497957702109</v>
      </c>
      <c r="AC17">
        <f t="shared" ref="AC17:AC31" si="20">2*0.95*0.0000000567*(((BZ17+$B$7)+273)^4-(U17+273)^4)</f>
        <v>-9.1295159686443252</v>
      </c>
      <c r="AD17">
        <f t="shared" ref="AD17:AD31" si="21">S17+AC17+AA17+AB17</f>
        <v>42.912678831808108</v>
      </c>
      <c r="AE17">
        <v>17</v>
      </c>
      <c r="AF17">
        <v>3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53796.816582935629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1298.19</v>
      </c>
      <c r="AR17">
        <v>1557.42</v>
      </c>
      <c r="AS17">
        <f t="shared" ref="AS17:AS31" si="27">1-AQ17/AR17</f>
        <v>0.16644835689794657</v>
      </c>
      <c r="AT17">
        <v>0.5</v>
      </c>
      <c r="AU17">
        <f t="shared" ref="AU17:AU31" si="28">BI17</f>
        <v>1180.1896276596879</v>
      </c>
      <c r="AV17">
        <f t="shared" ref="AV17:AV31" si="29">J17</f>
        <v>8.1421531358845431</v>
      </c>
      <c r="AW17">
        <f t="shared" ref="AW17:AW31" si="30">AS17*AT17*AU17</f>
        <v>98.220312175977199</v>
      </c>
      <c r="AX17">
        <f t="shared" ref="AX17:AX31" si="31">BC17/AR17</f>
        <v>0.46910274685056053</v>
      </c>
      <c r="AY17">
        <f t="shared" ref="AY17:AY31" si="32">(AV17-AO17)/AU17</f>
        <v>7.3885589326795733E-3</v>
      </c>
      <c r="AZ17">
        <f t="shared" ref="AZ17:AZ31" si="33">(AL17-AR17)/AR17</f>
        <v>1.0945409716068881</v>
      </c>
      <c r="BA17" t="s">
        <v>289</v>
      </c>
      <c r="BB17">
        <v>826.83</v>
      </c>
      <c r="BC17">
        <f t="shared" ref="BC17:BC31" si="34">AR17-BB17</f>
        <v>730.59</v>
      </c>
      <c r="BD17">
        <f t="shared" ref="BD17:BD31" si="35">(AR17-AQ17)/(AR17-BB17)</f>
        <v>0.35482281443764629</v>
      </c>
      <c r="BE17">
        <f t="shared" ref="BE17:BE31" si="36">(AL17-AR17)/(AL17-BB17)</f>
        <v>0.69999384046812441</v>
      </c>
      <c r="BF17">
        <f t="shared" ref="BF17:BF31" si="37">(AR17-AQ17)/(AR17-AK17)</f>
        <v>0.30789492437822397</v>
      </c>
      <c r="BG17">
        <f t="shared" ref="BG17:BG31" si="38">(AL17-AR17)/(AL17-AK17)</f>
        <v>0.66938582437418892</v>
      </c>
      <c r="BH17">
        <f t="shared" ref="BH17:BH31" si="39">$B$11*CF17+$C$11*CG17+$F$11*CH17*(1-CK17)</f>
        <v>1400.0058064516099</v>
      </c>
      <c r="BI17">
        <f t="shared" ref="BI17:BI31" si="40">BH17*BJ17</f>
        <v>1180.1896276596879</v>
      </c>
      <c r="BJ17">
        <f t="shared" ref="BJ17:BJ31" si="41">($B$11*$D$9+$C$11*$D$9+$F$11*((CU17+CM17)/MAX(CU17+CM17+CV17, 0.1)*$I$9+CV17/MAX(CU17+CM17+CV17, 0.1)*$J$9))/($B$11+$C$11+$F$11)</f>
        <v>0.84298909491735752</v>
      </c>
      <c r="BK17">
        <f t="shared" ref="BK17:BK31" si="42">($B$11*$K$9+$C$11*$K$9+$F$11*((CU17+CM17)/MAX(CU17+CM17+CV17, 0.1)*$P$9+CV17/MAX(CU17+CM17+CV17, 0.1)*$Q$9))/($B$11+$C$11+$F$11)</f>
        <v>0.19597818983471516</v>
      </c>
      <c r="BL17">
        <v>6</v>
      </c>
      <c r="BM17">
        <v>0.5</v>
      </c>
      <c r="BN17" t="s">
        <v>290</v>
      </c>
      <c r="BO17">
        <v>2</v>
      </c>
      <c r="BP17">
        <v>1607989228.5</v>
      </c>
      <c r="BQ17">
        <v>399.73838709677398</v>
      </c>
      <c r="BR17">
        <v>410.11296774193499</v>
      </c>
      <c r="BS17">
        <v>20.796193548387102</v>
      </c>
      <c r="BT17">
        <v>19.3159903225806</v>
      </c>
      <c r="BU17">
        <v>396.95538709677402</v>
      </c>
      <c r="BV17">
        <v>20.6811935483871</v>
      </c>
      <c r="BW17">
        <v>500.013483870968</v>
      </c>
      <c r="BX17">
        <v>102.19103225806499</v>
      </c>
      <c r="BY17">
        <v>9.9990577419354895E-2</v>
      </c>
      <c r="BZ17">
        <v>28.038983870967702</v>
      </c>
      <c r="CA17">
        <v>28.812570967741902</v>
      </c>
      <c r="CB17">
        <v>999.9</v>
      </c>
      <c r="CC17">
        <v>0</v>
      </c>
      <c r="CD17">
        <v>0</v>
      </c>
      <c r="CE17">
        <v>9989.8529032257993</v>
      </c>
      <c r="CF17">
        <v>0</v>
      </c>
      <c r="CG17">
        <v>219.936096774194</v>
      </c>
      <c r="CH17">
        <v>1400.0058064516099</v>
      </c>
      <c r="CI17">
        <v>0.90000590322580598</v>
      </c>
      <c r="CJ17">
        <v>9.9993932258064494E-2</v>
      </c>
      <c r="CK17">
        <v>0</v>
      </c>
      <c r="CL17">
        <v>1298.62516129032</v>
      </c>
      <c r="CM17">
        <v>4.9993800000000004</v>
      </c>
      <c r="CN17">
        <v>18414.2903225806</v>
      </c>
      <c r="CO17">
        <v>11164.4032258065</v>
      </c>
      <c r="CP17">
        <v>48.370935483871001</v>
      </c>
      <c r="CQ17">
        <v>50.25</v>
      </c>
      <c r="CR17">
        <v>49.186999999999998</v>
      </c>
      <c r="CS17">
        <v>50.186999999999998</v>
      </c>
      <c r="CT17">
        <v>49.945129032258102</v>
      </c>
      <c r="CU17">
        <v>1255.51419354839</v>
      </c>
      <c r="CV17">
        <v>139.49161290322601</v>
      </c>
      <c r="CW17">
        <v>0</v>
      </c>
      <c r="CX17">
        <v>558.59999990463302</v>
      </c>
      <c r="CY17">
        <v>0</v>
      </c>
      <c r="CZ17">
        <v>1298.19</v>
      </c>
      <c r="DA17">
        <v>-46.838461605519903</v>
      </c>
      <c r="DB17">
        <v>-657.43077030496602</v>
      </c>
      <c r="DC17">
        <v>18408.116000000002</v>
      </c>
      <c r="DD17">
        <v>15</v>
      </c>
      <c r="DE17">
        <v>1607989257</v>
      </c>
      <c r="DF17" t="s">
        <v>291</v>
      </c>
      <c r="DG17">
        <v>1607989257</v>
      </c>
      <c r="DH17">
        <v>1607989254.5</v>
      </c>
      <c r="DI17">
        <v>22</v>
      </c>
      <c r="DJ17">
        <v>-2.0499999999999998</v>
      </c>
      <c r="DK17">
        <v>-0.03</v>
      </c>
      <c r="DL17">
        <v>2.7829999999999999</v>
      </c>
      <c r="DM17">
        <v>0.115</v>
      </c>
      <c r="DN17">
        <v>410</v>
      </c>
      <c r="DO17">
        <v>20</v>
      </c>
      <c r="DP17">
        <v>0.18</v>
      </c>
      <c r="DQ17">
        <v>0.06</v>
      </c>
      <c r="DR17">
        <v>6.4144357783726402</v>
      </c>
      <c r="DS17">
        <v>1.3177964113182801</v>
      </c>
      <c r="DT17">
        <v>9.6406910744566393E-2</v>
      </c>
      <c r="DU17">
        <v>0</v>
      </c>
      <c r="DV17">
        <v>-8.3253206451612893</v>
      </c>
      <c r="DW17">
        <v>-1.18215580645161</v>
      </c>
      <c r="DX17">
        <v>9.1037631989707796E-2</v>
      </c>
      <c r="DY17">
        <v>0</v>
      </c>
      <c r="DZ17">
        <v>1.51041</v>
      </c>
      <c r="EA17">
        <v>-1.0585587096774201</v>
      </c>
      <c r="EB17">
        <v>7.9189041967572399E-2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2.7829999999999999</v>
      </c>
      <c r="EJ17">
        <v>0.115</v>
      </c>
      <c r="EK17">
        <v>4.8323809523812997</v>
      </c>
      <c r="EL17">
        <v>0</v>
      </c>
      <c r="EM17">
        <v>0</v>
      </c>
      <c r="EN17">
        <v>0</v>
      </c>
      <c r="EO17">
        <v>0.14521999999999799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11.3</v>
      </c>
      <c r="EX17">
        <v>11.5</v>
      </c>
      <c r="EY17">
        <v>2</v>
      </c>
      <c r="EZ17">
        <v>470.89</v>
      </c>
      <c r="FA17">
        <v>521.02700000000004</v>
      </c>
      <c r="FB17">
        <v>24.024000000000001</v>
      </c>
      <c r="FC17">
        <v>31.557700000000001</v>
      </c>
      <c r="FD17">
        <v>30.001000000000001</v>
      </c>
      <c r="FE17">
        <v>31.327500000000001</v>
      </c>
      <c r="FF17">
        <v>31.366399999999999</v>
      </c>
      <c r="FG17">
        <v>21.131900000000002</v>
      </c>
      <c r="FH17">
        <v>56.558300000000003</v>
      </c>
      <c r="FI17">
        <v>46.889699999999998</v>
      </c>
      <c r="FJ17">
        <v>23.9908</v>
      </c>
      <c r="FK17">
        <v>409.54199999999997</v>
      </c>
      <c r="FL17">
        <v>20.0868</v>
      </c>
      <c r="FM17">
        <v>101.187</v>
      </c>
      <c r="FN17">
        <v>100.59699999999999</v>
      </c>
    </row>
    <row r="18" spans="1:170" x14ac:dyDescent="0.25">
      <c r="A18">
        <v>2</v>
      </c>
      <c r="B18">
        <v>1607989377</v>
      </c>
      <c r="C18">
        <v>140.5</v>
      </c>
      <c r="D18" t="s">
        <v>293</v>
      </c>
      <c r="E18" t="s">
        <v>294</v>
      </c>
      <c r="F18" t="s">
        <v>285</v>
      </c>
      <c r="G18" t="s">
        <v>286</v>
      </c>
      <c r="H18">
        <v>1607989369</v>
      </c>
      <c r="I18">
        <f t="shared" si="0"/>
        <v>1.0991184311356763E-3</v>
      </c>
      <c r="J18">
        <f t="shared" si="1"/>
        <v>-0.74996841655537105</v>
      </c>
      <c r="K18">
        <f t="shared" si="2"/>
        <v>49.545361290322603</v>
      </c>
      <c r="L18">
        <f t="shared" si="3"/>
        <v>67.66035439525713</v>
      </c>
      <c r="M18">
        <f t="shared" si="4"/>
        <v>6.9206807947780682</v>
      </c>
      <c r="N18">
        <f t="shared" si="5"/>
        <v>5.0677776286716014</v>
      </c>
      <c r="O18">
        <f t="shared" si="6"/>
        <v>6.1144329064778534E-2</v>
      </c>
      <c r="P18">
        <f t="shared" si="7"/>
        <v>2.9688372537275298</v>
      </c>
      <c r="Q18">
        <f t="shared" si="8"/>
        <v>6.0453257708856269E-2</v>
      </c>
      <c r="R18">
        <f t="shared" si="9"/>
        <v>3.7844725162848189E-2</v>
      </c>
      <c r="S18">
        <f t="shared" si="10"/>
        <v>231.28922805779007</v>
      </c>
      <c r="T18">
        <f t="shared" si="11"/>
        <v>29.077199742893232</v>
      </c>
      <c r="U18">
        <f t="shared" si="12"/>
        <v>29.011316129032299</v>
      </c>
      <c r="V18">
        <f t="shared" si="13"/>
        <v>4.0244070338700535</v>
      </c>
      <c r="W18">
        <f t="shared" si="14"/>
        <v>58.495301328588567</v>
      </c>
      <c r="X18">
        <f t="shared" si="15"/>
        <v>2.2215016245778081</v>
      </c>
      <c r="Y18">
        <f t="shared" si="16"/>
        <v>3.7977437061121484</v>
      </c>
      <c r="Z18">
        <f t="shared" si="17"/>
        <v>1.8029054092922454</v>
      </c>
      <c r="AA18">
        <f t="shared" si="18"/>
        <v>-48.471122813083326</v>
      </c>
      <c r="AB18">
        <f t="shared" si="19"/>
        <v>-159.76682068665954</v>
      </c>
      <c r="AC18">
        <f t="shared" si="20"/>
        <v>-11.79036777153774</v>
      </c>
      <c r="AD18">
        <f t="shared" si="21"/>
        <v>11.260916786509455</v>
      </c>
      <c r="AE18">
        <v>16</v>
      </c>
      <c r="AF18">
        <v>3</v>
      </c>
      <c r="AG18">
        <f t="shared" si="22"/>
        <v>1</v>
      </c>
      <c r="AH18">
        <f t="shared" si="23"/>
        <v>0</v>
      </c>
      <c r="AI18">
        <f t="shared" si="24"/>
        <v>53887.047823370332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857.62357692307705</v>
      </c>
      <c r="AR18">
        <v>945.45</v>
      </c>
      <c r="AS18">
        <f t="shared" si="27"/>
        <v>9.2893778705296914E-2</v>
      </c>
      <c r="AT18">
        <v>0.5</v>
      </c>
      <c r="AU18">
        <f t="shared" si="28"/>
        <v>1180.1753041148943</v>
      </c>
      <c r="AV18">
        <f t="shared" si="29"/>
        <v>-0.74996841655537105</v>
      </c>
      <c r="AW18">
        <f t="shared" si="30"/>
        <v>54.81547176695274</v>
      </c>
      <c r="AX18">
        <f t="shared" si="31"/>
        <v>0.27104553387275898</v>
      </c>
      <c r="AY18">
        <f t="shared" si="32"/>
        <v>-1.4592826687583505E-4</v>
      </c>
      <c r="AZ18">
        <f t="shared" si="33"/>
        <v>2.4502935110264952</v>
      </c>
      <c r="BA18" t="s">
        <v>296</v>
      </c>
      <c r="BB18">
        <v>689.19</v>
      </c>
      <c r="BC18">
        <f t="shared" si="34"/>
        <v>256.26</v>
      </c>
      <c r="BD18">
        <f t="shared" si="35"/>
        <v>0.34272388619731131</v>
      </c>
      <c r="BE18">
        <f t="shared" si="36"/>
        <v>0.90039993936779272</v>
      </c>
      <c r="BF18">
        <f t="shared" si="37"/>
        <v>0.38189871724114799</v>
      </c>
      <c r="BG18">
        <f t="shared" si="38"/>
        <v>0.90969418084543396</v>
      </c>
      <c r="BH18">
        <f t="shared" si="39"/>
        <v>1399.9883870967701</v>
      </c>
      <c r="BI18">
        <f t="shared" si="40"/>
        <v>1180.1753041148943</v>
      </c>
      <c r="BJ18">
        <f t="shared" si="41"/>
        <v>0.84298935262047858</v>
      </c>
      <c r="BK18">
        <f t="shared" si="42"/>
        <v>0.19597870524095734</v>
      </c>
      <c r="BL18">
        <v>6</v>
      </c>
      <c r="BM18">
        <v>0.5</v>
      </c>
      <c r="BN18" t="s">
        <v>290</v>
      </c>
      <c r="BO18">
        <v>2</v>
      </c>
      <c r="BP18">
        <v>1607989369</v>
      </c>
      <c r="BQ18">
        <v>49.545361290322603</v>
      </c>
      <c r="BR18">
        <v>48.710754838709697</v>
      </c>
      <c r="BS18">
        <v>21.7186129032258</v>
      </c>
      <c r="BT18">
        <v>20.428329032258102</v>
      </c>
      <c r="BU18">
        <v>46.7627387096774</v>
      </c>
      <c r="BV18">
        <v>21.603487096774199</v>
      </c>
      <c r="BW18">
        <v>500.00490322580703</v>
      </c>
      <c r="BX18">
        <v>102.18564516129</v>
      </c>
      <c r="BY18">
        <v>9.9967390322580604E-2</v>
      </c>
      <c r="BZ18">
        <v>28.013122580645199</v>
      </c>
      <c r="CA18">
        <v>29.011316129032299</v>
      </c>
      <c r="CB18">
        <v>999.9</v>
      </c>
      <c r="CC18">
        <v>0</v>
      </c>
      <c r="CD18">
        <v>0</v>
      </c>
      <c r="CE18">
        <v>10006.9761290323</v>
      </c>
      <c r="CF18">
        <v>0</v>
      </c>
      <c r="CG18">
        <v>220.31396774193499</v>
      </c>
      <c r="CH18">
        <v>1399.9883870967701</v>
      </c>
      <c r="CI18">
        <v>0.899998967741935</v>
      </c>
      <c r="CJ18">
        <v>0.100001032258065</v>
      </c>
      <c r="CK18">
        <v>0</v>
      </c>
      <c r="CL18">
        <v>858.84177419354899</v>
      </c>
      <c r="CM18">
        <v>4.9993800000000004</v>
      </c>
      <c r="CN18">
        <v>12381.8322580645</v>
      </c>
      <c r="CO18">
        <v>11164.2419354839</v>
      </c>
      <c r="CP18">
        <v>48.558</v>
      </c>
      <c r="CQ18">
        <v>50.366870967741903</v>
      </c>
      <c r="CR18">
        <v>49.332322580645098</v>
      </c>
      <c r="CS18">
        <v>50.311999999999998</v>
      </c>
      <c r="CT18">
        <v>50.125</v>
      </c>
      <c r="CU18">
        <v>1255.48677419355</v>
      </c>
      <c r="CV18">
        <v>139.50193548387099</v>
      </c>
      <c r="CW18">
        <v>0</v>
      </c>
      <c r="CX18">
        <v>140</v>
      </c>
      <c r="CY18">
        <v>0</v>
      </c>
      <c r="CZ18">
        <v>857.62357692307705</v>
      </c>
      <c r="DA18">
        <v>-97.523453000871797</v>
      </c>
      <c r="DB18">
        <v>-1352.6427351182399</v>
      </c>
      <c r="DC18">
        <v>12364.9538461538</v>
      </c>
      <c r="DD18">
        <v>15</v>
      </c>
      <c r="DE18">
        <v>1607989257</v>
      </c>
      <c r="DF18" t="s">
        <v>291</v>
      </c>
      <c r="DG18">
        <v>1607989257</v>
      </c>
      <c r="DH18">
        <v>1607989254.5</v>
      </c>
      <c r="DI18">
        <v>22</v>
      </c>
      <c r="DJ18">
        <v>-2.0499999999999998</v>
      </c>
      <c r="DK18">
        <v>-0.03</v>
      </c>
      <c r="DL18">
        <v>2.7829999999999999</v>
      </c>
      <c r="DM18">
        <v>0.115</v>
      </c>
      <c r="DN18">
        <v>410</v>
      </c>
      <c r="DO18">
        <v>20</v>
      </c>
      <c r="DP18">
        <v>0.18</v>
      </c>
      <c r="DQ18">
        <v>0.06</v>
      </c>
      <c r="DR18">
        <v>-0.74612725091638998</v>
      </c>
      <c r="DS18">
        <v>-0.14638986652730801</v>
      </c>
      <c r="DT18">
        <v>1.8954666757591901E-2</v>
      </c>
      <c r="DU18">
        <v>1</v>
      </c>
      <c r="DV18">
        <v>0.831281612903226</v>
      </c>
      <c r="DW18">
        <v>0.19000369354838401</v>
      </c>
      <c r="DX18">
        <v>2.3119313911124699E-2</v>
      </c>
      <c r="DY18">
        <v>1</v>
      </c>
      <c r="DZ18">
        <v>1.29045870967742</v>
      </c>
      <c r="EA18">
        <v>-7.3129838709676098E-2</v>
      </c>
      <c r="EB18">
        <v>1.52296230317729E-2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2.7829999999999999</v>
      </c>
      <c r="EJ18">
        <v>0.11509999999999999</v>
      </c>
      <c r="EK18">
        <v>2.7826190476191099</v>
      </c>
      <c r="EL18">
        <v>0</v>
      </c>
      <c r="EM18">
        <v>0</v>
      </c>
      <c r="EN18">
        <v>0</v>
      </c>
      <c r="EO18">
        <v>0.11513999999999699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471.61500000000001</v>
      </c>
      <c r="FA18">
        <v>520.24400000000003</v>
      </c>
      <c r="FB18">
        <v>23.916899999999998</v>
      </c>
      <c r="FC18">
        <v>31.8279</v>
      </c>
      <c r="FD18">
        <v>30.000900000000001</v>
      </c>
      <c r="FE18">
        <v>31.5413</v>
      </c>
      <c r="FF18">
        <v>31.572900000000001</v>
      </c>
      <c r="FG18">
        <v>5.2658199999999997</v>
      </c>
      <c r="FH18">
        <v>53.199300000000001</v>
      </c>
      <c r="FI18">
        <v>51.215800000000002</v>
      </c>
      <c r="FJ18">
        <v>23.901299999999999</v>
      </c>
      <c r="FK18">
        <v>48.905500000000004</v>
      </c>
      <c r="FL18">
        <v>20.347999999999999</v>
      </c>
      <c r="FM18">
        <v>101.14100000000001</v>
      </c>
      <c r="FN18">
        <v>100.55500000000001</v>
      </c>
    </row>
    <row r="19" spans="1:170" x14ac:dyDescent="0.25">
      <c r="A19">
        <v>3</v>
      </c>
      <c r="B19">
        <v>1607989451</v>
      </c>
      <c r="C19">
        <v>214.5</v>
      </c>
      <c r="D19" t="s">
        <v>298</v>
      </c>
      <c r="E19" t="s">
        <v>299</v>
      </c>
      <c r="F19" t="s">
        <v>285</v>
      </c>
      <c r="G19" t="s">
        <v>286</v>
      </c>
      <c r="H19">
        <v>1607989443.25</v>
      </c>
      <c r="I19">
        <f t="shared" si="0"/>
        <v>1.2014698448737885E-3</v>
      </c>
      <c r="J19">
        <f t="shared" si="1"/>
        <v>0.17972218170791668</v>
      </c>
      <c r="K19">
        <f t="shared" si="2"/>
        <v>79.480723333333302</v>
      </c>
      <c r="L19">
        <f t="shared" si="3"/>
        <v>72.915567854775873</v>
      </c>
      <c r="M19">
        <f t="shared" si="4"/>
        <v>7.4585812577832291</v>
      </c>
      <c r="N19">
        <f t="shared" si="5"/>
        <v>8.1301353174639708</v>
      </c>
      <c r="O19">
        <f t="shared" si="6"/>
        <v>6.6818475496196711E-2</v>
      </c>
      <c r="P19">
        <f t="shared" si="7"/>
        <v>2.9716561514529101</v>
      </c>
      <c r="Q19">
        <f t="shared" si="8"/>
        <v>6.5994895258246006E-2</v>
      </c>
      <c r="R19">
        <f t="shared" si="9"/>
        <v>4.1319959102336851E-2</v>
      </c>
      <c r="S19">
        <f t="shared" si="10"/>
        <v>231.28879611835401</v>
      </c>
      <c r="T19">
        <f t="shared" si="11"/>
        <v>29.017315660771533</v>
      </c>
      <c r="U19">
        <f t="shared" si="12"/>
        <v>28.995066666666698</v>
      </c>
      <c r="V19">
        <f t="shared" si="13"/>
        <v>4.0206248197348504</v>
      </c>
      <c r="W19">
        <f t="shared" si="14"/>
        <v>58.439016630951969</v>
      </c>
      <c r="X19">
        <f t="shared" si="15"/>
        <v>2.2151351806695314</v>
      </c>
      <c r="Y19">
        <f t="shared" si="16"/>
        <v>3.7905072815621179</v>
      </c>
      <c r="Z19">
        <f t="shared" si="17"/>
        <v>1.805489639065319</v>
      </c>
      <c r="AA19">
        <f t="shared" si="18"/>
        <v>-52.98482015893407</v>
      </c>
      <c r="AB19">
        <f t="shared" si="19"/>
        <v>-162.55657463869747</v>
      </c>
      <c r="AC19">
        <f t="shared" si="20"/>
        <v>-11.981946475190504</v>
      </c>
      <c r="AD19">
        <f t="shared" si="21"/>
        <v>3.7654548455319627</v>
      </c>
      <c r="AE19">
        <v>16</v>
      </c>
      <c r="AF19">
        <v>3</v>
      </c>
      <c r="AG19">
        <f t="shared" si="22"/>
        <v>1</v>
      </c>
      <c r="AH19">
        <f t="shared" si="23"/>
        <v>0</v>
      </c>
      <c r="AI19">
        <f t="shared" si="24"/>
        <v>53975.525740715231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794.45320000000004</v>
      </c>
      <c r="AR19">
        <v>871.79</v>
      </c>
      <c r="AS19">
        <f t="shared" si="27"/>
        <v>8.871035455786358E-2</v>
      </c>
      <c r="AT19">
        <v>0.5</v>
      </c>
      <c r="AU19">
        <f t="shared" si="28"/>
        <v>1180.1732718533899</v>
      </c>
      <c r="AV19">
        <f t="shared" si="29"/>
        <v>0.17972218170791668</v>
      </c>
      <c r="AW19">
        <f t="shared" si="30"/>
        <v>52.346794692914074</v>
      </c>
      <c r="AX19">
        <f t="shared" si="31"/>
        <v>0.24874109590612409</v>
      </c>
      <c r="AY19">
        <f t="shared" si="32"/>
        <v>6.4182919541516128E-4</v>
      </c>
      <c r="AZ19">
        <f t="shared" si="33"/>
        <v>2.7418185572213494</v>
      </c>
      <c r="BA19" t="s">
        <v>301</v>
      </c>
      <c r="BB19">
        <v>654.94000000000005</v>
      </c>
      <c r="BC19">
        <f t="shared" si="34"/>
        <v>216.84999999999991</v>
      </c>
      <c r="BD19">
        <f t="shared" si="35"/>
        <v>0.35663730689416628</v>
      </c>
      <c r="BE19">
        <f t="shared" si="36"/>
        <v>0.91682456638308651</v>
      </c>
      <c r="BF19">
        <f t="shared" si="37"/>
        <v>0.49475579089302951</v>
      </c>
      <c r="BG19">
        <f t="shared" si="38"/>
        <v>0.93861898686153256</v>
      </c>
      <c r="BH19">
        <f t="shared" si="39"/>
        <v>1399.9860000000001</v>
      </c>
      <c r="BI19">
        <f t="shared" si="40"/>
        <v>1180.1732718533899</v>
      </c>
      <c r="BJ19">
        <f t="shared" si="41"/>
        <v>0.8429893383600906</v>
      </c>
      <c r="BK19">
        <f t="shared" si="42"/>
        <v>0.19597867672018118</v>
      </c>
      <c r="BL19">
        <v>6</v>
      </c>
      <c r="BM19">
        <v>0.5</v>
      </c>
      <c r="BN19" t="s">
        <v>290</v>
      </c>
      <c r="BO19">
        <v>2</v>
      </c>
      <c r="BP19">
        <v>1607989443.25</v>
      </c>
      <c r="BQ19">
        <v>79.480723333333302</v>
      </c>
      <c r="BR19">
        <v>79.810973333333294</v>
      </c>
      <c r="BS19">
        <v>21.6553033333333</v>
      </c>
      <c r="BT19">
        <v>20.244800000000001</v>
      </c>
      <c r="BU19">
        <v>76.698113333333296</v>
      </c>
      <c r="BV19">
        <v>21.54017</v>
      </c>
      <c r="BW19">
        <v>500.01369999999997</v>
      </c>
      <c r="BX19">
        <v>102.190733333333</v>
      </c>
      <c r="BY19">
        <v>9.9922520000000001E-2</v>
      </c>
      <c r="BZ19">
        <v>27.980406666666699</v>
      </c>
      <c r="CA19">
        <v>28.995066666666698</v>
      </c>
      <c r="CB19">
        <v>999.9</v>
      </c>
      <c r="CC19">
        <v>0</v>
      </c>
      <c r="CD19">
        <v>0</v>
      </c>
      <c r="CE19">
        <v>10022.457</v>
      </c>
      <c r="CF19">
        <v>0</v>
      </c>
      <c r="CG19">
        <v>217.95213333333299</v>
      </c>
      <c r="CH19">
        <v>1399.9860000000001</v>
      </c>
      <c r="CI19">
        <v>0.899998766666667</v>
      </c>
      <c r="CJ19">
        <v>0.1000011</v>
      </c>
      <c r="CK19">
        <v>0</v>
      </c>
      <c r="CL19">
        <v>794.90250000000003</v>
      </c>
      <c r="CM19">
        <v>4.9993800000000004</v>
      </c>
      <c r="CN19">
        <v>11479.2933333333</v>
      </c>
      <c r="CO19">
        <v>11164.2166666667</v>
      </c>
      <c r="CP19">
        <v>48.691200000000002</v>
      </c>
      <c r="CQ19">
        <v>50.445399999999999</v>
      </c>
      <c r="CR19">
        <v>49.445399999999999</v>
      </c>
      <c r="CS19">
        <v>50.375</v>
      </c>
      <c r="CT19">
        <v>50.270666666666699</v>
      </c>
      <c r="CU19">
        <v>1255.4849999999999</v>
      </c>
      <c r="CV19">
        <v>139.501</v>
      </c>
      <c r="CW19">
        <v>0</v>
      </c>
      <c r="CX19">
        <v>73.5</v>
      </c>
      <c r="CY19">
        <v>0</v>
      </c>
      <c r="CZ19">
        <v>794.45320000000004</v>
      </c>
      <c r="DA19">
        <v>-38.506538409069599</v>
      </c>
      <c r="DB19">
        <v>-606.723075995979</v>
      </c>
      <c r="DC19">
        <v>11472.18</v>
      </c>
      <c r="DD19">
        <v>15</v>
      </c>
      <c r="DE19">
        <v>1607989257</v>
      </c>
      <c r="DF19" t="s">
        <v>291</v>
      </c>
      <c r="DG19">
        <v>1607989257</v>
      </c>
      <c r="DH19">
        <v>1607989254.5</v>
      </c>
      <c r="DI19">
        <v>22</v>
      </c>
      <c r="DJ19">
        <v>-2.0499999999999998</v>
      </c>
      <c r="DK19">
        <v>-0.03</v>
      </c>
      <c r="DL19">
        <v>2.7829999999999999</v>
      </c>
      <c r="DM19">
        <v>0.115</v>
      </c>
      <c r="DN19">
        <v>410</v>
      </c>
      <c r="DO19">
        <v>20</v>
      </c>
      <c r="DP19">
        <v>0.18</v>
      </c>
      <c r="DQ19">
        <v>0.06</v>
      </c>
      <c r="DR19">
        <v>0.18253103540392501</v>
      </c>
      <c r="DS19">
        <v>-0.14176138426054999</v>
      </c>
      <c r="DT19">
        <v>1.9556327094400899E-2</v>
      </c>
      <c r="DU19">
        <v>1</v>
      </c>
      <c r="DV19">
        <v>-0.33342612903225799</v>
      </c>
      <c r="DW19">
        <v>0.150547451612905</v>
      </c>
      <c r="DX19">
        <v>2.2379705157823102E-2</v>
      </c>
      <c r="DY19">
        <v>1</v>
      </c>
      <c r="DZ19">
        <v>1.4095035483870999</v>
      </c>
      <c r="EA19">
        <v>5.3609999999998902E-2</v>
      </c>
      <c r="EB19">
        <v>9.5060322269215694E-3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2.7829999999999999</v>
      </c>
      <c r="EJ19">
        <v>0.11509999999999999</v>
      </c>
      <c r="EK19">
        <v>2.7826190476191099</v>
      </c>
      <c r="EL19">
        <v>0</v>
      </c>
      <c r="EM19">
        <v>0</v>
      </c>
      <c r="EN19">
        <v>0</v>
      </c>
      <c r="EO19">
        <v>0.11513999999999699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3.2</v>
      </c>
      <c r="EX19">
        <v>3.3</v>
      </c>
      <c r="EY19">
        <v>2</v>
      </c>
      <c r="EZ19">
        <v>472.22800000000001</v>
      </c>
      <c r="FA19">
        <v>519.27499999999998</v>
      </c>
      <c r="FB19">
        <v>23.8828</v>
      </c>
      <c r="FC19">
        <v>31.976800000000001</v>
      </c>
      <c r="FD19">
        <v>30.000800000000002</v>
      </c>
      <c r="FE19">
        <v>31.668500000000002</v>
      </c>
      <c r="FF19">
        <v>31.697399999999998</v>
      </c>
      <c r="FG19">
        <v>6.6721899999999996</v>
      </c>
      <c r="FH19">
        <v>55.722799999999999</v>
      </c>
      <c r="FI19">
        <v>51.959400000000002</v>
      </c>
      <c r="FJ19">
        <v>23.9024</v>
      </c>
      <c r="FK19">
        <v>80.006100000000004</v>
      </c>
      <c r="FL19">
        <v>20.2315</v>
      </c>
      <c r="FM19">
        <v>101.11499999999999</v>
      </c>
      <c r="FN19">
        <v>100.53700000000001</v>
      </c>
    </row>
    <row r="20" spans="1:170" x14ac:dyDescent="0.25">
      <c r="A20">
        <v>4</v>
      </c>
      <c r="B20">
        <v>1607989522</v>
      </c>
      <c r="C20">
        <v>285.5</v>
      </c>
      <c r="D20" t="s">
        <v>302</v>
      </c>
      <c r="E20" t="s">
        <v>303</v>
      </c>
      <c r="F20" t="s">
        <v>285</v>
      </c>
      <c r="G20" t="s">
        <v>286</v>
      </c>
      <c r="H20">
        <v>1607989514.25</v>
      </c>
      <c r="I20">
        <f t="shared" si="0"/>
        <v>1.3096304334849923E-3</v>
      </c>
      <c r="J20">
        <f t="shared" si="1"/>
        <v>0.74931174024062741</v>
      </c>
      <c r="K20">
        <f t="shared" si="2"/>
        <v>99.605180000000004</v>
      </c>
      <c r="L20">
        <f t="shared" si="3"/>
        <v>80.352114542269703</v>
      </c>
      <c r="M20">
        <f t="shared" si="4"/>
        <v>8.2195857060948239</v>
      </c>
      <c r="N20">
        <f t="shared" si="5"/>
        <v>10.189069926097753</v>
      </c>
      <c r="O20">
        <f t="shared" si="6"/>
        <v>7.2904537139871856E-2</v>
      </c>
      <c r="P20">
        <f t="shared" si="7"/>
        <v>2.96834079029431</v>
      </c>
      <c r="Q20">
        <f t="shared" si="8"/>
        <v>7.1924202959072314E-2</v>
      </c>
      <c r="R20">
        <f t="shared" si="9"/>
        <v>4.5039607691280535E-2</v>
      </c>
      <c r="S20">
        <f t="shared" si="10"/>
        <v>231.28932575326024</v>
      </c>
      <c r="T20">
        <f t="shared" si="11"/>
        <v>29.002192057184701</v>
      </c>
      <c r="U20">
        <f t="shared" si="12"/>
        <v>29.0055266666667</v>
      </c>
      <c r="V20">
        <f t="shared" si="13"/>
        <v>4.023059126820943</v>
      </c>
      <c r="W20">
        <f t="shared" si="14"/>
        <v>58.455193277233207</v>
      </c>
      <c r="X20">
        <f t="shared" si="15"/>
        <v>2.2172435182319732</v>
      </c>
      <c r="Y20">
        <f t="shared" si="16"/>
        <v>3.7930650707394586</v>
      </c>
      <c r="Z20">
        <f t="shared" si="17"/>
        <v>1.8058156085889698</v>
      </c>
      <c r="AA20">
        <f t="shared" si="18"/>
        <v>-57.754702116688158</v>
      </c>
      <c r="AB20">
        <f t="shared" si="19"/>
        <v>-162.19758419304662</v>
      </c>
      <c r="AC20">
        <f t="shared" si="20"/>
        <v>-11.970150508190054</v>
      </c>
      <c r="AD20">
        <f t="shared" si="21"/>
        <v>-0.63311106466457545</v>
      </c>
      <c r="AE20">
        <v>15</v>
      </c>
      <c r="AF20">
        <v>3</v>
      </c>
      <c r="AG20">
        <f t="shared" si="22"/>
        <v>1</v>
      </c>
      <c r="AH20">
        <f t="shared" si="23"/>
        <v>0</v>
      </c>
      <c r="AI20">
        <f t="shared" si="24"/>
        <v>53876.501726776194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769.71540000000005</v>
      </c>
      <c r="AR20">
        <v>843.11</v>
      </c>
      <c r="AS20">
        <f t="shared" si="27"/>
        <v>8.7052223316055999E-2</v>
      </c>
      <c r="AT20">
        <v>0.5</v>
      </c>
      <c r="AU20">
        <f t="shared" si="28"/>
        <v>1180.1806018531488</v>
      </c>
      <c r="AV20">
        <f t="shared" si="29"/>
        <v>0.74931174024062741</v>
      </c>
      <c r="AW20">
        <f t="shared" si="30"/>
        <v>51.368672652898837</v>
      </c>
      <c r="AX20">
        <f t="shared" si="31"/>
        <v>0.24651587574575087</v>
      </c>
      <c r="AY20">
        <f t="shared" si="32"/>
        <v>1.124454357217081E-3</v>
      </c>
      <c r="AZ20">
        <f t="shared" si="33"/>
        <v>2.8691036756769575</v>
      </c>
      <c r="BA20" t="s">
        <v>305</v>
      </c>
      <c r="BB20">
        <v>635.27</v>
      </c>
      <c r="BC20">
        <f t="shared" si="34"/>
        <v>207.84000000000003</v>
      </c>
      <c r="BD20">
        <f t="shared" si="35"/>
        <v>0.35313029253271727</v>
      </c>
      <c r="BE20">
        <f t="shared" si="36"/>
        <v>0.92087741404974088</v>
      </c>
      <c r="BF20">
        <f t="shared" si="37"/>
        <v>0.57504372510140156</v>
      </c>
      <c r="BG20">
        <f t="shared" si="38"/>
        <v>0.94988104817760244</v>
      </c>
      <c r="BH20">
        <f t="shared" si="39"/>
        <v>1399.9953333333301</v>
      </c>
      <c r="BI20">
        <f t="shared" si="40"/>
        <v>1180.1806018531488</v>
      </c>
      <c r="BJ20">
        <f t="shared" si="41"/>
        <v>0.84298895414400299</v>
      </c>
      <c r="BK20">
        <f t="shared" si="42"/>
        <v>0.1959779082880061</v>
      </c>
      <c r="BL20">
        <v>6</v>
      </c>
      <c r="BM20">
        <v>0.5</v>
      </c>
      <c r="BN20" t="s">
        <v>290</v>
      </c>
      <c r="BO20">
        <v>2</v>
      </c>
      <c r="BP20">
        <v>1607989514.25</v>
      </c>
      <c r="BQ20">
        <v>99.605180000000004</v>
      </c>
      <c r="BR20">
        <v>100.660866666667</v>
      </c>
      <c r="BS20">
        <v>21.675083333333301</v>
      </c>
      <c r="BT20">
        <v>20.137623333333298</v>
      </c>
      <c r="BU20">
        <v>96.822566666666702</v>
      </c>
      <c r="BV20">
        <v>21.559943333333301</v>
      </c>
      <c r="BW20">
        <v>500.01069999999999</v>
      </c>
      <c r="BX20">
        <v>102.19459999999999</v>
      </c>
      <c r="BY20">
        <v>9.9978716666666606E-2</v>
      </c>
      <c r="BZ20">
        <v>27.991976666666702</v>
      </c>
      <c r="CA20">
        <v>29.0055266666667</v>
      </c>
      <c r="CB20">
        <v>999.9</v>
      </c>
      <c r="CC20">
        <v>0</v>
      </c>
      <c r="CD20">
        <v>0</v>
      </c>
      <c r="CE20">
        <v>10003.287</v>
      </c>
      <c r="CF20">
        <v>0</v>
      </c>
      <c r="CG20">
        <v>216.12063333333299</v>
      </c>
      <c r="CH20">
        <v>1399.9953333333301</v>
      </c>
      <c r="CI20">
        <v>0.900012066666667</v>
      </c>
      <c r="CJ20">
        <v>9.9987673333333305E-2</v>
      </c>
      <c r="CK20">
        <v>0</v>
      </c>
      <c r="CL20">
        <v>769.84013333333303</v>
      </c>
      <c r="CM20">
        <v>4.9993800000000004</v>
      </c>
      <c r="CN20">
        <v>11133.87</v>
      </c>
      <c r="CO20">
        <v>11164.323333333299</v>
      </c>
      <c r="CP20">
        <v>48.845599999999997</v>
      </c>
      <c r="CQ20">
        <v>50.557866666666598</v>
      </c>
      <c r="CR20">
        <v>49.561999999999998</v>
      </c>
      <c r="CS20">
        <v>50.470599999999997</v>
      </c>
      <c r="CT20">
        <v>50.3832666666667</v>
      </c>
      <c r="CU20">
        <v>1255.51133333333</v>
      </c>
      <c r="CV20">
        <v>139.48400000000001</v>
      </c>
      <c r="CW20">
        <v>0</v>
      </c>
      <c r="CX20">
        <v>70.299999952316298</v>
      </c>
      <c r="CY20">
        <v>0</v>
      </c>
      <c r="CZ20">
        <v>769.71540000000005</v>
      </c>
      <c r="DA20">
        <v>-17.739000012932099</v>
      </c>
      <c r="DB20">
        <v>-179.87692335897299</v>
      </c>
      <c r="DC20">
        <v>11132.26</v>
      </c>
      <c r="DD20">
        <v>15</v>
      </c>
      <c r="DE20">
        <v>1607989257</v>
      </c>
      <c r="DF20" t="s">
        <v>291</v>
      </c>
      <c r="DG20">
        <v>1607989257</v>
      </c>
      <c r="DH20">
        <v>1607989254.5</v>
      </c>
      <c r="DI20">
        <v>22</v>
      </c>
      <c r="DJ20">
        <v>-2.0499999999999998</v>
      </c>
      <c r="DK20">
        <v>-0.03</v>
      </c>
      <c r="DL20">
        <v>2.7829999999999999</v>
      </c>
      <c r="DM20">
        <v>0.115</v>
      </c>
      <c r="DN20">
        <v>410</v>
      </c>
      <c r="DO20">
        <v>20</v>
      </c>
      <c r="DP20">
        <v>0.18</v>
      </c>
      <c r="DQ20">
        <v>0.06</v>
      </c>
      <c r="DR20">
        <v>0.75476291006892804</v>
      </c>
      <c r="DS20">
        <v>-9.7617438004968998E-2</v>
      </c>
      <c r="DT20">
        <v>3.2276258225794198E-2</v>
      </c>
      <c r="DU20">
        <v>1</v>
      </c>
      <c r="DV20">
        <v>-1.0622474193548399</v>
      </c>
      <c r="DW20">
        <v>9.1051451612906301E-2</v>
      </c>
      <c r="DX20">
        <v>3.7750626909363399E-2</v>
      </c>
      <c r="DY20">
        <v>1</v>
      </c>
      <c r="DZ20">
        <v>1.5361529032258101</v>
      </c>
      <c r="EA20">
        <v>0.100696451612896</v>
      </c>
      <c r="EB20">
        <v>7.5798043185008202E-3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2.7829999999999999</v>
      </c>
      <c r="EJ20">
        <v>0.1152</v>
      </c>
      <c r="EK20">
        <v>2.7826190476191099</v>
      </c>
      <c r="EL20">
        <v>0</v>
      </c>
      <c r="EM20">
        <v>0</v>
      </c>
      <c r="EN20">
        <v>0</v>
      </c>
      <c r="EO20">
        <v>0.11513999999999699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4.4000000000000004</v>
      </c>
      <c r="EX20">
        <v>4.5</v>
      </c>
      <c r="EY20">
        <v>2</v>
      </c>
      <c r="EZ20">
        <v>472.30200000000002</v>
      </c>
      <c r="FA20">
        <v>518.904</v>
      </c>
      <c r="FB20">
        <v>23.906300000000002</v>
      </c>
      <c r="FC20">
        <v>32.115900000000003</v>
      </c>
      <c r="FD20">
        <v>30.000800000000002</v>
      </c>
      <c r="FE20">
        <v>31.7942</v>
      </c>
      <c r="FF20">
        <v>31.821100000000001</v>
      </c>
      <c r="FG20">
        <v>7.6245200000000004</v>
      </c>
      <c r="FH20">
        <v>56.5732</v>
      </c>
      <c r="FI20">
        <v>51.959400000000002</v>
      </c>
      <c r="FJ20">
        <v>23.9087</v>
      </c>
      <c r="FK20">
        <v>100.85599999999999</v>
      </c>
      <c r="FL20">
        <v>20.114599999999999</v>
      </c>
      <c r="FM20">
        <v>101.093</v>
      </c>
      <c r="FN20">
        <v>100.51600000000001</v>
      </c>
    </row>
    <row r="21" spans="1:170" x14ac:dyDescent="0.25">
      <c r="A21">
        <v>5</v>
      </c>
      <c r="B21">
        <v>1607989597</v>
      </c>
      <c r="C21">
        <v>360.5</v>
      </c>
      <c r="D21" t="s">
        <v>306</v>
      </c>
      <c r="E21" t="s">
        <v>307</v>
      </c>
      <c r="F21" t="s">
        <v>285</v>
      </c>
      <c r="G21" t="s">
        <v>286</v>
      </c>
      <c r="H21">
        <v>1607989589.25</v>
      </c>
      <c r="I21">
        <f t="shared" si="0"/>
        <v>1.4910916699936614E-3</v>
      </c>
      <c r="J21">
        <f t="shared" si="1"/>
        <v>2.3873912977254719</v>
      </c>
      <c r="K21">
        <f t="shared" si="2"/>
        <v>149.1497</v>
      </c>
      <c r="L21">
        <f t="shared" si="3"/>
        <v>99.045576526744767</v>
      </c>
      <c r="M21">
        <f t="shared" si="4"/>
        <v>10.131227492644088</v>
      </c>
      <c r="N21">
        <f t="shared" si="5"/>
        <v>15.256305169283269</v>
      </c>
      <c r="O21">
        <f t="shared" si="6"/>
        <v>8.3241485188787989E-2</v>
      </c>
      <c r="P21">
        <f t="shared" si="7"/>
        <v>2.9682192068860331</v>
      </c>
      <c r="Q21">
        <f t="shared" si="8"/>
        <v>8.1966015352944455E-2</v>
      </c>
      <c r="R21">
        <f t="shared" si="9"/>
        <v>5.1341727468378832E-2</v>
      </c>
      <c r="S21">
        <f t="shared" si="10"/>
        <v>231.2947669098445</v>
      </c>
      <c r="T21">
        <f t="shared" si="11"/>
        <v>28.956034818486366</v>
      </c>
      <c r="U21">
        <f t="shared" si="12"/>
        <v>28.999846666666699</v>
      </c>
      <c r="V21">
        <f t="shared" si="13"/>
        <v>4.0217370874657394</v>
      </c>
      <c r="W21">
        <f t="shared" si="14"/>
        <v>58.465977082484457</v>
      </c>
      <c r="X21">
        <f t="shared" si="15"/>
        <v>2.2176990995352321</v>
      </c>
      <c r="Y21">
        <f t="shared" si="16"/>
        <v>3.7931446803779183</v>
      </c>
      <c r="Z21">
        <f t="shared" si="17"/>
        <v>1.8040379879305073</v>
      </c>
      <c r="AA21">
        <f t="shared" si="18"/>
        <v>-65.757142646720467</v>
      </c>
      <c r="AB21">
        <f t="shared" si="19"/>
        <v>-161.22440386209095</v>
      </c>
      <c r="AC21">
        <f t="shared" si="20"/>
        <v>-11.898502031960467</v>
      </c>
      <c r="AD21">
        <f t="shared" si="21"/>
        <v>-7.5852816309273976</v>
      </c>
      <c r="AE21">
        <v>15</v>
      </c>
      <c r="AF21">
        <v>3</v>
      </c>
      <c r="AG21">
        <f t="shared" si="22"/>
        <v>1</v>
      </c>
      <c r="AH21">
        <f t="shared" si="23"/>
        <v>0</v>
      </c>
      <c r="AI21">
        <f t="shared" si="24"/>
        <v>53872.750732438471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756.07572000000005</v>
      </c>
      <c r="AR21">
        <v>834.83</v>
      </c>
      <c r="AS21">
        <f t="shared" si="27"/>
        <v>9.433570906651656E-2</v>
      </c>
      <c r="AT21">
        <v>0.5</v>
      </c>
      <c r="AU21">
        <f t="shared" si="28"/>
        <v>1180.2036318533951</v>
      </c>
      <c r="AV21">
        <f t="shared" si="29"/>
        <v>2.3873912977254719</v>
      </c>
      <c r="AW21">
        <f t="shared" si="30"/>
        <v>55.667673226884048</v>
      </c>
      <c r="AX21">
        <f t="shared" si="31"/>
        <v>0.27028257249979037</v>
      </c>
      <c r="AY21">
        <f t="shared" si="32"/>
        <v>2.5123959099204196E-3</v>
      </c>
      <c r="AZ21">
        <f t="shared" si="33"/>
        <v>2.907478169208102</v>
      </c>
      <c r="BA21" t="s">
        <v>309</v>
      </c>
      <c r="BB21">
        <v>609.19000000000005</v>
      </c>
      <c r="BC21">
        <f t="shared" si="34"/>
        <v>225.64</v>
      </c>
      <c r="BD21">
        <f t="shared" si="35"/>
        <v>0.3490262364828931</v>
      </c>
      <c r="BE21">
        <f t="shared" si="36"/>
        <v>0.91494558764215639</v>
      </c>
      <c r="BF21">
        <f t="shared" si="37"/>
        <v>0.65984289664150875</v>
      </c>
      <c r="BG21">
        <f t="shared" si="38"/>
        <v>0.95313243826466865</v>
      </c>
      <c r="BH21">
        <f t="shared" si="39"/>
        <v>1400.0219999999999</v>
      </c>
      <c r="BI21">
        <f t="shared" si="40"/>
        <v>1180.2036318533951</v>
      </c>
      <c r="BJ21">
        <f t="shared" si="41"/>
        <v>0.84298934720554042</v>
      </c>
      <c r="BK21">
        <f t="shared" si="42"/>
        <v>0.19597869441108104</v>
      </c>
      <c r="BL21">
        <v>6</v>
      </c>
      <c r="BM21">
        <v>0.5</v>
      </c>
      <c r="BN21" t="s">
        <v>290</v>
      </c>
      <c r="BO21">
        <v>2</v>
      </c>
      <c r="BP21">
        <v>1607989589.25</v>
      </c>
      <c r="BQ21">
        <v>149.1497</v>
      </c>
      <c r="BR21">
        <v>152.28143333333301</v>
      </c>
      <c r="BS21">
        <v>21.680816666666701</v>
      </c>
      <c r="BT21">
        <v>19.930306666666699</v>
      </c>
      <c r="BU21">
        <v>146.36703333333301</v>
      </c>
      <c r="BV21">
        <v>21.56569</v>
      </c>
      <c r="BW21">
        <v>500.0018</v>
      </c>
      <c r="BX21">
        <v>102.18859999999999</v>
      </c>
      <c r="BY21">
        <v>9.9940769999999998E-2</v>
      </c>
      <c r="BZ21">
        <v>27.992336666666699</v>
      </c>
      <c r="CA21">
        <v>28.999846666666699</v>
      </c>
      <c r="CB21">
        <v>999.9</v>
      </c>
      <c r="CC21">
        <v>0</v>
      </c>
      <c r="CD21">
        <v>0</v>
      </c>
      <c r="CE21">
        <v>10003.185666666701</v>
      </c>
      <c r="CF21">
        <v>0</v>
      </c>
      <c r="CG21">
        <v>216.4102</v>
      </c>
      <c r="CH21">
        <v>1400.0219999999999</v>
      </c>
      <c r="CI21">
        <v>0.89999813333333301</v>
      </c>
      <c r="CJ21">
        <v>0.10000196</v>
      </c>
      <c r="CK21">
        <v>0</v>
      </c>
      <c r="CL21">
        <v>756.23223333333306</v>
      </c>
      <c r="CM21">
        <v>4.9993800000000004</v>
      </c>
      <c r="CN21">
        <v>10897.7966666667</v>
      </c>
      <c r="CO21">
        <v>11164.496666666701</v>
      </c>
      <c r="CP21">
        <v>48.953800000000001</v>
      </c>
      <c r="CQ21">
        <v>50.678733333333298</v>
      </c>
      <c r="CR21">
        <v>49.686999999999998</v>
      </c>
      <c r="CS21">
        <v>50.561999999999998</v>
      </c>
      <c r="CT21">
        <v>50.5020666666667</v>
      </c>
      <c r="CU21">
        <v>1255.5170000000001</v>
      </c>
      <c r="CV21">
        <v>139.505</v>
      </c>
      <c r="CW21">
        <v>0</v>
      </c>
      <c r="CX21">
        <v>74.700000047683702</v>
      </c>
      <c r="CY21">
        <v>0</v>
      </c>
      <c r="CZ21">
        <v>756.07572000000005</v>
      </c>
      <c r="DA21">
        <v>-9.3564615271622795</v>
      </c>
      <c r="DB21">
        <v>-233.92307692920701</v>
      </c>
      <c r="DC21">
        <v>10894.56</v>
      </c>
      <c r="DD21">
        <v>15</v>
      </c>
      <c r="DE21">
        <v>1607989257</v>
      </c>
      <c r="DF21" t="s">
        <v>291</v>
      </c>
      <c r="DG21">
        <v>1607989257</v>
      </c>
      <c r="DH21">
        <v>1607989254.5</v>
      </c>
      <c r="DI21">
        <v>22</v>
      </c>
      <c r="DJ21">
        <v>-2.0499999999999998</v>
      </c>
      <c r="DK21">
        <v>-0.03</v>
      </c>
      <c r="DL21">
        <v>2.7829999999999999</v>
      </c>
      <c r="DM21">
        <v>0.115</v>
      </c>
      <c r="DN21">
        <v>410</v>
      </c>
      <c r="DO21">
        <v>20</v>
      </c>
      <c r="DP21">
        <v>0.18</v>
      </c>
      <c r="DQ21">
        <v>0.06</v>
      </c>
      <c r="DR21">
        <v>2.3916625674169998</v>
      </c>
      <c r="DS21">
        <v>-5.7412857396797197E-2</v>
      </c>
      <c r="DT21">
        <v>2.47848488254638E-2</v>
      </c>
      <c r="DU21">
        <v>1</v>
      </c>
      <c r="DV21">
        <v>-3.13621741935484</v>
      </c>
      <c r="DW21">
        <v>3.5938064516126703E-2</v>
      </c>
      <c r="DX21">
        <v>2.9026415107371299E-2</v>
      </c>
      <c r="DY21">
        <v>1</v>
      </c>
      <c r="DZ21">
        <v>1.7484406451612899</v>
      </c>
      <c r="EA21">
        <v>0.17911645161290099</v>
      </c>
      <c r="EB21">
        <v>1.37558179915273E-2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2.7829999999999999</v>
      </c>
      <c r="EJ21">
        <v>0.11509999999999999</v>
      </c>
      <c r="EK21">
        <v>2.7826190476191099</v>
      </c>
      <c r="EL21">
        <v>0</v>
      </c>
      <c r="EM21">
        <v>0</v>
      </c>
      <c r="EN21">
        <v>0</v>
      </c>
      <c r="EO21">
        <v>0.11513999999999699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5.7</v>
      </c>
      <c r="EX21">
        <v>5.7</v>
      </c>
      <c r="EY21">
        <v>2</v>
      </c>
      <c r="EZ21">
        <v>472.49200000000002</v>
      </c>
      <c r="FA21">
        <v>518.01800000000003</v>
      </c>
      <c r="FB21">
        <v>23.804400000000001</v>
      </c>
      <c r="FC21">
        <v>32.252299999999998</v>
      </c>
      <c r="FD21">
        <v>30.000699999999998</v>
      </c>
      <c r="FE21">
        <v>31.923300000000001</v>
      </c>
      <c r="FF21">
        <v>31.947700000000001</v>
      </c>
      <c r="FG21">
        <v>9.9901400000000002</v>
      </c>
      <c r="FH21">
        <v>60.031599999999997</v>
      </c>
      <c r="FI21">
        <v>51.959400000000002</v>
      </c>
      <c r="FJ21">
        <v>23.8095</v>
      </c>
      <c r="FK21">
        <v>152.64599999999999</v>
      </c>
      <c r="FL21">
        <v>19.815899999999999</v>
      </c>
      <c r="FM21">
        <v>101.07299999999999</v>
      </c>
      <c r="FN21">
        <v>100.497</v>
      </c>
    </row>
    <row r="22" spans="1:170" x14ac:dyDescent="0.25">
      <c r="A22">
        <v>6</v>
      </c>
      <c r="B22">
        <v>1607989668</v>
      </c>
      <c r="C22">
        <v>431.5</v>
      </c>
      <c r="D22" t="s">
        <v>310</v>
      </c>
      <c r="E22" t="s">
        <v>311</v>
      </c>
      <c r="F22" t="s">
        <v>285</v>
      </c>
      <c r="G22" t="s">
        <v>286</v>
      </c>
      <c r="H22">
        <v>1607989660.25</v>
      </c>
      <c r="I22">
        <f t="shared" si="0"/>
        <v>1.5955613069756369E-3</v>
      </c>
      <c r="J22">
        <f t="shared" si="1"/>
        <v>4.1480103096593686</v>
      </c>
      <c r="K22">
        <f t="shared" si="2"/>
        <v>198.92283333333299</v>
      </c>
      <c r="L22">
        <f t="shared" si="3"/>
        <v>119.50657400968092</v>
      </c>
      <c r="M22">
        <f t="shared" si="4"/>
        <v>12.223445019306169</v>
      </c>
      <c r="N22">
        <f t="shared" si="5"/>
        <v>20.346347776128439</v>
      </c>
      <c r="O22">
        <f t="shared" si="6"/>
        <v>8.9966465475822446E-2</v>
      </c>
      <c r="P22">
        <f t="shared" si="7"/>
        <v>2.9656204223666909</v>
      </c>
      <c r="Q22">
        <f t="shared" si="8"/>
        <v>8.8477288726547143E-2</v>
      </c>
      <c r="R22">
        <f t="shared" si="9"/>
        <v>5.5430048806493978E-2</v>
      </c>
      <c r="S22">
        <f t="shared" si="10"/>
        <v>231.2824865744428</v>
      </c>
      <c r="T22">
        <f t="shared" si="11"/>
        <v>28.903370825890295</v>
      </c>
      <c r="U22">
        <f t="shared" si="12"/>
        <v>28.918939999999999</v>
      </c>
      <c r="V22">
        <f t="shared" si="13"/>
        <v>4.0029468717315471</v>
      </c>
      <c r="W22">
        <f t="shared" si="14"/>
        <v>58.471765223027695</v>
      </c>
      <c r="X22">
        <f t="shared" si="15"/>
        <v>2.2144875067669463</v>
      </c>
      <c r="Y22">
        <f t="shared" si="16"/>
        <v>3.7872766425304083</v>
      </c>
      <c r="Z22">
        <f t="shared" si="17"/>
        <v>1.7884593649646008</v>
      </c>
      <c r="AA22">
        <f t="shared" si="18"/>
        <v>-70.36425363762558</v>
      </c>
      <c r="AB22">
        <f t="shared" si="19"/>
        <v>-152.39309764749169</v>
      </c>
      <c r="AC22">
        <f t="shared" si="20"/>
        <v>-11.250579099555521</v>
      </c>
      <c r="AD22">
        <f t="shared" si="21"/>
        <v>-2.72544381022999</v>
      </c>
      <c r="AE22">
        <v>15</v>
      </c>
      <c r="AF22">
        <v>3</v>
      </c>
      <c r="AG22">
        <f t="shared" si="22"/>
        <v>1</v>
      </c>
      <c r="AH22">
        <f t="shared" si="23"/>
        <v>0</v>
      </c>
      <c r="AI22">
        <f t="shared" si="24"/>
        <v>53801.363421572198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748.75596153846197</v>
      </c>
      <c r="AR22">
        <v>841.74</v>
      </c>
      <c r="AS22">
        <f t="shared" si="27"/>
        <v>0.11046646050031839</v>
      </c>
      <c r="AT22">
        <v>0.5</v>
      </c>
      <c r="AU22">
        <f t="shared" si="28"/>
        <v>1180.1427318533044</v>
      </c>
      <c r="AV22">
        <f t="shared" si="29"/>
        <v>4.1480103096593686</v>
      </c>
      <c r="AW22">
        <f t="shared" si="30"/>
        <v>65.183095236505437</v>
      </c>
      <c r="AX22">
        <f t="shared" si="31"/>
        <v>0.29998574381638032</v>
      </c>
      <c r="AY22">
        <f t="shared" si="32"/>
        <v>4.0043951141860851E-3</v>
      </c>
      <c r="AZ22">
        <f t="shared" si="33"/>
        <v>2.8754009551643027</v>
      </c>
      <c r="BA22" t="s">
        <v>313</v>
      </c>
      <c r="BB22">
        <v>589.23</v>
      </c>
      <c r="BC22">
        <f t="shared" si="34"/>
        <v>252.51</v>
      </c>
      <c r="BD22">
        <f t="shared" si="35"/>
        <v>0.36823903394534091</v>
      </c>
      <c r="BE22">
        <f t="shared" si="36"/>
        <v>0.90552780739659922</v>
      </c>
      <c r="BF22">
        <f t="shared" si="37"/>
        <v>0.73643095612335252</v>
      </c>
      <c r="BG22">
        <f t="shared" si="38"/>
        <v>0.95041901972582488</v>
      </c>
      <c r="BH22">
        <f t="shared" si="39"/>
        <v>1399.95</v>
      </c>
      <c r="BI22">
        <f t="shared" si="40"/>
        <v>1180.1427318533044</v>
      </c>
      <c r="BJ22">
        <f t="shared" si="41"/>
        <v>0.84298920093810814</v>
      </c>
      <c r="BK22">
        <f t="shared" si="42"/>
        <v>0.1959784018762164</v>
      </c>
      <c r="BL22">
        <v>6</v>
      </c>
      <c r="BM22">
        <v>0.5</v>
      </c>
      <c r="BN22" t="s">
        <v>290</v>
      </c>
      <c r="BO22">
        <v>2</v>
      </c>
      <c r="BP22">
        <v>1607989660.25</v>
      </c>
      <c r="BQ22">
        <v>198.92283333333299</v>
      </c>
      <c r="BR22">
        <v>204.28123333333301</v>
      </c>
      <c r="BS22">
        <v>21.650673333333302</v>
      </c>
      <c r="BT22">
        <v>19.777483333333301</v>
      </c>
      <c r="BU22">
        <v>196.14019999999999</v>
      </c>
      <c r="BV22">
        <v>21.535516666666702</v>
      </c>
      <c r="BW22">
        <v>500.00790000000001</v>
      </c>
      <c r="BX22">
        <v>102.182566666667</v>
      </c>
      <c r="BY22">
        <v>0.100049336666667</v>
      </c>
      <c r="BZ22">
        <v>27.965783333333299</v>
      </c>
      <c r="CA22">
        <v>28.918939999999999</v>
      </c>
      <c r="CB22">
        <v>999.9</v>
      </c>
      <c r="CC22">
        <v>0</v>
      </c>
      <c r="CD22">
        <v>0</v>
      </c>
      <c r="CE22">
        <v>9989.0633333333299</v>
      </c>
      <c r="CF22">
        <v>0</v>
      </c>
      <c r="CG22">
        <v>217.06163333333299</v>
      </c>
      <c r="CH22">
        <v>1399.95</v>
      </c>
      <c r="CI22">
        <v>0.90000326666666697</v>
      </c>
      <c r="CJ22">
        <v>9.9996920000000003E-2</v>
      </c>
      <c r="CK22">
        <v>0</v>
      </c>
      <c r="CL22">
        <v>748.78463333333298</v>
      </c>
      <c r="CM22">
        <v>4.9993800000000004</v>
      </c>
      <c r="CN22">
        <v>10691.16</v>
      </c>
      <c r="CO22">
        <v>11163.93</v>
      </c>
      <c r="CP22">
        <v>49.061999999999998</v>
      </c>
      <c r="CQ22">
        <v>50.7541333333333</v>
      </c>
      <c r="CR22">
        <v>49.811999999999998</v>
      </c>
      <c r="CS22">
        <v>50.658066666666699</v>
      </c>
      <c r="CT22">
        <v>50.625</v>
      </c>
      <c r="CU22">
        <v>1255.4590000000001</v>
      </c>
      <c r="CV22">
        <v>139.49100000000001</v>
      </c>
      <c r="CW22">
        <v>0</v>
      </c>
      <c r="CX22">
        <v>70.300000190734906</v>
      </c>
      <c r="CY22">
        <v>0</v>
      </c>
      <c r="CZ22">
        <v>748.75596153846197</v>
      </c>
      <c r="DA22">
        <v>-3.7743931574785101</v>
      </c>
      <c r="DB22">
        <v>-138.03760683060699</v>
      </c>
      <c r="DC22">
        <v>10690.4538461538</v>
      </c>
      <c r="DD22">
        <v>15</v>
      </c>
      <c r="DE22">
        <v>1607989257</v>
      </c>
      <c r="DF22" t="s">
        <v>291</v>
      </c>
      <c r="DG22">
        <v>1607989257</v>
      </c>
      <c r="DH22">
        <v>1607989254.5</v>
      </c>
      <c r="DI22">
        <v>22</v>
      </c>
      <c r="DJ22">
        <v>-2.0499999999999998</v>
      </c>
      <c r="DK22">
        <v>-0.03</v>
      </c>
      <c r="DL22">
        <v>2.7829999999999999</v>
      </c>
      <c r="DM22">
        <v>0.115</v>
      </c>
      <c r="DN22">
        <v>410</v>
      </c>
      <c r="DO22">
        <v>20</v>
      </c>
      <c r="DP22">
        <v>0.18</v>
      </c>
      <c r="DQ22">
        <v>0.06</v>
      </c>
      <c r="DR22">
        <v>4.1522090098786597</v>
      </c>
      <c r="DS22">
        <v>-2.0545904325371699E-2</v>
      </c>
      <c r="DT22">
        <v>3.8069117178527602E-2</v>
      </c>
      <c r="DU22">
        <v>1</v>
      </c>
      <c r="DV22">
        <v>-5.3639467741935496</v>
      </c>
      <c r="DW22">
        <v>-3.5310483870971403E-2</v>
      </c>
      <c r="DX22">
        <v>4.5999566785274101E-2</v>
      </c>
      <c r="DY22">
        <v>1</v>
      </c>
      <c r="DZ22">
        <v>1.8710741935483901</v>
      </c>
      <c r="EA22">
        <v>0.13943612903225699</v>
      </c>
      <c r="EB22">
        <v>1.1781899122394499E-2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2.7829999999999999</v>
      </c>
      <c r="EJ22">
        <v>0.1152</v>
      </c>
      <c r="EK22">
        <v>2.7826190476191099</v>
      </c>
      <c r="EL22">
        <v>0</v>
      </c>
      <c r="EM22">
        <v>0</v>
      </c>
      <c r="EN22">
        <v>0</v>
      </c>
      <c r="EO22">
        <v>0.11513999999999699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6.8</v>
      </c>
      <c r="EX22">
        <v>6.9</v>
      </c>
      <c r="EY22">
        <v>2</v>
      </c>
      <c r="EZ22">
        <v>472.94099999999997</v>
      </c>
      <c r="FA22">
        <v>517.55499999999995</v>
      </c>
      <c r="FB22">
        <v>23.938400000000001</v>
      </c>
      <c r="FC22">
        <v>32.365600000000001</v>
      </c>
      <c r="FD22">
        <v>30.000699999999998</v>
      </c>
      <c r="FE22">
        <v>32.035499999999999</v>
      </c>
      <c r="FF22">
        <v>32.0593</v>
      </c>
      <c r="FG22">
        <v>12.3431</v>
      </c>
      <c r="FH22">
        <v>62.231000000000002</v>
      </c>
      <c r="FI22">
        <v>51.959400000000002</v>
      </c>
      <c r="FJ22">
        <v>23.954499999999999</v>
      </c>
      <c r="FK22">
        <v>204.816</v>
      </c>
      <c r="FL22">
        <v>19.5245</v>
      </c>
      <c r="FM22">
        <v>101.053</v>
      </c>
      <c r="FN22">
        <v>100.483</v>
      </c>
    </row>
    <row r="23" spans="1:170" x14ac:dyDescent="0.25">
      <c r="A23">
        <v>7</v>
      </c>
      <c r="B23">
        <v>1607989741</v>
      </c>
      <c r="C23">
        <v>504.5</v>
      </c>
      <c r="D23" t="s">
        <v>314</v>
      </c>
      <c r="E23" t="s">
        <v>315</v>
      </c>
      <c r="F23" t="s">
        <v>285</v>
      </c>
      <c r="G23" t="s">
        <v>286</v>
      </c>
      <c r="H23">
        <v>1607989733.25</v>
      </c>
      <c r="I23">
        <f t="shared" si="0"/>
        <v>1.8351313715327785E-3</v>
      </c>
      <c r="J23">
        <f t="shared" si="1"/>
        <v>6.022297708820048</v>
      </c>
      <c r="K23">
        <f t="shared" si="2"/>
        <v>248.95750000000001</v>
      </c>
      <c r="L23">
        <f t="shared" si="3"/>
        <v>147.75121703589744</v>
      </c>
      <c r="M23">
        <f t="shared" si="4"/>
        <v>15.111646973971721</v>
      </c>
      <c r="N23">
        <f t="shared" si="5"/>
        <v>25.46278756274824</v>
      </c>
      <c r="O23">
        <f t="shared" si="6"/>
        <v>0.10262153646677352</v>
      </c>
      <c r="P23">
        <f t="shared" si="7"/>
        <v>2.9677691204902112</v>
      </c>
      <c r="Q23">
        <f t="shared" si="8"/>
        <v>0.10069016803405183</v>
      </c>
      <c r="R23">
        <f t="shared" si="9"/>
        <v>6.3101853242469044E-2</v>
      </c>
      <c r="S23">
        <f t="shared" si="10"/>
        <v>231.28788529023953</v>
      </c>
      <c r="T23">
        <f t="shared" si="11"/>
        <v>28.84438581646662</v>
      </c>
      <c r="U23">
        <f t="shared" si="12"/>
        <v>28.923850000000002</v>
      </c>
      <c r="V23">
        <f t="shared" si="13"/>
        <v>4.0040850115886863</v>
      </c>
      <c r="W23">
        <f t="shared" si="14"/>
        <v>57.986902000629627</v>
      </c>
      <c r="X23">
        <f t="shared" si="15"/>
        <v>2.1965256789944281</v>
      </c>
      <c r="Y23">
        <f t="shared" si="16"/>
        <v>3.7879686674252371</v>
      </c>
      <c r="Z23">
        <f t="shared" si="17"/>
        <v>1.8075593325942583</v>
      </c>
      <c r="AA23">
        <f t="shared" si="18"/>
        <v>-80.929293484595533</v>
      </c>
      <c r="AB23">
        <f t="shared" si="19"/>
        <v>-152.78777566886743</v>
      </c>
      <c r="AC23">
        <f t="shared" si="20"/>
        <v>-11.272001219652299</v>
      </c>
      <c r="AD23">
        <f t="shared" si="21"/>
        <v>-13.701185082875725</v>
      </c>
      <c r="AE23">
        <v>15</v>
      </c>
      <c r="AF23">
        <v>3</v>
      </c>
      <c r="AG23">
        <f t="shared" si="22"/>
        <v>1</v>
      </c>
      <c r="AH23">
        <f t="shared" si="23"/>
        <v>0</v>
      </c>
      <c r="AI23">
        <f t="shared" si="24"/>
        <v>53863.539460350432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751.74073076923105</v>
      </c>
      <c r="AR23">
        <v>863.23</v>
      </c>
      <c r="AS23">
        <f t="shared" si="27"/>
        <v>0.12915360822813038</v>
      </c>
      <c r="AT23">
        <v>0.5</v>
      </c>
      <c r="AU23">
        <f t="shared" si="28"/>
        <v>1180.1690118533697</v>
      </c>
      <c r="AV23">
        <f t="shared" si="29"/>
        <v>6.022297708820048</v>
      </c>
      <c r="AW23">
        <f t="shared" si="30"/>
        <v>76.211543099944933</v>
      </c>
      <c r="AX23">
        <f t="shared" si="31"/>
        <v>0.33124428020342211</v>
      </c>
      <c r="AY23">
        <f t="shared" si="32"/>
        <v>5.5924576245832613E-3</v>
      </c>
      <c r="AZ23">
        <f t="shared" si="33"/>
        <v>2.7789233460375566</v>
      </c>
      <c r="BA23" t="s">
        <v>317</v>
      </c>
      <c r="BB23">
        <v>577.29</v>
      </c>
      <c r="BC23">
        <f t="shared" si="34"/>
        <v>285.94000000000005</v>
      </c>
      <c r="BD23">
        <f t="shared" si="35"/>
        <v>0.38990441781761542</v>
      </c>
      <c r="BE23">
        <f t="shared" si="36"/>
        <v>0.8934963255971603</v>
      </c>
      <c r="BF23">
        <f t="shared" si="37"/>
        <v>0.75456478844641806</v>
      </c>
      <c r="BG23">
        <f t="shared" si="38"/>
        <v>0.9419803273380164</v>
      </c>
      <c r="BH23">
        <f t="shared" si="39"/>
        <v>1399.981</v>
      </c>
      <c r="BI23">
        <f t="shared" si="40"/>
        <v>1180.1690118533697</v>
      </c>
      <c r="BJ23">
        <f t="shared" si="41"/>
        <v>0.84298930617870504</v>
      </c>
      <c r="BK23">
        <f t="shared" si="42"/>
        <v>0.19597861235741032</v>
      </c>
      <c r="BL23">
        <v>6</v>
      </c>
      <c r="BM23">
        <v>0.5</v>
      </c>
      <c r="BN23" t="s">
        <v>290</v>
      </c>
      <c r="BO23">
        <v>2</v>
      </c>
      <c r="BP23">
        <v>1607989733.25</v>
      </c>
      <c r="BQ23">
        <v>248.95750000000001</v>
      </c>
      <c r="BR23">
        <v>256.73236666666702</v>
      </c>
      <c r="BS23">
        <v>21.476106666666698</v>
      </c>
      <c r="BT23">
        <v>19.321280000000002</v>
      </c>
      <c r="BU23">
        <v>246.17490000000001</v>
      </c>
      <c r="BV23">
        <v>21.360963333333299</v>
      </c>
      <c r="BW23">
        <v>500.00863333333302</v>
      </c>
      <c r="BX23">
        <v>102.17766666666699</v>
      </c>
      <c r="BY23">
        <v>9.9981376666666705E-2</v>
      </c>
      <c r="BZ23">
        <v>27.968916666666701</v>
      </c>
      <c r="CA23">
        <v>28.923850000000002</v>
      </c>
      <c r="CB23">
        <v>999.9</v>
      </c>
      <c r="CC23">
        <v>0</v>
      </c>
      <c r="CD23">
        <v>0</v>
      </c>
      <c r="CE23">
        <v>10001.7066666667</v>
      </c>
      <c r="CF23">
        <v>0</v>
      </c>
      <c r="CG23">
        <v>216.07409999999999</v>
      </c>
      <c r="CH23">
        <v>1399.981</v>
      </c>
      <c r="CI23">
        <v>0.90000040000000003</v>
      </c>
      <c r="CJ23">
        <v>9.9999759999999993E-2</v>
      </c>
      <c r="CK23">
        <v>0</v>
      </c>
      <c r="CL23">
        <v>751.74966666666603</v>
      </c>
      <c r="CM23">
        <v>4.9993800000000004</v>
      </c>
      <c r="CN23">
        <v>10762.0433333333</v>
      </c>
      <c r="CO23">
        <v>11164.19</v>
      </c>
      <c r="CP23">
        <v>49.143599999999999</v>
      </c>
      <c r="CQ23">
        <v>50.820399999999999</v>
      </c>
      <c r="CR23">
        <v>49.875</v>
      </c>
      <c r="CS23">
        <v>50.724800000000002</v>
      </c>
      <c r="CT23">
        <v>50.686999999999998</v>
      </c>
      <c r="CU23">
        <v>1255.482</v>
      </c>
      <c r="CV23">
        <v>139.499</v>
      </c>
      <c r="CW23">
        <v>0</v>
      </c>
      <c r="CX23">
        <v>72.099999904632597</v>
      </c>
      <c r="CY23">
        <v>0</v>
      </c>
      <c r="CZ23">
        <v>751.74073076923105</v>
      </c>
      <c r="DA23">
        <v>2.78800000121872</v>
      </c>
      <c r="DB23">
        <v>144.04786326889399</v>
      </c>
      <c r="DC23">
        <v>10762.1846153846</v>
      </c>
      <c r="DD23">
        <v>15</v>
      </c>
      <c r="DE23">
        <v>1607989257</v>
      </c>
      <c r="DF23" t="s">
        <v>291</v>
      </c>
      <c r="DG23">
        <v>1607989257</v>
      </c>
      <c r="DH23">
        <v>1607989254.5</v>
      </c>
      <c r="DI23">
        <v>22</v>
      </c>
      <c r="DJ23">
        <v>-2.0499999999999998</v>
      </c>
      <c r="DK23">
        <v>-0.03</v>
      </c>
      <c r="DL23">
        <v>2.7829999999999999</v>
      </c>
      <c r="DM23">
        <v>0.115</v>
      </c>
      <c r="DN23">
        <v>410</v>
      </c>
      <c r="DO23">
        <v>20</v>
      </c>
      <c r="DP23">
        <v>0.18</v>
      </c>
      <c r="DQ23">
        <v>0.06</v>
      </c>
      <c r="DR23">
        <v>6.0231201712523301</v>
      </c>
      <c r="DS23">
        <v>-7.4055860106278099E-2</v>
      </c>
      <c r="DT23">
        <v>3.6661356906838E-2</v>
      </c>
      <c r="DU23">
        <v>1</v>
      </c>
      <c r="DV23">
        <v>-7.7782629032258104</v>
      </c>
      <c r="DW23">
        <v>6.0618387096783098E-2</v>
      </c>
      <c r="DX23">
        <v>4.5188016623989899E-2</v>
      </c>
      <c r="DY23">
        <v>1</v>
      </c>
      <c r="DZ23">
        <v>2.15633322580645</v>
      </c>
      <c r="EA23">
        <v>-0.11733870967742401</v>
      </c>
      <c r="EB23">
        <v>8.8360896281530193E-3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2.7829999999999999</v>
      </c>
      <c r="EJ23">
        <v>0.11509999999999999</v>
      </c>
      <c r="EK23">
        <v>2.7826190476191099</v>
      </c>
      <c r="EL23">
        <v>0</v>
      </c>
      <c r="EM23">
        <v>0</v>
      </c>
      <c r="EN23">
        <v>0</v>
      </c>
      <c r="EO23">
        <v>0.11513999999999699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8.1</v>
      </c>
      <c r="EX23">
        <v>8.1</v>
      </c>
      <c r="EY23">
        <v>2</v>
      </c>
      <c r="EZ23">
        <v>473.142</v>
      </c>
      <c r="FA23">
        <v>516.99900000000002</v>
      </c>
      <c r="FB23">
        <v>24.2026</v>
      </c>
      <c r="FC23">
        <v>32.461599999999997</v>
      </c>
      <c r="FD23">
        <v>30.000399999999999</v>
      </c>
      <c r="FE23">
        <v>32.1374</v>
      </c>
      <c r="FF23">
        <v>32.1599</v>
      </c>
      <c r="FG23">
        <v>14.669700000000001</v>
      </c>
      <c r="FH23">
        <v>69.229399999999998</v>
      </c>
      <c r="FI23">
        <v>51.959400000000002</v>
      </c>
      <c r="FJ23">
        <v>24.2166</v>
      </c>
      <c r="FK23">
        <v>257.17399999999998</v>
      </c>
      <c r="FL23">
        <v>19.365400000000001</v>
      </c>
      <c r="FM23">
        <v>101.038</v>
      </c>
      <c r="FN23">
        <v>100.47</v>
      </c>
    </row>
    <row r="24" spans="1:170" x14ac:dyDescent="0.25">
      <c r="A24">
        <v>8</v>
      </c>
      <c r="B24">
        <v>1607989813</v>
      </c>
      <c r="C24">
        <v>576.5</v>
      </c>
      <c r="D24" t="s">
        <v>318</v>
      </c>
      <c r="E24" t="s">
        <v>319</v>
      </c>
      <c r="F24" t="s">
        <v>285</v>
      </c>
      <c r="G24" t="s">
        <v>286</v>
      </c>
      <c r="H24">
        <v>1607989805.25</v>
      </c>
      <c r="I24">
        <f t="shared" si="0"/>
        <v>1.7732289995221549E-3</v>
      </c>
      <c r="J24">
        <f t="shared" si="1"/>
        <v>11.812413116017147</v>
      </c>
      <c r="K24">
        <f t="shared" si="2"/>
        <v>396.88013333333299</v>
      </c>
      <c r="L24">
        <f t="shared" si="3"/>
        <v>193.17809008789465</v>
      </c>
      <c r="M24">
        <f t="shared" si="4"/>
        <v>19.75768378407836</v>
      </c>
      <c r="N24">
        <f t="shared" si="5"/>
        <v>40.591726375465534</v>
      </c>
      <c r="O24">
        <f t="shared" si="6"/>
        <v>9.8418125913951132E-2</v>
      </c>
      <c r="P24">
        <f t="shared" si="7"/>
        <v>2.966801063348842</v>
      </c>
      <c r="Q24">
        <f t="shared" si="8"/>
        <v>9.6639689979457377E-2</v>
      </c>
      <c r="R24">
        <f t="shared" si="9"/>
        <v>6.0556914874646997E-2</v>
      </c>
      <c r="S24">
        <f t="shared" si="10"/>
        <v>231.2911203327271</v>
      </c>
      <c r="T24">
        <f t="shared" si="11"/>
        <v>28.901518944485929</v>
      </c>
      <c r="U24">
        <f t="shared" si="12"/>
        <v>28.936610000000002</v>
      </c>
      <c r="V24">
        <f t="shared" si="13"/>
        <v>4.0070441040694256</v>
      </c>
      <c r="W24">
        <f t="shared" si="14"/>
        <v>57.60307002121737</v>
      </c>
      <c r="X24">
        <f t="shared" si="15"/>
        <v>2.187204787554585</v>
      </c>
      <c r="Y24">
        <f t="shared" si="16"/>
        <v>3.7970281562231936</v>
      </c>
      <c r="Z24">
        <f t="shared" si="17"/>
        <v>1.8198393165148405</v>
      </c>
      <c r="AA24">
        <f t="shared" si="18"/>
        <v>-78.199398878927028</v>
      </c>
      <c r="AB24">
        <f t="shared" si="19"/>
        <v>-148.22532293547346</v>
      </c>
      <c r="AC24">
        <f t="shared" si="20"/>
        <v>-10.941895467564724</v>
      </c>
      <c r="AD24">
        <f t="shared" si="21"/>
        <v>-6.0754969492381292</v>
      </c>
      <c r="AE24">
        <v>15</v>
      </c>
      <c r="AF24">
        <v>3</v>
      </c>
      <c r="AG24">
        <f t="shared" si="22"/>
        <v>1</v>
      </c>
      <c r="AH24">
        <f t="shared" si="23"/>
        <v>0</v>
      </c>
      <c r="AI24">
        <f t="shared" si="24"/>
        <v>53827.882772470017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802.27288461538501</v>
      </c>
      <c r="AR24">
        <v>956.23</v>
      </c>
      <c r="AS24">
        <f t="shared" si="27"/>
        <v>0.16100427238699377</v>
      </c>
      <c r="AT24">
        <v>0.5</v>
      </c>
      <c r="AU24">
        <f t="shared" si="28"/>
        <v>1180.1868418532988</v>
      </c>
      <c r="AV24">
        <f t="shared" si="29"/>
        <v>11.812413116017147</v>
      </c>
      <c r="AW24">
        <f t="shared" si="30"/>
        <v>95.00756187664723</v>
      </c>
      <c r="AX24">
        <f t="shared" si="31"/>
        <v>0.39416249228742034</v>
      </c>
      <c r="AY24">
        <f t="shared" si="32"/>
        <v>1.0498473764015671E-2</v>
      </c>
      <c r="AZ24">
        <f t="shared" si="33"/>
        <v>2.4113968396724634</v>
      </c>
      <c r="BA24" t="s">
        <v>321</v>
      </c>
      <c r="BB24">
        <v>579.32000000000005</v>
      </c>
      <c r="BC24">
        <f t="shared" si="34"/>
        <v>376.90999999999997</v>
      </c>
      <c r="BD24">
        <f t="shared" si="35"/>
        <v>0.40847182453268688</v>
      </c>
      <c r="BE24">
        <f t="shared" si="36"/>
        <v>0.85950662750301932</v>
      </c>
      <c r="BF24">
        <f t="shared" si="37"/>
        <v>0.63948140290562427</v>
      </c>
      <c r="BG24">
        <f t="shared" si="38"/>
        <v>0.90546109085285253</v>
      </c>
      <c r="BH24">
        <f t="shared" si="39"/>
        <v>1400.0023333333299</v>
      </c>
      <c r="BI24">
        <f t="shared" si="40"/>
        <v>1180.1868418532988</v>
      </c>
      <c r="BJ24">
        <f t="shared" si="41"/>
        <v>0.84298919634179292</v>
      </c>
      <c r="BK24">
        <f t="shared" si="42"/>
        <v>0.19597839268358608</v>
      </c>
      <c r="BL24">
        <v>6</v>
      </c>
      <c r="BM24">
        <v>0.5</v>
      </c>
      <c r="BN24" t="s">
        <v>290</v>
      </c>
      <c r="BO24">
        <v>2</v>
      </c>
      <c r="BP24">
        <v>1607989805.25</v>
      </c>
      <c r="BQ24">
        <v>396.88013333333299</v>
      </c>
      <c r="BR24">
        <v>411.89929999999998</v>
      </c>
      <c r="BS24">
        <v>21.385100000000001</v>
      </c>
      <c r="BT24">
        <v>19.302763333333299</v>
      </c>
      <c r="BU24">
        <v>394.09750000000003</v>
      </c>
      <c r="BV24">
        <v>21.269966666666701</v>
      </c>
      <c r="BW24">
        <v>500.00799999999998</v>
      </c>
      <c r="BX24">
        <v>102.177066666667</v>
      </c>
      <c r="BY24">
        <v>9.9976113333333297E-2</v>
      </c>
      <c r="BZ24">
        <v>28.009889999999999</v>
      </c>
      <c r="CA24">
        <v>28.936610000000002</v>
      </c>
      <c r="CB24">
        <v>999.9</v>
      </c>
      <c r="CC24">
        <v>0</v>
      </c>
      <c r="CD24">
        <v>0</v>
      </c>
      <c r="CE24">
        <v>9996.2836666666699</v>
      </c>
      <c r="CF24">
        <v>0</v>
      </c>
      <c r="CG24">
        <v>214.32013333333299</v>
      </c>
      <c r="CH24">
        <v>1400.0023333333299</v>
      </c>
      <c r="CI24">
        <v>0.90000179999999996</v>
      </c>
      <c r="CJ24">
        <v>9.9998363333333395E-2</v>
      </c>
      <c r="CK24">
        <v>0</v>
      </c>
      <c r="CL24">
        <v>802.13310000000001</v>
      </c>
      <c r="CM24">
        <v>4.9993800000000004</v>
      </c>
      <c r="CN24">
        <v>11577.4</v>
      </c>
      <c r="CO24">
        <v>11164.3533333333</v>
      </c>
      <c r="CP24">
        <v>49.199599999999997</v>
      </c>
      <c r="CQ24">
        <v>50.8791333333333</v>
      </c>
      <c r="CR24">
        <v>49.936999999999998</v>
      </c>
      <c r="CS24">
        <v>50.797533333333298</v>
      </c>
      <c r="CT24">
        <v>50.745800000000003</v>
      </c>
      <c r="CU24">
        <v>1255.5063333333301</v>
      </c>
      <c r="CV24">
        <v>139.49600000000001</v>
      </c>
      <c r="CW24">
        <v>0</v>
      </c>
      <c r="CX24">
        <v>71.5</v>
      </c>
      <c r="CY24">
        <v>0</v>
      </c>
      <c r="CZ24">
        <v>802.27288461538501</v>
      </c>
      <c r="DA24">
        <v>14.9517606956401</v>
      </c>
      <c r="DB24">
        <v>304.90256404852198</v>
      </c>
      <c r="DC24">
        <v>11579.830769230801</v>
      </c>
      <c r="DD24">
        <v>15</v>
      </c>
      <c r="DE24">
        <v>1607989257</v>
      </c>
      <c r="DF24" t="s">
        <v>291</v>
      </c>
      <c r="DG24">
        <v>1607989257</v>
      </c>
      <c r="DH24">
        <v>1607989254.5</v>
      </c>
      <c r="DI24">
        <v>22</v>
      </c>
      <c r="DJ24">
        <v>-2.0499999999999998</v>
      </c>
      <c r="DK24">
        <v>-0.03</v>
      </c>
      <c r="DL24">
        <v>2.7829999999999999</v>
      </c>
      <c r="DM24">
        <v>0.115</v>
      </c>
      <c r="DN24">
        <v>410</v>
      </c>
      <c r="DO24">
        <v>20</v>
      </c>
      <c r="DP24">
        <v>0.18</v>
      </c>
      <c r="DQ24">
        <v>0.06</v>
      </c>
      <c r="DR24">
        <v>11.824013597916499</v>
      </c>
      <c r="DS24">
        <v>-1.81157709471617E-2</v>
      </c>
      <c r="DT24">
        <v>4.9456749551390199E-2</v>
      </c>
      <c r="DU24">
        <v>1</v>
      </c>
      <c r="DV24">
        <v>-15.0318161290323</v>
      </c>
      <c r="DW24">
        <v>0.120024193548423</v>
      </c>
      <c r="DX24">
        <v>5.9498528562853002E-2</v>
      </c>
      <c r="DY24">
        <v>1</v>
      </c>
      <c r="DZ24">
        <v>2.08426483870968</v>
      </c>
      <c r="EA24">
        <v>-0.16147548387097399</v>
      </c>
      <c r="EB24">
        <v>1.23330863340193E-2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2.7829999999999999</v>
      </c>
      <c r="EJ24">
        <v>0.1152</v>
      </c>
      <c r="EK24">
        <v>2.7826190476191099</v>
      </c>
      <c r="EL24">
        <v>0</v>
      </c>
      <c r="EM24">
        <v>0</v>
      </c>
      <c r="EN24">
        <v>0</v>
      </c>
      <c r="EO24">
        <v>0.11513999999999699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9.3000000000000007</v>
      </c>
      <c r="EX24">
        <v>9.3000000000000007</v>
      </c>
      <c r="EY24">
        <v>2</v>
      </c>
      <c r="EZ24">
        <v>473.48700000000002</v>
      </c>
      <c r="FA24">
        <v>516.92499999999995</v>
      </c>
      <c r="FB24">
        <v>23.895600000000002</v>
      </c>
      <c r="FC24">
        <v>32.534300000000002</v>
      </c>
      <c r="FD24">
        <v>30.000399999999999</v>
      </c>
      <c r="FE24">
        <v>32.221299999999999</v>
      </c>
      <c r="FF24">
        <v>32.244100000000003</v>
      </c>
      <c r="FG24">
        <v>21.2879</v>
      </c>
      <c r="FH24">
        <v>68.616299999999995</v>
      </c>
      <c r="FI24">
        <v>51.589199999999998</v>
      </c>
      <c r="FJ24">
        <v>23.8872</v>
      </c>
      <c r="FK24">
        <v>413.23099999999999</v>
      </c>
      <c r="FL24">
        <v>19.4802</v>
      </c>
      <c r="FM24">
        <v>101.029</v>
      </c>
      <c r="FN24">
        <v>100.461</v>
      </c>
    </row>
    <row r="25" spans="1:170" x14ac:dyDescent="0.25">
      <c r="A25">
        <v>9</v>
      </c>
      <c r="B25">
        <v>1607989883</v>
      </c>
      <c r="C25">
        <v>646.5</v>
      </c>
      <c r="D25" t="s">
        <v>322</v>
      </c>
      <c r="E25" t="s">
        <v>323</v>
      </c>
      <c r="F25" t="s">
        <v>285</v>
      </c>
      <c r="G25" t="s">
        <v>286</v>
      </c>
      <c r="H25">
        <v>1607989875.25</v>
      </c>
      <c r="I25">
        <f t="shared" si="0"/>
        <v>1.7490047581811038E-3</v>
      </c>
      <c r="J25">
        <f t="shared" si="1"/>
        <v>14.539877722218307</v>
      </c>
      <c r="K25">
        <f t="shared" si="2"/>
        <v>497.89183333333301</v>
      </c>
      <c r="L25">
        <f t="shared" si="3"/>
        <v>245.2804932157525</v>
      </c>
      <c r="M25">
        <f t="shared" si="4"/>
        <v>25.086913973300646</v>
      </c>
      <c r="N25">
        <f t="shared" si="5"/>
        <v>50.923615763669275</v>
      </c>
      <c r="O25">
        <f t="shared" si="6"/>
        <v>9.7715036102263161E-2</v>
      </c>
      <c r="P25">
        <f t="shared" si="7"/>
        <v>2.9670744708500658</v>
      </c>
      <c r="Q25">
        <f t="shared" si="8"/>
        <v>9.5961833821662526E-2</v>
      </c>
      <c r="R25">
        <f t="shared" si="9"/>
        <v>6.0131044325997009E-2</v>
      </c>
      <c r="S25">
        <f t="shared" si="10"/>
        <v>231.29382996420921</v>
      </c>
      <c r="T25">
        <f t="shared" si="11"/>
        <v>28.904068406399475</v>
      </c>
      <c r="U25">
        <f t="shared" si="12"/>
        <v>28.944210000000002</v>
      </c>
      <c r="V25">
        <f t="shared" si="13"/>
        <v>4.0088074789279124</v>
      </c>
      <c r="W25">
        <f t="shared" si="14"/>
        <v>57.985655276575578</v>
      </c>
      <c r="X25">
        <f t="shared" si="15"/>
        <v>2.2012679505362844</v>
      </c>
      <c r="Y25">
        <f t="shared" si="16"/>
        <v>3.7962284638103054</v>
      </c>
      <c r="Z25">
        <f t="shared" si="17"/>
        <v>1.807539528391628</v>
      </c>
      <c r="AA25">
        <f t="shared" si="18"/>
        <v>-77.131109835786674</v>
      </c>
      <c r="AB25">
        <f t="shared" si="19"/>
        <v>-150.03267784111245</v>
      </c>
      <c r="AC25">
        <f t="shared" si="20"/>
        <v>-11.074512961456071</v>
      </c>
      <c r="AD25">
        <f t="shared" si="21"/>
        <v>-6.9444706741459754</v>
      </c>
      <c r="AE25">
        <v>14</v>
      </c>
      <c r="AF25">
        <v>3</v>
      </c>
      <c r="AG25">
        <f t="shared" si="22"/>
        <v>1</v>
      </c>
      <c r="AH25">
        <f t="shared" si="23"/>
        <v>0</v>
      </c>
      <c r="AI25">
        <f t="shared" si="24"/>
        <v>53836.554581441706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853.53800000000001</v>
      </c>
      <c r="AR25">
        <v>1039.3399999999999</v>
      </c>
      <c r="AS25">
        <f t="shared" si="27"/>
        <v>0.17876921892739617</v>
      </c>
      <c r="AT25">
        <v>0.5</v>
      </c>
      <c r="AU25">
        <f t="shared" si="28"/>
        <v>1180.2013718532685</v>
      </c>
      <c r="AV25">
        <f t="shared" si="29"/>
        <v>14.539877722218307</v>
      </c>
      <c r="AW25">
        <f t="shared" si="30"/>
        <v>105.49183871162512</v>
      </c>
      <c r="AX25">
        <f t="shared" si="31"/>
        <v>0.43484326591875611</v>
      </c>
      <c r="AY25">
        <f t="shared" si="32"/>
        <v>1.2809360811278625E-2</v>
      </c>
      <c r="AZ25">
        <f t="shared" si="33"/>
        <v>2.1386071930263437</v>
      </c>
      <c r="BA25" t="s">
        <v>325</v>
      </c>
      <c r="BB25">
        <v>587.39</v>
      </c>
      <c r="BC25">
        <f t="shared" si="34"/>
        <v>451.94999999999993</v>
      </c>
      <c r="BD25">
        <f t="shared" si="35"/>
        <v>0.41111184865582462</v>
      </c>
      <c r="BE25">
        <f t="shared" si="36"/>
        <v>0.83102714707124925</v>
      </c>
      <c r="BF25">
        <f t="shared" si="37"/>
        <v>0.5737054120687276</v>
      </c>
      <c r="BG25">
        <f t="shared" si="38"/>
        <v>0.87282545919390642</v>
      </c>
      <c r="BH25">
        <f t="shared" si="39"/>
        <v>1400.01966666667</v>
      </c>
      <c r="BI25">
        <f t="shared" si="40"/>
        <v>1180.2013718532685</v>
      </c>
      <c r="BJ25">
        <f t="shared" si="41"/>
        <v>0.84298913790491914</v>
      </c>
      <c r="BK25">
        <f t="shared" si="42"/>
        <v>0.19597827580983815</v>
      </c>
      <c r="BL25">
        <v>6</v>
      </c>
      <c r="BM25">
        <v>0.5</v>
      </c>
      <c r="BN25" t="s">
        <v>290</v>
      </c>
      <c r="BO25">
        <v>2</v>
      </c>
      <c r="BP25">
        <v>1607989875.25</v>
      </c>
      <c r="BQ25">
        <v>497.89183333333301</v>
      </c>
      <c r="BR25">
        <v>516.38423333333299</v>
      </c>
      <c r="BS25">
        <v>21.522300000000001</v>
      </c>
      <c r="BT25">
        <v>19.468713333333302</v>
      </c>
      <c r="BU25">
        <v>494.71583333333302</v>
      </c>
      <c r="BV25">
        <v>21.427299999999999</v>
      </c>
      <c r="BW25">
        <v>500.011666666667</v>
      </c>
      <c r="BX25">
        <v>102.17846666666701</v>
      </c>
      <c r="BY25">
        <v>0.10000499</v>
      </c>
      <c r="BZ25">
        <v>28.0062766666667</v>
      </c>
      <c r="CA25">
        <v>28.944210000000002</v>
      </c>
      <c r="CB25">
        <v>999.9</v>
      </c>
      <c r="CC25">
        <v>0</v>
      </c>
      <c r="CD25">
        <v>0</v>
      </c>
      <c r="CE25">
        <v>9997.6946666666699</v>
      </c>
      <c r="CF25">
        <v>0</v>
      </c>
      <c r="CG25">
        <v>212.52973333333301</v>
      </c>
      <c r="CH25">
        <v>1400.01966666667</v>
      </c>
      <c r="CI25">
        <v>0.90000396666666704</v>
      </c>
      <c r="CJ25">
        <v>9.9996223333333301E-2</v>
      </c>
      <c r="CK25">
        <v>0</v>
      </c>
      <c r="CL25">
        <v>853.48159999999996</v>
      </c>
      <c r="CM25">
        <v>4.9993800000000004</v>
      </c>
      <c r="CN25">
        <v>12296.743333333299</v>
      </c>
      <c r="CO25">
        <v>11164.51</v>
      </c>
      <c r="CP25">
        <v>49.311999999999998</v>
      </c>
      <c r="CQ25">
        <v>51</v>
      </c>
      <c r="CR25">
        <v>50.057866666666598</v>
      </c>
      <c r="CS25">
        <v>50.916333333333299</v>
      </c>
      <c r="CT25">
        <v>50.811999999999998</v>
      </c>
      <c r="CU25">
        <v>1255.5246666666701</v>
      </c>
      <c r="CV25">
        <v>139.495</v>
      </c>
      <c r="CW25">
        <v>0</v>
      </c>
      <c r="CX25">
        <v>69.299999952316298</v>
      </c>
      <c r="CY25">
        <v>0</v>
      </c>
      <c r="CZ25">
        <v>853.53800000000001</v>
      </c>
      <c r="DA25">
        <v>16.645538467592999</v>
      </c>
      <c r="DB25">
        <v>165.94188043479801</v>
      </c>
      <c r="DC25">
        <v>12297.4230769231</v>
      </c>
      <c r="DD25">
        <v>15</v>
      </c>
      <c r="DE25">
        <v>1607989912</v>
      </c>
      <c r="DF25" t="s">
        <v>326</v>
      </c>
      <c r="DG25">
        <v>1607989912</v>
      </c>
      <c r="DH25">
        <v>1607989901.5</v>
      </c>
      <c r="DI25">
        <v>23</v>
      </c>
      <c r="DJ25">
        <v>0.39300000000000002</v>
      </c>
      <c r="DK25">
        <v>-2.1000000000000001E-2</v>
      </c>
      <c r="DL25">
        <v>3.1760000000000002</v>
      </c>
      <c r="DM25">
        <v>9.5000000000000001E-2</v>
      </c>
      <c r="DN25">
        <v>518</v>
      </c>
      <c r="DO25">
        <v>19</v>
      </c>
      <c r="DP25">
        <v>7.0000000000000007E-2</v>
      </c>
      <c r="DQ25">
        <v>0.06</v>
      </c>
      <c r="DR25">
        <v>14.8626349093628</v>
      </c>
      <c r="DS25">
        <v>4.9117713838174898E-2</v>
      </c>
      <c r="DT25">
        <v>3.0003260760483499E-2</v>
      </c>
      <c r="DU25">
        <v>1</v>
      </c>
      <c r="DV25">
        <v>-18.887196774193502</v>
      </c>
      <c r="DW25">
        <v>-0.14228225806445399</v>
      </c>
      <c r="DX25">
        <v>3.53433799419808E-2</v>
      </c>
      <c r="DY25">
        <v>1</v>
      </c>
      <c r="DZ25">
        <v>2.0710851612903198</v>
      </c>
      <c r="EA25">
        <v>0.17840467741934801</v>
      </c>
      <c r="EB25">
        <v>1.3892268184014E-2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3.1760000000000002</v>
      </c>
      <c r="EJ25">
        <v>9.5000000000000001E-2</v>
      </c>
      <c r="EK25">
        <v>2.7826190476191099</v>
      </c>
      <c r="EL25">
        <v>0</v>
      </c>
      <c r="EM25">
        <v>0</v>
      </c>
      <c r="EN25">
        <v>0</v>
      </c>
      <c r="EO25">
        <v>0.11513999999999699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10.4</v>
      </c>
      <c r="EX25">
        <v>10.5</v>
      </c>
      <c r="EY25">
        <v>2</v>
      </c>
      <c r="EZ25">
        <v>473.54599999999999</v>
      </c>
      <c r="FA25">
        <v>516.82299999999998</v>
      </c>
      <c r="FB25">
        <v>23.787299999999998</v>
      </c>
      <c r="FC25">
        <v>32.594799999999999</v>
      </c>
      <c r="FD25">
        <v>30.000699999999998</v>
      </c>
      <c r="FE25">
        <v>32.289900000000003</v>
      </c>
      <c r="FF25">
        <v>32.3127</v>
      </c>
      <c r="FG25">
        <v>25.4832</v>
      </c>
      <c r="FH25">
        <v>66.072500000000005</v>
      </c>
      <c r="FI25">
        <v>51.589199999999998</v>
      </c>
      <c r="FJ25">
        <v>23.769400000000001</v>
      </c>
      <c r="FK25">
        <v>517.47400000000005</v>
      </c>
      <c r="FL25">
        <v>19.555</v>
      </c>
      <c r="FM25">
        <v>101.02</v>
      </c>
      <c r="FN25">
        <v>100.45399999999999</v>
      </c>
    </row>
    <row r="26" spans="1:170" x14ac:dyDescent="0.25">
      <c r="A26">
        <v>10</v>
      </c>
      <c r="B26">
        <v>1607990007</v>
      </c>
      <c r="C26">
        <v>770.5</v>
      </c>
      <c r="D26" t="s">
        <v>327</v>
      </c>
      <c r="E26" t="s">
        <v>328</v>
      </c>
      <c r="F26" t="s">
        <v>285</v>
      </c>
      <c r="G26" t="s">
        <v>286</v>
      </c>
      <c r="H26">
        <v>1607989999</v>
      </c>
      <c r="I26">
        <f t="shared" si="0"/>
        <v>1.8731215438236302E-3</v>
      </c>
      <c r="J26">
        <f t="shared" si="1"/>
        <v>17.324036181933867</v>
      </c>
      <c r="K26">
        <f t="shared" si="2"/>
        <v>599.19535483871005</v>
      </c>
      <c r="L26">
        <f t="shared" si="3"/>
        <v>317.93402801948577</v>
      </c>
      <c r="M26">
        <f t="shared" si="4"/>
        <v>32.518344362918583</v>
      </c>
      <c r="N26">
        <f t="shared" si="5"/>
        <v>61.285798851679274</v>
      </c>
      <c r="O26">
        <f t="shared" si="6"/>
        <v>0.10517833610266854</v>
      </c>
      <c r="P26">
        <f t="shared" si="7"/>
        <v>2.9677037941783375</v>
      </c>
      <c r="Q26">
        <f t="shared" si="8"/>
        <v>0.10315051039374508</v>
      </c>
      <c r="R26">
        <f t="shared" si="9"/>
        <v>6.4648004723284747E-2</v>
      </c>
      <c r="S26">
        <f t="shared" si="10"/>
        <v>231.29021111596231</v>
      </c>
      <c r="T26">
        <f t="shared" si="11"/>
        <v>28.877194622568691</v>
      </c>
      <c r="U26">
        <f t="shared" si="12"/>
        <v>28.962293548387098</v>
      </c>
      <c r="V26">
        <f t="shared" si="13"/>
        <v>4.0130059990604163</v>
      </c>
      <c r="W26">
        <f t="shared" si="14"/>
        <v>58.256273522439486</v>
      </c>
      <c r="X26">
        <f t="shared" si="15"/>
        <v>2.2122113872084275</v>
      </c>
      <c r="Y26">
        <f t="shared" si="16"/>
        <v>3.7973788116679232</v>
      </c>
      <c r="Z26">
        <f t="shared" si="17"/>
        <v>1.8007946118519889</v>
      </c>
      <c r="AA26">
        <f t="shared" si="18"/>
        <v>-82.60466008262209</v>
      </c>
      <c r="AB26">
        <f t="shared" si="19"/>
        <v>-152.12619715617237</v>
      </c>
      <c r="AC26">
        <f t="shared" si="20"/>
        <v>-11.227964056125051</v>
      </c>
      <c r="AD26">
        <f t="shared" si="21"/>
        <v>-14.668610178957209</v>
      </c>
      <c r="AE26">
        <v>14</v>
      </c>
      <c r="AF26">
        <v>3</v>
      </c>
      <c r="AG26">
        <f t="shared" si="22"/>
        <v>1</v>
      </c>
      <c r="AH26">
        <f t="shared" si="23"/>
        <v>0</v>
      </c>
      <c r="AI26">
        <f t="shared" si="24"/>
        <v>53854.067879288967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967.14019230769202</v>
      </c>
      <c r="AR26">
        <v>1213.75</v>
      </c>
      <c r="AS26">
        <f t="shared" si="27"/>
        <v>0.20318006812960487</v>
      </c>
      <c r="AT26">
        <v>0.5</v>
      </c>
      <c r="AU26">
        <f t="shared" si="28"/>
        <v>1180.180211530826</v>
      </c>
      <c r="AV26">
        <f t="shared" si="29"/>
        <v>17.324036181933867</v>
      </c>
      <c r="AW26">
        <f t="shared" si="30"/>
        <v>119.89454789202236</v>
      </c>
      <c r="AX26">
        <f t="shared" si="31"/>
        <v>0.48781050463439757</v>
      </c>
      <c r="AY26">
        <f t="shared" si="32"/>
        <v>1.5168686516552817E-2</v>
      </c>
      <c r="AZ26">
        <f t="shared" si="33"/>
        <v>1.6876045314109165</v>
      </c>
      <c r="BA26" t="s">
        <v>330</v>
      </c>
      <c r="BB26">
        <v>621.66999999999996</v>
      </c>
      <c r="BC26">
        <f t="shared" si="34"/>
        <v>592.08000000000004</v>
      </c>
      <c r="BD26">
        <f t="shared" si="35"/>
        <v>0.41651433538087412</v>
      </c>
      <c r="BE26">
        <f t="shared" si="36"/>
        <v>0.7757620975530316</v>
      </c>
      <c r="BF26">
        <f t="shared" si="37"/>
        <v>0.49492902409089901</v>
      </c>
      <c r="BG26">
        <f t="shared" si="38"/>
        <v>0.80433814698554695</v>
      </c>
      <c r="BH26">
        <f t="shared" si="39"/>
        <v>1399.9941935483901</v>
      </c>
      <c r="BI26">
        <f t="shared" si="40"/>
        <v>1180.180211530826</v>
      </c>
      <c r="BJ26">
        <f t="shared" si="41"/>
        <v>0.84298936164840155</v>
      </c>
      <c r="BK26">
        <f t="shared" si="42"/>
        <v>0.1959787232968031</v>
      </c>
      <c r="BL26">
        <v>6</v>
      </c>
      <c r="BM26">
        <v>0.5</v>
      </c>
      <c r="BN26" t="s">
        <v>290</v>
      </c>
      <c r="BO26">
        <v>2</v>
      </c>
      <c r="BP26">
        <v>1607989999</v>
      </c>
      <c r="BQ26">
        <v>599.19535483871005</v>
      </c>
      <c r="BR26">
        <v>621.33100000000002</v>
      </c>
      <c r="BS26">
        <v>21.628938709677399</v>
      </c>
      <c r="BT26">
        <v>19.429812903225798</v>
      </c>
      <c r="BU26">
        <v>596.01954838709696</v>
      </c>
      <c r="BV26">
        <v>21.5342967741935</v>
      </c>
      <c r="BW26">
        <v>500.000838709677</v>
      </c>
      <c r="BX26">
        <v>102.180193548387</v>
      </c>
      <c r="BY26">
        <v>9.9969935483870995E-2</v>
      </c>
      <c r="BZ26">
        <v>28.011474193548398</v>
      </c>
      <c r="CA26">
        <v>28.962293548387098</v>
      </c>
      <c r="CB26">
        <v>999.9</v>
      </c>
      <c r="CC26">
        <v>0</v>
      </c>
      <c r="CD26">
        <v>0</v>
      </c>
      <c r="CE26">
        <v>10001.089354838699</v>
      </c>
      <c r="CF26">
        <v>0</v>
      </c>
      <c r="CG26">
        <v>212.15393548387101</v>
      </c>
      <c r="CH26">
        <v>1399.9941935483901</v>
      </c>
      <c r="CI26">
        <v>0.89999938709677396</v>
      </c>
      <c r="CJ26">
        <v>0.100000729032258</v>
      </c>
      <c r="CK26">
        <v>0</v>
      </c>
      <c r="CL26">
        <v>966.51093548387098</v>
      </c>
      <c r="CM26">
        <v>4.9993800000000004</v>
      </c>
      <c r="CN26">
        <v>13844.9064516129</v>
      </c>
      <c r="CO26">
        <v>11164.2903225806</v>
      </c>
      <c r="CP26">
        <v>49.378999999999998</v>
      </c>
      <c r="CQ26">
        <v>51.125</v>
      </c>
      <c r="CR26">
        <v>50.143000000000001</v>
      </c>
      <c r="CS26">
        <v>51.118903225806498</v>
      </c>
      <c r="CT26">
        <v>50.936999999999998</v>
      </c>
      <c r="CU26">
        <v>1255.49129032258</v>
      </c>
      <c r="CV26">
        <v>139.50290322580599</v>
      </c>
      <c r="CW26">
        <v>0</v>
      </c>
      <c r="CX26">
        <v>123.59999990463299</v>
      </c>
      <c r="CY26">
        <v>0</v>
      </c>
      <c r="CZ26">
        <v>967.14019230769202</v>
      </c>
      <c r="DA26">
        <v>52.565846151827401</v>
      </c>
      <c r="DB26">
        <v>705.35726499897999</v>
      </c>
      <c r="DC26">
        <v>13853.842307692301</v>
      </c>
      <c r="DD26">
        <v>15</v>
      </c>
      <c r="DE26">
        <v>1607989912</v>
      </c>
      <c r="DF26" t="s">
        <v>326</v>
      </c>
      <c r="DG26">
        <v>1607989912</v>
      </c>
      <c r="DH26">
        <v>1607989901.5</v>
      </c>
      <c r="DI26">
        <v>23</v>
      </c>
      <c r="DJ26">
        <v>0.39300000000000002</v>
      </c>
      <c r="DK26">
        <v>-2.1000000000000001E-2</v>
      </c>
      <c r="DL26">
        <v>3.1760000000000002</v>
      </c>
      <c r="DM26">
        <v>9.5000000000000001E-2</v>
      </c>
      <c r="DN26">
        <v>518</v>
      </c>
      <c r="DO26">
        <v>19</v>
      </c>
      <c r="DP26">
        <v>7.0000000000000007E-2</v>
      </c>
      <c r="DQ26">
        <v>0.06</v>
      </c>
      <c r="DR26">
        <v>17.326191437526699</v>
      </c>
      <c r="DS26">
        <v>3.7193480353123601E-2</v>
      </c>
      <c r="DT26">
        <v>0.10519601674431001</v>
      </c>
      <c r="DU26">
        <v>1</v>
      </c>
      <c r="DV26">
        <v>-22.135370967741899</v>
      </c>
      <c r="DW26">
        <v>4.9882258064565303E-2</v>
      </c>
      <c r="DX26">
        <v>0.127451076492368</v>
      </c>
      <c r="DY26">
        <v>1</v>
      </c>
      <c r="DZ26">
        <v>2.1984045161290302</v>
      </c>
      <c r="EA26">
        <v>0.12160258064515</v>
      </c>
      <c r="EB26">
        <v>9.8040024212332003E-3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3.1760000000000002</v>
      </c>
      <c r="EJ26">
        <v>9.4700000000000006E-2</v>
      </c>
      <c r="EK26">
        <v>3.1759000000000701</v>
      </c>
      <c r="EL26">
        <v>0</v>
      </c>
      <c r="EM26">
        <v>0</v>
      </c>
      <c r="EN26">
        <v>0</v>
      </c>
      <c r="EO26">
        <v>9.4633333333334194E-2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1.6</v>
      </c>
      <c r="EX26">
        <v>1.8</v>
      </c>
      <c r="EY26">
        <v>2</v>
      </c>
      <c r="EZ26">
        <v>473.95600000000002</v>
      </c>
      <c r="FA26">
        <v>516.45600000000002</v>
      </c>
      <c r="FB26">
        <v>23.616199999999999</v>
      </c>
      <c r="FC26">
        <v>32.664200000000001</v>
      </c>
      <c r="FD26">
        <v>30.000299999999999</v>
      </c>
      <c r="FE26">
        <v>32.3765</v>
      </c>
      <c r="FF26">
        <v>32.3994</v>
      </c>
      <c r="FG26">
        <v>29.539100000000001</v>
      </c>
      <c r="FH26">
        <v>68.555000000000007</v>
      </c>
      <c r="FI26">
        <v>51.456800000000001</v>
      </c>
      <c r="FJ26">
        <v>23.601500000000001</v>
      </c>
      <c r="FK26">
        <v>621.71100000000001</v>
      </c>
      <c r="FL26">
        <v>19.297599999999999</v>
      </c>
      <c r="FM26">
        <v>101.011</v>
      </c>
      <c r="FN26">
        <v>100.447</v>
      </c>
    </row>
    <row r="27" spans="1:170" x14ac:dyDescent="0.25">
      <c r="A27">
        <v>11</v>
      </c>
      <c r="B27">
        <v>1607990102</v>
      </c>
      <c r="C27">
        <v>865.5</v>
      </c>
      <c r="D27" t="s">
        <v>331</v>
      </c>
      <c r="E27" t="s">
        <v>332</v>
      </c>
      <c r="F27" t="s">
        <v>285</v>
      </c>
      <c r="G27" t="s">
        <v>286</v>
      </c>
      <c r="H27">
        <v>1607990094.25</v>
      </c>
      <c r="I27">
        <f t="shared" si="0"/>
        <v>1.8159004753975781E-3</v>
      </c>
      <c r="J27">
        <f t="shared" si="1"/>
        <v>19.602283995862241</v>
      </c>
      <c r="K27">
        <f t="shared" si="2"/>
        <v>699.31153333333305</v>
      </c>
      <c r="L27">
        <f t="shared" si="3"/>
        <v>370.091549462275</v>
      </c>
      <c r="M27">
        <f t="shared" si="4"/>
        <v>37.853619508367174</v>
      </c>
      <c r="N27">
        <f t="shared" si="5"/>
        <v>71.526822860653212</v>
      </c>
      <c r="O27">
        <f t="shared" si="6"/>
        <v>0.10161029680025381</v>
      </c>
      <c r="P27">
        <f t="shared" si="7"/>
        <v>2.9704574455972779</v>
      </c>
      <c r="Q27">
        <f t="shared" si="8"/>
        <v>9.9718105518460887E-2</v>
      </c>
      <c r="R27">
        <f t="shared" si="9"/>
        <v>6.2490886905395227E-2</v>
      </c>
      <c r="S27">
        <f t="shared" si="10"/>
        <v>231.28943118215307</v>
      </c>
      <c r="T27">
        <f t="shared" si="11"/>
        <v>28.850589276984852</v>
      </c>
      <c r="U27">
        <f t="shared" si="12"/>
        <v>28.931056666666699</v>
      </c>
      <c r="V27">
        <f t="shared" si="13"/>
        <v>4.0057560306896196</v>
      </c>
      <c r="W27">
        <f t="shared" si="14"/>
        <v>58.063185687849504</v>
      </c>
      <c r="X27">
        <f t="shared" si="15"/>
        <v>2.199671790209107</v>
      </c>
      <c r="Y27">
        <f t="shared" si="16"/>
        <v>3.7884104431242349</v>
      </c>
      <c r="Z27">
        <f t="shared" si="17"/>
        <v>1.8060842404805126</v>
      </c>
      <c r="AA27">
        <f t="shared" si="18"/>
        <v>-80.081210965033193</v>
      </c>
      <c r="AB27">
        <f t="shared" si="19"/>
        <v>-153.75998979701166</v>
      </c>
      <c r="AC27">
        <f t="shared" si="20"/>
        <v>-11.333980071005911</v>
      </c>
      <c r="AD27">
        <f t="shared" si="21"/>
        <v>-13.885749650897679</v>
      </c>
      <c r="AE27">
        <v>14</v>
      </c>
      <c r="AF27">
        <v>3</v>
      </c>
      <c r="AG27">
        <f t="shared" si="22"/>
        <v>1</v>
      </c>
      <c r="AH27">
        <f t="shared" si="23"/>
        <v>0</v>
      </c>
      <c r="AI27">
        <f t="shared" si="24"/>
        <v>53941.940810504195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1062.2452000000001</v>
      </c>
      <c r="AR27">
        <v>1341.24</v>
      </c>
      <c r="AS27">
        <f t="shared" si="27"/>
        <v>0.20801258536876321</v>
      </c>
      <c r="AT27">
        <v>0.5</v>
      </c>
      <c r="AU27">
        <f t="shared" si="28"/>
        <v>1180.1768818533678</v>
      </c>
      <c r="AV27">
        <f t="shared" si="29"/>
        <v>19.602283995862241</v>
      </c>
      <c r="AW27">
        <f t="shared" si="30"/>
        <v>122.74582219338222</v>
      </c>
      <c r="AX27">
        <f t="shared" si="31"/>
        <v>0.51781187557782349</v>
      </c>
      <c r="AY27">
        <f t="shared" si="32"/>
        <v>1.7099158427834507E-2</v>
      </c>
      <c r="AZ27">
        <f t="shared" si="33"/>
        <v>1.4321374250693388</v>
      </c>
      <c r="BA27" t="s">
        <v>334</v>
      </c>
      <c r="BB27">
        <v>646.73</v>
      </c>
      <c r="BC27">
        <f t="shared" si="34"/>
        <v>694.51</v>
      </c>
      <c r="BD27">
        <f t="shared" si="35"/>
        <v>0.40171459014269045</v>
      </c>
      <c r="BE27">
        <f t="shared" si="36"/>
        <v>0.73444854417190819</v>
      </c>
      <c r="BF27">
        <f t="shared" si="37"/>
        <v>0.4458473347002796</v>
      </c>
      <c r="BG27">
        <f t="shared" si="38"/>
        <v>0.75427537860389582</v>
      </c>
      <c r="BH27">
        <f t="shared" si="39"/>
        <v>1399.99033333333</v>
      </c>
      <c r="BI27">
        <f t="shared" si="40"/>
        <v>1180.1768818533678</v>
      </c>
      <c r="BJ27">
        <f t="shared" si="41"/>
        <v>0.84298930767857971</v>
      </c>
      <c r="BK27">
        <f t="shared" si="42"/>
        <v>0.19597861535715952</v>
      </c>
      <c r="BL27">
        <v>6</v>
      </c>
      <c r="BM27">
        <v>0.5</v>
      </c>
      <c r="BN27" t="s">
        <v>290</v>
      </c>
      <c r="BO27">
        <v>2</v>
      </c>
      <c r="BP27">
        <v>1607990094.25</v>
      </c>
      <c r="BQ27">
        <v>699.31153333333305</v>
      </c>
      <c r="BR27">
        <v>724.35796666666704</v>
      </c>
      <c r="BS27">
        <v>21.506</v>
      </c>
      <c r="BT27">
        <v>19.373796666666699</v>
      </c>
      <c r="BU27">
        <v>696.13559999999995</v>
      </c>
      <c r="BV27">
        <v>21.411366666666702</v>
      </c>
      <c r="BW27">
        <v>500.003266666667</v>
      </c>
      <c r="BX27">
        <v>102.1819</v>
      </c>
      <c r="BY27">
        <v>9.9872073333333297E-2</v>
      </c>
      <c r="BZ27">
        <v>27.9709166666667</v>
      </c>
      <c r="CA27">
        <v>28.931056666666699</v>
      </c>
      <c r="CB27">
        <v>999.9</v>
      </c>
      <c r="CC27">
        <v>0</v>
      </c>
      <c r="CD27">
        <v>0</v>
      </c>
      <c r="CE27">
        <v>10016.525666666699</v>
      </c>
      <c r="CF27">
        <v>0</v>
      </c>
      <c r="CG27">
        <v>209.56653333333301</v>
      </c>
      <c r="CH27">
        <v>1399.99033333333</v>
      </c>
      <c r="CI27">
        <v>0.89999739999999995</v>
      </c>
      <c r="CJ27">
        <v>0.10000268</v>
      </c>
      <c r="CK27">
        <v>0</v>
      </c>
      <c r="CL27">
        <v>1061.9876666666701</v>
      </c>
      <c r="CM27">
        <v>4.9993800000000004</v>
      </c>
      <c r="CN27">
        <v>15122.416666666701</v>
      </c>
      <c r="CO27">
        <v>11164.246666666701</v>
      </c>
      <c r="CP27">
        <v>49.5</v>
      </c>
      <c r="CQ27">
        <v>51.25</v>
      </c>
      <c r="CR27">
        <v>50.25</v>
      </c>
      <c r="CS27">
        <v>51.243699999999997</v>
      </c>
      <c r="CT27">
        <v>51.053733333333298</v>
      </c>
      <c r="CU27">
        <v>1255.49033333333</v>
      </c>
      <c r="CV27">
        <v>139.5</v>
      </c>
      <c r="CW27">
        <v>0</v>
      </c>
      <c r="CX27">
        <v>94.299999952316298</v>
      </c>
      <c r="CY27">
        <v>0</v>
      </c>
      <c r="CZ27">
        <v>1062.2452000000001</v>
      </c>
      <c r="DA27">
        <v>34.8676923472105</v>
      </c>
      <c r="DB27">
        <v>469.83846211567197</v>
      </c>
      <c r="DC27">
        <v>15126.343999999999</v>
      </c>
      <c r="DD27">
        <v>15</v>
      </c>
      <c r="DE27">
        <v>1607989912</v>
      </c>
      <c r="DF27" t="s">
        <v>326</v>
      </c>
      <c r="DG27">
        <v>1607989912</v>
      </c>
      <c r="DH27">
        <v>1607989901.5</v>
      </c>
      <c r="DI27">
        <v>23</v>
      </c>
      <c r="DJ27">
        <v>0.39300000000000002</v>
      </c>
      <c r="DK27">
        <v>-2.1000000000000001E-2</v>
      </c>
      <c r="DL27">
        <v>3.1760000000000002</v>
      </c>
      <c r="DM27">
        <v>9.5000000000000001E-2</v>
      </c>
      <c r="DN27">
        <v>518</v>
      </c>
      <c r="DO27">
        <v>19</v>
      </c>
      <c r="DP27">
        <v>7.0000000000000007E-2</v>
      </c>
      <c r="DQ27">
        <v>0.06</v>
      </c>
      <c r="DR27">
        <v>19.606387411467999</v>
      </c>
      <c r="DS27">
        <v>-0.122339780836159</v>
      </c>
      <c r="DT27">
        <v>5.7897584862982097E-2</v>
      </c>
      <c r="DU27">
        <v>1</v>
      </c>
      <c r="DV27">
        <v>-25.054422580645198</v>
      </c>
      <c r="DW27">
        <v>4.2280645161324598E-2</v>
      </c>
      <c r="DX27">
        <v>7.0956741522802499E-2</v>
      </c>
      <c r="DY27">
        <v>1</v>
      </c>
      <c r="DZ27">
        <v>2.1319003225806501</v>
      </c>
      <c r="EA27">
        <v>2.3931290322576598E-2</v>
      </c>
      <c r="EB27">
        <v>3.4935197925735398E-3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3.1749999999999998</v>
      </c>
      <c r="EJ27">
        <v>9.4700000000000006E-2</v>
      </c>
      <c r="EK27">
        <v>3.1759000000000701</v>
      </c>
      <c r="EL27">
        <v>0</v>
      </c>
      <c r="EM27">
        <v>0</v>
      </c>
      <c r="EN27">
        <v>0</v>
      </c>
      <c r="EO27">
        <v>9.4633333333334194E-2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3.2</v>
      </c>
      <c r="EX27">
        <v>3.3</v>
      </c>
      <c r="EY27">
        <v>2</v>
      </c>
      <c r="EZ27">
        <v>474.06900000000002</v>
      </c>
      <c r="FA27">
        <v>516.13099999999997</v>
      </c>
      <c r="FB27">
        <v>23.667300000000001</v>
      </c>
      <c r="FC27">
        <v>32.700499999999998</v>
      </c>
      <c r="FD27">
        <v>30</v>
      </c>
      <c r="FE27">
        <v>32.423200000000001</v>
      </c>
      <c r="FF27">
        <v>32.447499999999998</v>
      </c>
      <c r="FG27">
        <v>33.432400000000001</v>
      </c>
      <c r="FH27">
        <v>68.553700000000006</v>
      </c>
      <c r="FI27">
        <v>51.070799999999998</v>
      </c>
      <c r="FJ27">
        <v>23.6845</v>
      </c>
      <c r="FK27">
        <v>724.59100000000001</v>
      </c>
      <c r="FL27">
        <v>19.442599999999999</v>
      </c>
      <c r="FM27">
        <v>101.009</v>
      </c>
      <c r="FN27">
        <v>100.444</v>
      </c>
    </row>
    <row r="28" spans="1:170" x14ac:dyDescent="0.25">
      <c r="A28">
        <v>12</v>
      </c>
      <c r="B28">
        <v>1607990218</v>
      </c>
      <c r="C28">
        <v>981.5</v>
      </c>
      <c r="D28" t="s">
        <v>335</v>
      </c>
      <c r="E28" t="s">
        <v>336</v>
      </c>
      <c r="F28" t="s">
        <v>285</v>
      </c>
      <c r="G28" t="s">
        <v>286</v>
      </c>
      <c r="H28">
        <v>1607990210.25</v>
      </c>
      <c r="I28">
        <f t="shared" si="0"/>
        <v>1.8028390945618899E-3</v>
      </c>
      <c r="J28">
        <f t="shared" si="1"/>
        <v>21.126996902999398</v>
      </c>
      <c r="K28">
        <f t="shared" si="2"/>
        <v>799.80456666666601</v>
      </c>
      <c r="L28">
        <f t="shared" si="3"/>
        <v>443.99123764972484</v>
      </c>
      <c r="M28">
        <f t="shared" si="4"/>
        <v>45.412651582422804</v>
      </c>
      <c r="N28">
        <f t="shared" si="5"/>
        <v>81.806222826223078</v>
      </c>
      <c r="O28">
        <f t="shared" si="6"/>
        <v>0.10167285058123152</v>
      </c>
      <c r="P28">
        <f t="shared" si="7"/>
        <v>2.967273806245514</v>
      </c>
      <c r="Q28">
        <f t="shared" si="8"/>
        <v>9.9776360460024097E-2</v>
      </c>
      <c r="R28">
        <f t="shared" si="9"/>
        <v>6.2527670942807562E-2</v>
      </c>
      <c r="S28">
        <f t="shared" si="10"/>
        <v>231.29562017255529</v>
      </c>
      <c r="T28">
        <f t="shared" si="11"/>
        <v>28.887012841979779</v>
      </c>
      <c r="U28">
        <f t="shared" si="12"/>
        <v>28.86234</v>
      </c>
      <c r="V28">
        <f t="shared" si="13"/>
        <v>3.9898473256404006</v>
      </c>
      <c r="W28">
        <f t="shared" si="14"/>
        <v>57.90033088048996</v>
      </c>
      <c r="X28">
        <f t="shared" si="15"/>
        <v>2.1976205620634186</v>
      </c>
      <c r="Y28">
        <f t="shared" si="16"/>
        <v>3.7955233219641702</v>
      </c>
      <c r="Z28">
        <f t="shared" si="17"/>
        <v>1.792226763576982</v>
      </c>
      <c r="AA28">
        <f t="shared" si="18"/>
        <v>-79.505204070179346</v>
      </c>
      <c r="AB28">
        <f t="shared" si="19"/>
        <v>-137.4556535313032</v>
      </c>
      <c r="AC28">
        <f t="shared" si="20"/>
        <v>-10.141173898409358</v>
      </c>
      <c r="AD28">
        <f t="shared" si="21"/>
        <v>4.1935886726633953</v>
      </c>
      <c r="AE28">
        <v>14</v>
      </c>
      <c r="AF28">
        <v>3</v>
      </c>
      <c r="AG28">
        <f t="shared" si="22"/>
        <v>1</v>
      </c>
      <c r="AH28">
        <f t="shared" si="23"/>
        <v>0</v>
      </c>
      <c r="AI28">
        <f t="shared" si="24"/>
        <v>53843.047572353418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1127.0903846153799</v>
      </c>
      <c r="AR28">
        <v>1426.57</v>
      </c>
      <c r="AS28">
        <f t="shared" si="27"/>
        <v>0.20992984247854651</v>
      </c>
      <c r="AT28">
        <v>0.5</v>
      </c>
      <c r="AU28">
        <f t="shared" si="28"/>
        <v>1180.2063508569852</v>
      </c>
      <c r="AV28">
        <f t="shared" si="29"/>
        <v>21.126996902999398</v>
      </c>
      <c r="AW28">
        <f t="shared" si="30"/>
        <v>123.88026666379355</v>
      </c>
      <c r="AX28">
        <f t="shared" si="31"/>
        <v>0.53954590381123957</v>
      </c>
      <c r="AY28">
        <f t="shared" si="32"/>
        <v>1.8390635135165236E-2</v>
      </c>
      <c r="AZ28">
        <f t="shared" si="33"/>
        <v>1.2866596101137695</v>
      </c>
      <c r="BA28" t="s">
        <v>338</v>
      </c>
      <c r="BB28">
        <v>656.87</v>
      </c>
      <c r="BC28">
        <f t="shared" si="34"/>
        <v>769.69999999999993</v>
      </c>
      <c r="BD28">
        <f t="shared" si="35"/>
        <v>0.3890861574439653</v>
      </c>
      <c r="BE28">
        <f t="shared" si="36"/>
        <v>0.70455356765865318</v>
      </c>
      <c r="BF28">
        <f t="shared" si="37"/>
        <v>0.42115388984024166</v>
      </c>
      <c r="BG28">
        <f t="shared" si="38"/>
        <v>0.72076799742885245</v>
      </c>
      <c r="BH28">
        <f t="shared" si="39"/>
        <v>1400.0250000000001</v>
      </c>
      <c r="BI28">
        <f t="shared" si="40"/>
        <v>1180.2063508569852</v>
      </c>
      <c r="BJ28">
        <f t="shared" si="41"/>
        <v>0.84298948294279397</v>
      </c>
      <c r="BK28">
        <f t="shared" si="42"/>
        <v>0.19597896588558791</v>
      </c>
      <c r="BL28">
        <v>6</v>
      </c>
      <c r="BM28">
        <v>0.5</v>
      </c>
      <c r="BN28" t="s">
        <v>290</v>
      </c>
      <c r="BO28">
        <v>2</v>
      </c>
      <c r="BP28">
        <v>1607990210.25</v>
      </c>
      <c r="BQ28">
        <v>799.80456666666601</v>
      </c>
      <c r="BR28">
        <v>826.88686666666695</v>
      </c>
      <c r="BS28">
        <v>21.4857366666667</v>
      </c>
      <c r="BT28">
        <v>19.368843333333299</v>
      </c>
      <c r="BU28">
        <v>796.628733333333</v>
      </c>
      <c r="BV28">
        <v>21.391120000000001</v>
      </c>
      <c r="BW28">
        <v>500.007366666667</v>
      </c>
      <c r="BX28">
        <v>102.1828</v>
      </c>
      <c r="BY28">
        <v>9.9965360000000003E-2</v>
      </c>
      <c r="BZ28">
        <v>28.00309</v>
      </c>
      <c r="CA28">
        <v>28.86234</v>
      </c>
      <c r="CB28">
        <v>999.9</v>
      </c>
      <c r="CC28">
        <v>0</v>
      </c>
      <c r="CD28">
        <v>0</v>
      </c>
      <c r="CE28">
        <v>9998.3993333333292</v>
      </c>
      <c r="CF28">
        <v>0</v>
      </c>
      <c r="CG28">
        <v>208.40106666666699</v>
      </c>
      <c r="CH28">
        <v>1400.0250000000001</v>
      </c>
      <c r="CI28">
        <v>0.89999593333333305</v>
      </c>
      <c r="CJ28">
        <v>0.10000412</v>
      </c>
      <c r="CK28">
        <v>0</v>
      </c>
      <c r="CL28">
        <v>1127.0633333333301</v>
      </c>
      <c r="CM28">
        <v>4.9993800000000004</v>
      </c>
      <c r="CN28">
        <v>16021.2633333333</v>
      </c>
      <c r="CO28">
        <v>11164.51</v>
      </c>
      <c r="CP28">
        <v>49.574599999999997</v>
      </c>
      <c r="CQ28">
        <v>51.349800000000002</v>
      </c>
      <c r="CR28">
        <v>50.349800000000002</v>
      </c>
      <c r="CS28">
        <v>51.375</v>
      </c>
      <c r="CT28">
        <v>51.125</v>
      </c>
      <c r="CU28">
        <v>1255.5136666666699</v>
      </c>
      <c r="CV28">
        <v>139.511666666667</v>
      </c>
      <c r="CW28">
        <v>0</v>
      </c>
      <c r="CX28">
        <v>115.200000047684</v>
      </c>
      <c r="CY28">
        <v>0</v>
      </c>
      <c r="CZ28">
        <v>1127.0903846153799</v>
      </c>
      <c r="DA28">
        <v>8.9931623956499003</v>
      </c>
      <c r="DB28">
        <v>81.456410282287393</v>
      </c>
      <c r="DC28">
        <v>16021.4</v>
      </c>
      <c r="DD28">
        <v>15</v>
      </c>
      <c r="DE28">
        <v>1607989912</v>
      </c>
      <c r="DF28" t="s">
        <v>326</v>
      </c>
      <c r="DG28">
        <v>1607989912</v>
      </c>
      <c r="DH28">
        <v>1607989901.5</v>
      </c>
      <c r="DI28">
        <v>23</v>
      </c>
      <c r="DJ28">
        <v>0.39300000000000002</v>
      </c>
      <c r="DK28">
        <v>-2.1000000000000001E-2</v>
      </c>
      <c r="DL28">
        <v>3.1760000000000002</v>
      </c>
      <c r="DM28">
        <v>9.5000000000000001E-2</v>
      </c>
      <c r="DN28">
        <v>518</v>
      </c>
      <c r="DO28">
        <v>19</v>
      </c>
      <c r="DP28">
        <v>7.0000000000000007E-2</v>
      </c>
      <c r="DQ28">
        <v>0.06</v>
      </c>
      <c r="DR28">
        <v>21.127470510210099</v>
      </c>
      <c r="DS28">
        <v>-9.5741582145656506E-2</v>
      </c>
      <c r="DT28">
        <v>2.73493956377696E-2</v>
      </c>
      <c r="DU28">
        <v>1</v>
      </c>
      <c r="DV28">
        <v>-27.084735483871</v>
      </c>
      <c r="DW28">
        <v>9.3987096774191495E-2</v>
      </c>
      <c r="DX28">
        <v>3.52177608086994E-2</v>
      </c>
      <c r="DY28">
        <v>1</v>
      </c>
      <c r="DZ28">
        <v>2.11742096774194</v>
      </c>
      <c r="EA28">
        <v>-3.05922580645181E-2</v>
      </c>
      <c r="EB28">
        <v>2.9181659671551501E-3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3.1760000000000002</v>
      </c>
      <c r="EJ28">
        <v>9.4700000000000006E-2</v>
      </c>
      <c r="EK28">
        <v>3.1759000000000701</v>
      </c>
      <c r="EL28">
        <v>0</v>
      </c>
      <c r="EM28">
        <v>0</v>
      </c>
      <c r="EN28">
        <v>0</v>
      </c>
      <c r="EO28">
        <v>9.4633333333334194E-2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5.0999999999999996</v>
      </c>
      <c r="EX28">
        <v>5.3</v>
      </c>
      <c r="EY28">
        <v>2</v>
      </c>
      <c r="EZ28">
        <v>474.37799999999999</v>
      </c>
      <c r="FA28">
        <v>515.851</v>
      </c>
      <c r="FB28">
        <v>23.553000000000001</v>
      </c>
      <c r="FC28">
        <v>32.728700000000003</v>
      </c>
      <c r="FD28">
        <v>30</v>
      </c>
      <c r="FE28">
        <v>32.460700000000003</v>
      </c>
      <c r="FF28">
        <v>32.486600000000003</v>
      </c>
      <c r="FG28">
        <v>37.210299999999997</v>
      </c>
      <c r="FH28">
        <v>69.4084</v>
      </c>
      <c r="FI28">
        <v>50.699399999999997</v>
      </c>
      <c r="FJ28">
        <v>23.5504</v>
      </c>
      <c r="FK28">
        <v>827.00400000000002</v>
      </c>
      <c r="FL28">
        <v>19.302499999999998</v>
      </c>
      <c r="FM28">
        <v>101.006</v>
      </c>
      <c r="FN28">
        <v>100.44</v>
      </c>
    </row>
    <row r="29" spans="1:170" x14ac:dyDescent="0.25">
      <c r="A29">
        <v>13</v>
      </c>
      <c r="B29">
        <v>1607990332</v>
      </c>
      <c r="C29">
        <v>1095.5</v>
      </c>
      <c r="D29" t="s">
        <v>339</v>
      </c>
      <c r="E29" t="s">
        <v>340</v>
      </c>
      <c r="F29" t="s">
        <v>285</v>
      </c>
      <c r="G29" t="s">
        <v>286</v>
      </c>
      <c r="H29">
        <v>1607990324.25</v>
      </c>
      <c r="I29">
        <f t="shared" si="0"/>
        <v>1.8625542018784703E-3</v>
      </c>
      <c r="J29">
        <f t="shared" si="1"/>
        <v>22.402984230937228</v>
      </c>
      <c r="K29">
        <f t="shared" si="2"/>
        <v>899.76096666666695</v>
      </c>
      <c r="L29">
        <f t="shared" si="3"/>
        <v>528.22402808386255</v>
      </c>
      <c r="M29">
        <f t="shared" si="4"/>
        <v>54.028282235779059</v>
      </c>
      <c r="N29">
        <f t="shared" si="5"/>
        <v>92.030155515920967</v>
      </c>
      <c r="O29">
        <f t="shared" si="6"/>
        <v>0.10390241587393931</v>
      </c>
      <c r="P29">
        <f t="shared" si="7"/>
        <v>2.970214406400594</v>
      </c>
      <c r="Q29">
        <f t="shared" si="8"/>
        <v>0.10192463076144657</v>
      </c>
      <c r="R29">
        <f t="shared" si="9"/>
        <v>6.3877454682056856E-2</v>
      </c>
      <c r="S29">
        <f t="shared" si="10"/>
        <v>231.293832270108</v>
      </c>
      <c r="T29">
        <f t="shared" si="11"/>
        <v>28.863363761056188</v>
      </c>
      <c r="U29">
        <f t="shared" si="12"/>
        <v>28.934370000000001</v>
      </c>
      <c r="V29">
        <f t="shared" si="13"/>
        <v>4.0065245016055053</v>
      </c>
      <c r="W29">
        <f t="shared" si="14"/>
        <v>57.832294622946002</v>
      </c>
      <c r="X29">
        <f t="shared" si="15"/>
        <v>2.1940778584379816</v>
      </c>
      <c r="Y29">
        <f t="shared" si="16"/>
        <v>3.7938627072345867</v>
      </c>
      <c r="Z29">
        <f t="shared" si="17"/>
        <v>1.8124466431675237</v>
      </c>
      <c r="AA29">
        <f t="shared" si="18"/>
        <v>-82.138640302840543</v>
      </c>
      <c r="AB29">
        <f t="shared" si="19"/>
        <v>-150.32809582498771</v>
      </c>
      <c r="AC29">
        <f t="shared" si="20"/>
        <v>-11.083456212334497</v>
      </c>
      <c r="AD29">
        <f t="shared" si="21"/>
        <v>-12.256360070054768</v>
      </c>
      <c r="AE29">
        <v>14</v>
      </c>
      <c r="AF29">
        <v>3</v>
      </c>
      <c r="AG29">
        <f t="shared" si="22"/>
        <v>1</v>
      </c>
      <c r="AH29">
        <f t="shared" si="23"/>
        <v>0</v>
      </c>
      <c r="AI29">
        <f t="shared" si="24"/>
        <v>53930.430718052856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1154.8172</v>
      </c>
      <c r="AR29">
        <v>1459.84</v>
      </c>
      <c r="AS29">
        <f t="shared" si="27"/>
        <v>0.20894262384918894</v>
      </c>
      <c r="AT29">
        <v>0.5</v>
      </c>
      <c r="AU29">
        <f t="shared" si="28"/>
        <v>1180.1968418535021</v>
      </c>
      <c r="AV29">
        <f t="shared" si="29"/>
        <v>22.402984230937228</v>
      </c>
      <c r="AW29">
        <f t="shared" si="30"/>
        <v>123.2967123976985</v>
      </c>
      <c r="AX29">
        <f t="shared" si="31"/>
        <v>0.54838201446733892</v>
      </c>
      <c r="AY29">
        <f t="shared" si="32"/>
        <v>1.9471948149481708E-2</v>
      </c>
      <c r="AZ29">
        <f t="shared" si="33"/>
        <v>1.2345462516440158</v>
      </c>
      <c r="BA29" t="s">
        <v>342</v>
      </c>
      <c r="BB29">
        <v>659.29</v>
      </c>
      <c r="BC29">
        <f t="shared" si="34"/>
        <v>800.55</v>
      </c>
      <c r="BD29">
        <f t="shared" si="35"/>
        <v>0.38101655112110422</v>
      </c>
      <c r="BE29">
        <f t="shared" si="36"/>
        <v>0.69242620418858225</v>
      </c>
      <c r="BF29">
        <f t="shared" si="37"/>
        <v>0.40977690787787591</v>
      </c>
      <c r="BG29">
        <f t="shared" si="38"/>
        <v>0.70770353508625672</v>
      </c>
      <c r="BH29">
        <f t="shared" si="39"/>
        <v>1400.0136666666699</v>
      </c>
      <c r="BI29">
        <f t="shared" si="40"/>
        <v>1180.1968418535021</v>
      </c>
      <c r="BJ29">
        <f t="shared" si="41"/>
        <v>0.84298951499771024</v>
      </c>
      <c r="BK29">
        <f t="shared" si="42"/>
        <v>0.19597902999542047</v>
      </c>
      <c r="BL29">
        <v>6</v>
      </c>
      <c r="BM29">
        <v>0.5</v>
      </c>
      <c r="BN29" t="s">
        <v>290</v>
      </c>
      <c r="BO29">
        <v>2</v>
      </c>
      <c r="BP29">
        <v>1607990324.25</v>
      </c>
      <c r="BQ29">
        <v>899.76096666666695</v>
      </c>
      <c r="BR29">
        <v>928.65543333333301</v>
      </c>
      <c r="BS29">
        <v>21.451073333333301</v>
      </c>
      <c r="BT29">
        <v>19.263963333333301</v>
      </c>
      <c r="BU29">
        <v>896.58516666666696</v>
      </c>
      <c r="BV29">
        <v>21.356443333333299</v>
      </c>
      <c r="BW29">
        <v>500.00240000000002</v>
      </c>
      <c r="BX29">
        <v>102.18300000000001</v>
      </c>
      <c r="BY29">
        <v>9.9893930000000006E-2</v>
      </c>
      <c r="BZ29">
        <v>27.9955833333333</v>
      </c>
      <c r="CA29">
        <v>28.934370000000001</v>
      </c>
      <c r="CB29">
        <v>999.9</v>
      </c>
      <c r="CC29">
        <v>0</v>
      </c>
      <c r="CD29">
        <v>0</v>
      </c>
      <c r="CE29">
        <v>10015.040000000001</v>
      </c>
      <c r="CF29">
        <v>0</v>
      </c>
      <c r="CG29">
        <v>206.63040000000001</v>
      </c>
      <c r="CH29">
        <v>1400.0136666666699</v>
      </c>
      <c r="CI29">
        <v>0.89999446666666605</v>
      </c>
      <c r="CJ29">
        <v>0.10000555999999999</v>
      </c>
      <c r="CK29">
        <v>0</v>
      </c>
      <c r="CL29">
        <v>1154.8433333333301</v>
      </c>
      <c r="CM29">
        <v>4.9993800000000004</v>
      </c>
      <c r="CN29">
        <v>16397.1233333333</v>
      </c>
      <c r="CO29">
        <v>11164.4233333333</v>
      </c>
      <c r="CP29">
        <v>49.625</v>
      </c>
      <c r="CQ29">
        <v>51.399799999999999</v>
      </c>
      <c r="CR29">
        <v>50.408066666666699</v>
      </c>
      <c r="CS29">
        <v>51.432866666666598</v>
      </c>
      <c r="CT29">
        <v>51.186999999999998</v>
      </c>
      <c r="CU29">
        <v>1255.50166666667</v>
      </c>
      <c r="CV29">
        <v>139.512</v>
      </c>
      <c r="CW29">
        <v>0</v>
      </c>
      <c r="CX29">
        <v>113</v>
      </c>
      <c r="CY29">
        <v>0</v>
      </c>
      <c r="CZ29">
        <v>1154.8172</v>
      </c>
      <c r="DA29">
        <v>-5.5700000119518203</v>
      </c>
      <c r="DB29">
        <v>-91.153846370728601</v>
      </c>
      <c r="DC29">
        <v>16396.612000000001</v>
      </c>
      <c r="DD29">
        <v>15</v>
      </c>
      <c r="DE29">
        <v>1607989912</v>
      </c>
      <c r="DF29" t="s">
        <v>326</v>
      </c>
      <c r="DG29">
        <v>1607989912</v>
      </c>
      <c r="DH29">
        <v>1607989901.5</v>
      </c>
      <c r="DI29">
        <v>23</v>
      </c>
      <c r="DJ29">
        <v>0.39300000000000002</v>
      </c>
      <c r="DK29">
        <v>-2.1000000000000001E-2</v>
      </c>
      <c r="DL29">
        <v>3.1760000000000002</v>
      </c>
      <c r="DM29">
        <v>9.5000000000000001E-2</v>
      </c>
      <c r="DN29">
        <v>518</v>
      </c>
      <c r="DO29">
        <v>19</v>
      </c>
      <c r="DP29">
        <v>7.0000000000000007E-2</v>
      </c>
      <c r="DQ29">
        <v>0.06</v>
      </c>
      <c r="DR29">
        <v>22.406096100387199</v>
      </c>
      <c r="DS29">
        <v>-0.109878264515635</v>
      </c>
      <c r="DT29">
        <v>6.1829820464785301E-2</v>
      </c>
      <c r="DU29">
        <v>1</v>
      </c>
      <c r="DV29">
        <v>-28.899412903225802</v>
      </c>
      <c r="DW29">
        <v>0.16046129032256601</v>
      </c>
      <c r="DX29">
        <v>7.4116759420897196E-2</v>
      </c>
      <c r="DY29">
        <v>1</v>
      </c>
      <c r="DZ29">
        <v>2.1877177419354799</v>
      </c>
      <c r="EA29">
        <v>-6.4980000000008503E-2</v>
      </c>
      <c r="EB29">
        <v>4.9768293506022203E-3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3.1749999999999998</v>
      </c>
      <c r="EJ29">
        <v>9.4600000000000004E-2</v>
      </c>
      <c r="EK29">
        <v>3.1759000000000701</v>
      </c>
      <c r="EL29">
        <v>0</v>
      </c>
      <c r="EM29">
        <v>0</v>
      </c>
      <c r="EN29">
        <v>0</v>
      </c>
      <c r="EO29">
        <v>9.4633333333334194E-2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</v>
      </c>
      <c r="EX29">
        <v>7.2</v>
      </c>
      <c r="EY29">
        <v>2</v>
      </c>
      <c r="EZ29">
        <v>474.464</v>
      </c>
      <c r="FA29">
        <v>515.49800000000005</v>
      </c>
      <c r="FB29">
        <v>23.777999999999999</v>
      </c>
      <c r="FC29">
        <v>32.7316</v>
      </c>
      <c r="FD29">
        <v>30.0001</v>
      </c>
      <c r="FE29">
        <v>32.472099999999998</v>
      </c>
      <c r="FF29">
        <v>32.498100000000001</v>
      </c>
      <c r="FG29">
        <v>40.886699999999998</v>
      </c>
      <c r="FH29">
        <v>71.363399999999999</v>
      </c>
      <c r="FI29">
        <v>49.956200000000003</v>
      </c>
      <c r="FJ29">
        <v>23.775400000000001</v>
      </c>
      <c r="FK29">
        <v>928.779</v>
      </c>
      <c r="FL29">
        <v>19.235199999999999</v>
      </c>
      <c r="FM29">
        <v>101.004</v>
      </c>
      <c r="FN29">
        <v>100.44199999999999</v>
      </c>
    </row>
    <row r="30" spans="1:170" x14ac:dyDescent="0.25">
      <c r="A30">
        <v>14</v>
      </c>
      <c r="B30">
        <v>1607990433</v>
      </c>
      <c r="C30">
        <v>1196.5</v>
      </c>
      <c r="D30" t="s">
        <v>343</v>
      </c>
      <c r="E30" t="s">
        <v>344</v>
      </c>
      <c r="F30" t="s">
        <v>285</v>
      </c>
      <c r="G30" t="s">
        <v>286</v>
      </c>
      <c r="H30">
        <v>1607990425.25</v>
      </c>
      <c r="I30">
        <f t="shared" si="0"/>
        <v>1.7506397417719082E-3</v>
      </c>
      <c r="J30">
        <f t="shared" si="1"/>
        <v>24.992863078590553</v>
      </c>
      <c r="K30">
        <f t="shared" si="2"/>
        <v>1198.6566666666699</v>
      </c>
      <c r="L30">
        <f t="shared" si="3"/>
        <v>758.2057502237958</v>
      </c>
      <c r="M30">
        <f t="shared" si="4"/>
        <v>77.552650624549685</v>
      </c>
      <c r="N30">
        <f t="shared" si="5"/>
        <v>122.60392599416362</v>
      </c>
      <c r="O30">
        <f t="shared" si="6"/>
        <v>9.8541594446284617E-2</v>
      </c>
      <c r="P30">
        <f t="shared" si="7"/>
        <v>2.9700472792732966</v>
      </c>
      <c r="Q30">
        <f t="shared" si="8"/>
        <v>9.6760647748525969E-2</v>
      </c>
      <c r="R30">
        <f t="shared" si="9"/>
        <v>6.0632734862633389E-2</v>
      </c>
      <c r="S30">
        <f t="shared" si="10"/>
        <v>231.29344032351079</v>
      </c>
      <c r="T30">
        <f t="shared" si="11"/>
        <v>28.870852317018521</v>
      </c>
      <c r="U30">
        <f t="shared" si="12"/>
        <v>28.905419999999999</v>
      </c>
      <c r="V30">
        <f t="shared" si="13"/>
        <v>3.9998143883675561</v>
      </c>
      <c r="W30">
        <f t="shared" si="14"/>
        <v>58.202091350940478</v>
      </c>
      <c r="X30">
        <f t="shared" si="15"/>
        <v>2.2053691323146136</v>
      </c>
      <c r="Y30">
        <f t="shared" si="16"/>
        <v>3.7891578826900307</v>
      </c>
      <c r="Z30">
        <f t="shared" si="17"/>
        <v>1.7944452560529425</v>
      </c>
      <c r="AA30">
        <f t="shared" si="18"/>
        <v>-77.203212612141158</v>
      </c>
      <c r="AB30">
        <f t="shared" si="19"/>
        <v>-149.09204142735982</v>
      </c>
      <c r="AC30">
        <f t="shared" si="20"/>
        <v>-10.990194552225134</v>
      </c>
      <c r="AD30">
        <f t="shared" si="21"/>
        <v>-5.9920082682153009</v>
      </c>
      <c r="AE30">
        <v>14</v>
      </c>
      <c r="AF30">
        <v>3</v>
      </c>
      <c r="AG30">
        <f t="shared" si="22"/>
        <v>1</v>
      </c>
      <c r="AH30">
        <f t="shared" si="23"/>
        <v>0</v>
      </c>
      <c r="AI30">
        <f t="shared" si="24"/>
        <v>53929.386002935236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1148.4726923076901</v>
      </c>
      <c r="AR30">
        <v>1440.75</v>
      </c>
      <c r="AS30">
        <f t="shared" si="27"/>
        <v>0.20286469386938044</v>
      </c>
      <c r="AT30">
        <v>0.5</v>
      </c>
      <c r="AU30">
        <f t="shared" si="28"/>
        <v>1180.1963818534171</v>
      </c>
      <c r="AV30">
        <f t="shared" si="29"/>
        <v>24.992863078590553</v>
      </c>
      <c r="AW30">
        <f t="shared" si="30"/>
        <v>119.71008885522194</v>
      </c>
      <c r="AX30">
        <f t="shared" si="31"/>
        <v>0.54956099253860835</v>
      </c>
      <c r="AY30">
        <f t="shared" si="32"/>
        <v>2.1666403110175526E-2</v>
      </c>
      <c r="AZ30">
        <f t="shared" si="33"/>
        <v>1.2641540864133263</v>
      </c>
      <c r="BA30" t="s">
        <v>346</v>
      </c>
      <c r="BB30">
        <v>648.97</v>
      </c>
      <c r="BC30">
        <f t="shared" si="34"/>
        <v>791.78</v>
      </c>
      <c r="BD30">
        <f t="shared" si="35"/>
        <v>0.36913954342406974</v>
      </c>
      <c r="BE30">
        <f t="shared" si="36"/>
        <v>0.69699706480018064</v>
      </c>
      <c r="BF30">
        <f t="shared" si="37"/>
        <v>0.40298932497574158</v>
      </c>
      <c r="BG30">
        <f t="shared" si="38"/>
        <v>0.71519979556477042</v>
      </c>
      <c r="BH30">
        <f t="shared" si="39"/>
        <v>1400.0133333333299</v>
      </c>
      <c r="BI30">
        <f t="shared" si="40"/>
        <v>1180.1963818534171</v>
      </c>
      <c r="BJ30">
        <f t="shared" si="41"/>
        <v>0.84298938713923188</v>
      </c>
      <c r="BK30">
        <f t="shared" si="42"/>
        <v>0.19597877427846405</v>
      </c>
      <c r="BL30">
        <v>6</v>
      </c>
      <c r="BM30">
        <v>0.5</v>
      </c>
      <c r="BN30" t="s">
        <v>290</v>
      </c>
      <c r="BO30">
        <v>2</v>
      </c>
      <c r="BP30">
        <v>1607990425.25</v>
      </c>
      <c r="BQ30">
        <v>1198.6566666666699</v>
      </c>
      <c r="BR30">
        <v>1231.1659999999999</v>
      </c>
      <c r="BS30">
        <v>21.561140000000002</v>
      </c>
      <c r="BT30">
        <v>19.505680000000002</v>
      </c>
      <c r="BU30">
        <v>1195.48066666667</v>
      </c>
      <c r="BV30">
        <v>21.4665</v>
      </c>
      <c r="BW30">
        <v>500.00310000000002</v>
      </c>
      <c r="BX30">
        <v>102.18453333333299</v>
      </c>
      <c r="BY30">
        <v>9.9906743333333298E-2</v>
      </c>
      <c r="BZ30">
        <v>27.974299999999999</v>
      </c>
      <c r="CA30">
        <v>28.905419999999999</v>
      </c>
      <c r="CB30">
        <v>999.9</v>
      </c>
      <c r="CC30">
        <v>0</v>
      </c>
      <c r="CD30">
        <v>0</v>
      </c>
      <c r="CE30">
        <v>10013.9423333333</v>
      </c>
      <c r="CF30">
        <v>0</v>
      </c>
      <c r="CG30">
        <v>206.05256666666699</v>
      </c>
      <c r="CH30">
        <v>1400.0133333333299</v>
      </c>
      <c r="CI30">
        <v>0.89999593333333305</v>
      </c>
      <c r="CJ30">
        <v>0.10000412</v>
      </c>
      <c r="CK30">
        <v>0</v>
      </c>
      <c r="CL30">
        <v>1148.81633333333</v>
      </c>
      <c r="CM30">
        <v>4.9993800000000004</v>
      </c>
      <c r="CN30">
        <v>16323.4533333333</v>
      </c>
      <c r="CO30">
        <v>11164.426666666701</v>
      </c>
      <c r="CP30">
        <v>49.686999999999998</v>
      </c>
      <c r="CQ30">
        <v>51.436999999999998</v>
      </c>
      <c r="CR30">
        <v>50.460233333333299</v>
      </c>
      <c r="CS30">
        <v>51.436999999999998</v>
      </c>
      <c r="CT30">
        <v>51.233199999999997</v>
      </c>
      <c r="CU30">
        <v>1255.5073333333301</v>
      </c>
      <c r="CV30">
        <v>139.506</v>
      </c>
      <c r="CW30">
        <v>0</v>
      </c>
      <c r="CX30">
        <v>100.5</v>
      </c>
      <c r="CY30">
        <v>0</v>
      </c>
      <c r="CZ30">
        <v>1148.4726923076901</v>
      </c>
      <c r="DA30">
        <v>-50.366153786959202</v>
      </c>
      <c r="DB30">
        <v>-693.64102475078005</v>
      </c>
      <c r="DC30">
        <v>16318.753846153801</v>
      </c>
      <c r="DD30">
        <v>15</v>
      </c>
      <c r="DE30">
        <v>1607989912</v>
      </c>
      <c r="DF30" t="s">
        <v>326</v>
      </c>
      <c r="DG30">
        <v>1607989912</v>
      </c>
      <c r="DH30">
        <v>1607989901.5</v>
      </c>
      <c r="DI30">
        <v>23</v>
      </c>
      <c r="DJ30">
        <v>0.39300000000000002</v>
      </c>
      <c r="DK30">
        <v>-2.1000000000000001E-2</v>
      </c>
      <c r="DL30">
        <v>3.1760000000000002</v>
      </c>
      <c r="DM30">
        <v>9.5000000000000001E-2</v>
      </c>
      <c r="DN30">
        <v>518</v>
      </c>
      <c r="DO30">
        <v>19</v>
      </c>
      <c r="DP30">
        <v>7.0000000000000007E-2</v>
      </c>
      <c r="DQ30">
        <v>0.06</v>
      </c>
      <c r="DR30">
        <v>25.016551245806902</v>
      </c>
      <c r="DS30">
        <v>-1.76017497978668E-2</v>
      </c>
      <c r="DT30">
        <v>0.14123742481526999</v>
      </c>
      <c r="DU30">
        <v>1</v>
      </c>
      <c r="DV30">
        <v>-32.530893548387098</v>
      </c>
      <c r="DW30">
        <v>-2.0380645161335701E-2</v>
      </c>
      <c r="DX30">
        <v>0.16808829464625499</v>
      </c>
      <c r="DY30">
        <v>1</v>
      </c>
      <c r="DZ30">
        <v>2.05429709677419</v>
      </c>
      <c r="EA30">
        <v>0.12531532258064501</v>
      </c>
      <c r="EB30">
        <v>9.9863349192617305E-3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3.18</v>
      </c>
      <c r="EJ30">
        <v>9.4600000000000004E-2</v>
      </c>
      <c r="EK30">
        <v>3.1759000000000701</v>
      </c>
      <c r="EL30">
        <v>0</v>
      </c>
      <c r="EM30">
        <v>0</v>
      </c>
      <c r="EN30">
        <v>0</v>
      </c>
      <c r="EO30">
        <v>9.4633333333334194E-2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8.6999999999999993</v>
      </c>
      <c r="EX30">
        <v>8.9</v>
      </c>
      <c r="EY30">
        <v>2</v>
      </c>
      <c r="EZ30">
        <v>474.62299999999999</v>
      </c>
      <c r="FA30">
        <v>515.96100000000001</v>
      </c>
      <c r="FB30">
        <v>23.6874</v>
      </c>
      <c r="FC30">
        <v>32.702599999999997</v>
      </c>
      <c r="FD30">
        <v>29.9998</v>
      </c>
      <c r="FE30">
        <v>32.4557</v>
      </c>
      <c r="FF30">
        <v>32.481099999999998</v>
      </c>
      <c r="FG30">
        <v>51.456600000000002</v>
      </c>
      <c r="FH30">
        <v>68.975399999999993</v>
      </c>
      <c r="FI30">
        <v>49.585900000000002</v>
      </c>
      <c r="FJ30">
        <v>23.701000000000001</v>
      </c>
      <c r="FK30">
        <v>1231.6400000000001</v>
      </c>
      <c r="FL30">
        <v>19.392099999999999</v>
      </c>
      <c r="FM30">
        <v>101.015</v>
      </c>
      <c r="FN30">
        <v>100.45099999999999</v>
      </c>
    </row>
    <row r="31" spans="1:170" x14ac:dyDescent="0.25">
      <c r="A31">
        <v>15</v>
      </c>
      <c r="B31">
        <v>1607990552</v>
      </c>
      <c r="C31">
        <v>1315.5</v>
      </c>
      <c r="D31" t="s">
        <v>347</v>
      </c>
      <c r="E31" t="s">
        <v>348</v>
      </c>
      <c r="F31" t="s">
        <v>285</v>
      </c>
      <c r="G31" t="s">
        <v>286</v>
      </c>
      <c r="H31">
        <v>1607990544.25</v>
      </c>
      <c r="I31">
        <f t="shared" si="0"/>
        <v>1.6735938802563473E-3</v>
      </c>
      <c r="J31">
        <f t="shared" si="1"/>
        <v>23.524558311205922</v>
      </c>
      <c r="K31">
        <f t="shared" si="2"/>
        <v>1401.3803333333301</v>
      </c>
      <c r="L31">
        <f t="shared" si="3"/>
        <v>954.75519371269661</v>
      </c>
      <c r="M31">
        <f t="shared" si="4"/>
        <v>97.661430817603971</v>
      </c>
      <c r="N31">
        <f t="shared" si="5"/>
        <v>143.34649277034228</v>
      </c>
      <c r="O31">
        <f t="shared" si="6"/>
        <v>9.2692702315063852E-2</v>
      </c>
      <c r="P31">
        <f t="shared" si="7"/>
        <v>2.9695035595818533</v>
      </c>
      <c r="Q31">
        <f t="shared" si="8"/>
        <v>9.1114788108572015E-2</v>
      </c>
      <c r="R31">
        <f t="shared" si="9"/>
        <v>5.708627448159756E-2</v>
      </c>
      <c r="S31">
        <f t="shared" si="10"/>
        <v>231.29231671922147</v>
      </c>
      <c r="T31">
        <f t="shared" si="11"/>
        <v>28.916501842827017</v>
      </c>
      <c r="U31">
        <f t="shared" si="12"/>
        <v>28.929099999999998</v>
      </c>
      <c r="V31">
        <f t="shared" si="13"/>
        <v>4.0053022757362324</v>
      </c>
      <c r="W31">
        <f t="shared" si="14"/>
        <v>57.532907260928425</v>
      </c>
      <c r="X31">
        <f t="shared" si="15"/>
        <v>2.1832875331646204</v>
      </c>
      <c r="Y31">
        <f t="shared" si="16"/>
        <v>3.7948500034298251</v>
      </c>
      <c r="Z31">
        <f t="shared" si="17"/>
        <v>1.822014742571612</v>
      </c>
      <c r="AA31">
        <f t="shared" si="18"/>
        <v>-73.80549011930492</v>
      </c>
      <c r="AB31">
        <f t="shared" si="19"/>
        <v>-148.73389094835599</v>
      </c>
      <c r="AC31">
        <f t="shared" si="20"/>
        <v>-10.968498445696515</v>
      </c>
      <c r="AD31">
        <f t="shared" si="21"/>
        <v>-2.2155627941359626</v>
      </c>
      <c r="AE31">
        <v>14</v>
      </c>
      <c r="AF31">
        <v>3</v>
      </c>
      <c r="AG31">
        <f t="shared" si="22"/>
        <v>1</v>
      </c>
      <c r="AH31">
        <f t="shared" si="23"/>
        <v>0</v>
      </c>
      <c r="AI31">
        <f t="shared" si="24"/>
        <v>53908.971864455336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1084.08</v>
      </c>
      <c r="AR31">
        <v>1357.21</v>
      </c>
      <c r="AS31">
        <f t="shared" si="27"/>
        <v>0.20124372794188083</v>
      </c>
      <c r="AT31">
        <v>0.5</v>
      </c>
      <c r="AU31">
        <f t="shared" si="28"/>
        <v>1180.1910018534018</v>
      </c>
      <c r="AV31">
        <f t="shared" si="29"/>
        <v>23.524558311205922</v>
      </c>
      <c r="AW31">
        <f t="shared" si="30"/>
        <v>118.75301844822089</v>
      </c>
      <c r="AX31">
        <f t="shared" si="31"/>
        <v>0.53166422292791837</v>
      </c>
      <c r="AY31">
        <f t="shared" si="32"/>
        <v>2.0422377185702379E-2</v>
      </c>
      <c r="AZ31">
        <f t="shared" si="33"/>
        <v>1.4035189837976436</v>
      </c>
      <c r="BA31" t="s">
        <v>350</v>
      </c>
      <c r="BB31">
        <v>635.63</v>
      </c>
      <c r="BC31">
        <f t="shared" si="34"/>
        <v>721.58</v>
      </c>
      <c r="BD31">
        <f t="shared" si="35"/>
        <v>0.37851658859724507</v>
      </c>
      <c r="BE31">
        <f t="shared" si="36"/>
        <v>0.7252641398084867</v>
      </c>
      <c r="BF31">
        <f t="shared" si="37"/>
        <v>0.4256130933901347</v>
      </c>
      <c r="BG31">
        <f t="shared" si="38"/>
        <v>0.74800427960746496</v>
      </c>
      <c r="BH31">
        <f t="shared" si="39"/>
        <v>1400.0070000000001</v>
      </c>
      <c r="BI31">
        <f t="shared" si="40"/>
        <v>1180.1910018534018</v>
      </c>
      <c r="BJ31">
        <f t="shared" si="41"/>
        <v>0.84298935780564077</v>
      </c>
      <c r="BK31">
        <f t="shared" si="42"/>
        <v>0.19597871561128172</v>
      </c>
      <c r="BL31">
        <v>6</v>
      </c>
      <c r="BM31">
        <v>0.5</v>
      </c>
      <c r="BN31" t="s">
        <v>290</v>
      </c>
      <c r="BO31">
        <v>2</v>
      </c>
      <c r="BP31">
        <v>1607990544.25</v>
      </c>
      <c r="BQ31">
        <v>1401.3803333333301</v>
      </c>
      <c r="BR31">
        <v>1432.424</v>
      </c>
      <c r="BS31">
        <v>21.344200000000001</v>
      </c>
      <c r="BT31">
        <v>19.378766666666699</v>
      </c>
      <c r="BU31">
        <v>1396.53833333333</v>
      </c>
      <c r="BV31">
        <v>21.248200000000001</v>
      </c>
      <c r="BW31">
        <v>500.00343333333302</v>
      </c>
      <c r="BX31">
        <v>102.18963333333301</v>
      </c>
      <c r="BY31">
        <v>9.9866070000000001E-2</v>
      </c>
      <c r="BZ31">
        <v>28.000046666666702</v>
      </c>
      <c r="CA31">
        <v>28.929099999999998</v>
      </c>
      <c r="CB31">
        <v>999.9</v>
      </c>
      <c r="CC31">
        <v>0</v>
      </c>
      <c r="CD31">
        <v>0</v>
      </c>
      <c r="CE31">
        <v>10010.361000000001</v>
      </c>
      <c r="CF31">
        <v>0</v>
      </c>
      <c r="CG31">
        <v>204.73873333333299</v>
      </c>
      <c r="CH31">
        <v>1400.0070000000001</v>
      </c>
      <c r="CI31">
        <v>0.89999886666666595</v>
      </c>
      <c r="CJ31">
        <v>0.10000124000000001</v>
      </c>
      <c r="CK31">
        <v>0</v>
      </c>
      <c r="CL31">
        <v>1084.35433333333</v>
      </c>
      <c r="CM31">
        <v>4.9993800000000004</v>
      </c>
      <c r="CN31">
        <v>15442.2033333333</v>
      </c>
      <c r="CO31">
        <v>11164.37</v>
      </c>
      <c r="CP31">
        <v>49.686999999999998</v>
      </c>
      <c r="CQ31">
        <v>51.549599999999998</v>
      </c>
      <c r="CR31">
        <v>50.499733333333303</v>
      </c>
      <c r="CS31">
        <v>51.5</v>
      </c>
      <c r="CT31">
        <v>51.25</v>
      </c>
      <c r="CU31">
        <v>1255.5029999999999</v>
      </c>
      <c r="CV31">
        <v>139.50399999999999</v>
      </c>
      <c r="CW31">
        <v>0</v>
      </c>
      <c r="CX31">
        <v>118.40000009536701</v>
      </c>
      <c r="CY31">
        <v>0</v>
      </c>
      <c r="CZ31">
        <v>1084.08</v>
      </c>
      <c r="DA31">
        <v>-46.021196597387203</v>
      </c>
      <c r="DB31">
        <v>-606.21538458094597</v>
      </c>
      <c r="DC31">
        <v>15439.2307692308</v>
      </c>
      <c r="DD31">
        <v>15</v>
      </c>
      <c r="DE31">
        <v>1607990592.5</v>
      </c>
      <c r="DF31" t="s">
        <v>351</v>
      </c>
      <c r="DG31">
        <v>1607990592.5</v>
      </c>
      <c r="DH31">
        <v>1607990572</v>
      </c>
      <c r="DI31">
        <v>24</v>
      </c>
      <c r="DJ31">
        <v>1.667</v>
      </c>
      <c r="DK31">
        <v>1E-3</v>
      </c>
      <c r="DL31">
        <v>4.8419999999999996</v>
      </c>
      <c r="DM31">
        <v>9.6000000000000002E-2</v>
      </c>
      <c r="DN31">
        <v>1433</v>
      </c>
      <c r="DO31">
        <v>20</v>
      </c>
      <c r="DP31">
        <v>0.16</v>
      </c>
      <c r="DQ31">
        <v>0.04</v>
      </c>
      <c r="DR31">
        <v>24.919028790164401</v>
      </c>
      <c r="DS31">
        <v>-1.7034357617386701E-2</v>
      </c>
      <c r="DT31">
        <v>9.6760736912669607E-2</v>
      </c>
      <c r="DU31">
        <v>1</v>
      </c>
      <c r="DV31">
        <v>-32.717409677419397</v>
      </c>
      <c r="DW31">
        <v>0.15278709677420099</v>
      </c>
      <c r="DX31">
        <v>0.11307209905085699</v>
      </c>
      <c r="DY31">
        <v>1</v>
      </c>
      <c r="DZ31">
        <v>1.9661364516129001</v>
      </c>
      <c r="EA31">
        <v>-0.16185725806451501</v>
      </c>
      <c r="EB31">
        <v>1.25398712624938E-2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4.8419999999999996</v>
      </c>
      <c r="EJ31">
        <v>9.6000000000000002E-2</v>
      </c>
      <c r="EK31">
        <v>3.1759000000000701</v>
      </c>
      <c r="EL31">
        <v>0</v>
      </c>
      <c r="EM31">
        <v>0</v>
      </c>
      <c r="EN31">
        <v>0</v>
      </c>
      <c r="EO31">
        <v>9.4633333333334194E-2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10.7</v>
      </c>
      <c r="EX31">
        <v>10.8</v>
      </c>
      <c r="EY31">
        <v>2</v>
      </c>
      <c r="EZ31">
        <v>474.57600000000002</v>
      </c>
      <c r="FA31">
        <v>516.43399999999997</v>
      </c>
      <c r="FB31">
        <v>23.704999999999998</v>
      </c>
      <c r="FC31">
        <v>32.636499999999998</v>
      </c>
      <c r="FD31">
        <v>29.9998</v>
      </c>
      <c r="FE31">
        <v>32.405299999999997</v>
      </c>
      <c r="FF31">
        <v>32.431899999999999</v>
      </c>
      <c r="FG31">
        <v>58.192100000000003</v>
      </c>
      <c r="FH31">
        <v>71.492500000000007</v>
      </c>
      <c r="FI31">
        <v>49.211300000000001</v>
      </c>
      <c r="FJ31">
        <v>23.627500000000001</v>
      </c>
      <c r="FK31">
        <v>1432.29</v>
      </c>
      <c r="FL31">
        <v>19.671700000000001</v>
      </c>
      <c r="FM31">
        <v>101.029</v>
      </c>
      <c r="FN31">
        <v>100.464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2020-12-14T16:10:27Z</dcterms:created>
  <dcterms:modified xsi:type="dcterms:W3CDTF">2021-05-04T23:19:24Z</dcterms:modified>
</cp:coreProperties>
</file>