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8C0C033E-8D11-4073-BAC7-0140FCF24892}" xr6:coauthVersionLast="46" xr6:coauthVersionMax="46" xr10:uidLastSave="{00000000-0000-0000-0000-000000000000}"/>
  <bookViews>
    <workbookView xWindow="3585" yWindow="358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 s="1"/>
  <c r="Y31" i="1"/>
  <c r="X31" i="1"/>
  <c r="W31" i="1" s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I28" i="1"/>
  <c r="BH28" i="1"/>
  <c r="BG28" i="1"/>
  <c r="BF28" i="1"/>
  <c r="BE28" i="1"/>
  <c r="BD28" i="1"/>
  <c r="BC28" i="1"/>
  <c r="AX28" i="1" s="1"/>
  <c r="AZ28" i="1"/>
  <c r="AU28" i="1"/>
  <c r="AS28" i="1"/>
  <c r="AW28" i="1" s="1"/>
  <c r="AN28" i="1"/>
  <c r="AM28" i="1"/>
  <c r="AI28" i="1"/>
  <c r="AG28" i="1" s="1"/>
  <c r="Y28" i="1"/>
  <c r="X28" i="1"/>
  <c r="W28" i="1" s="1"/>
  <c r="S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S26" i="1" s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 s="1"/>
  <c r="Y26" i="1"/>
  <c r="W26" i="1" s="1"/>
  <c r="X26" i="1"/>
  <c r="P26" i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AU24" i="1" s="1"/>
  <c r="AW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H23" i="1"/>
  <c r="AG23" i="1"/>
  <c r="I23" i="1" s="1"/>
  <c r="Y23" i="1"/>
  <c r="X23" i="1"/>
  <c r="W23" i="1" s="1"/>
  <c r="P23" i="1"/>
  <c r="N23" i="1"/>
  <c r="K23" i="1"/>
  <c r="J23" i="1"/>
  <c r="AV23" i="1" s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I20" i="1"/>
  <c r="BH20" i="1"/>
  <c r="BG20" i="1"/>
  <c r="BF20" i="1"/>
  <c r="BE20" i="1"/>
  <c r="BD20" i="1"/>
  <c r="BC20" i="1"/>
  <c r="AX20" i="1" s="1"/>
  <c r="AZ20" i="1"/>
  <c r="AU20" i="1"/>
  <c r="AW20" i="1" s="1"/>
  <c r="AS20" i="1"/>
  <c r="AN20" i="1"/>
  <c r="AM20" i="1"/>
  <c r="AI20" i="1"/>
  <c r="AG20" i="1" s="1"/>
  <c r="Y20" i="1"/>
  <c r="W20" i="1" s="1"/>
  <c r="X20" i="1"/>
  <c r="S20" i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S18" i="1" s="1"/>
  <c r="BJ18" i="1"/>
  <c r="BI18" i="1"/>
  <c r="AU18" i="1" s="1"/>
  <c r="BH18" i="1"/>
  <c r="BG18" i="1"/>
  <c r="BF18" i="1"/>
  <c r="BE18" i="1"/>
  <c r="BD18" i="1"/>
  <c r="BC18" i="1"/>
  <c r="AX18" i="1" s="1"/>
  <c r="AZ18" i="1"/>
  <c r="AS18" i="1"/>
  <c r="AW18" i="1" s="1"/>
  <c r="AN18" i="1"/>
  <c r="AM18" i="1"/>
  <c r="AI18" i="1"/>
  <c r="AG18" i="1" s="1"/>
  <c r="Y18" i="1"/>
  <c r="W18" i="1" s="1"/>
  <c r="X18" i="1"/>
  <c r="P18" i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/>
  <c r="K17" i="1" s="1"/>
  <c r="Y17" i="1"/>
  <c r="X17" i="1"/>
  <c r="W17" i="1"/>
  <c r="P17" i="1"/>
  <c r="N17" i="1"/>
  <c r="N19" i="1" l="1"/>
  <c r="I19" i="1"/>
  <c r="K19" i="1"/>
  <c r="AH19" i="1"/>
  <c r="J19" i="1"/>
  <c r="AV19" i="1" s="1"/>
  <c r="AU22" i="1"/>
  <c r="AW22" i="1" s="1"/>
  <c r="S22" i="1"/>
  <c r="AU25" i="1"/>
  <c r="AW25" i="1" s="1"/>
  <c r="S25" i="1"/>
  <c r="K28" i="1"/>
  <c r="J28" i="1"/>
  <c r="AV28" i="1" s="1"/>
  <c r="AY28" i="1" s="1"/>
  <c r="I28" i="1"/>
  <c r="N28" i="1"/>
  <c r="AH28" i="1"/>
  <c r="AA23" i="1"/>
  <c r="AU27" i="1"/>
  <c r="S27" i="1"/>
  <c r="AU19" i="1"/>
  <c r="AW19" i="1" s="1"/>
  <c r="S19" i="1"/>
  <c r="AH24" i="1"/>
  <c r="I24" i="1"/>
  <c r="N24" i="1"/>
  <c r="J24" i="1"/>
  <c r="AV24" i="1" s="1"/>
  <c r="AY24" i="1" s="1"/>
  <c r="K24" i="1"/>
  <c r="S29" i="1"/>
  <c r="AU29" i="1"/>
  <c r="AW27" i="1"/>
  <c r="AU17" i="1"/>
  <c r="AW17" i="1" s="1"/>
  <c r="S17" i="1"/>
  <c r="K20" i="1"/>
  <c r="J20" i="1"/>
  <c r="AV20" i="1" s="1"/>
  <c r="AY20" i="1" s="1"/>
  <c r="I20" i="1"/>
  <c r="N20" i="1"/>
  <c r="AH20" i="1"/>
  <c r="I21" i="1"/>
  <c r="AH21" i="1"/>
  <c r="N21" i="1"/>
  <c r="K21" i="1"/>
  <c r="J21" i="1"/>
  <c r="AV21" i="1" s="1"/>
  <c r="AW29" i="1"/>
  <c r="K31" i="1"/>
  <c r="J31" i="1"/>
  <c r="AV31" i="1" s="1"/>
  <c r="I31" i="1"/>
  <c r="AH31" i="1"/>
  <c r="N31" i="1"/>
  <c r="AU21" i="1"/>
  <c r="S21" i="1"/>
  <c r="S23" i="1"/>
  <c r="AU23" i="1"/>
  <c r="AY23" i="1" s="1"/>
  <c r="J26" i="1"/>
  <c r="AV26" i="1" s="1"/>
  <c r="AY26" i="1" s="1"/>
  <c r="K26" i="1"/>
  <c r="I26" i="1"/>
  <c r="T26" i="1" s="1"/>
  <c r="U26" i="1" s="1"/>
  <c r="AH26" i="1"/>
  <c r="N26" i="1"/>
  <c r="T28" i="1"/>
  <c r="U28" i="1" s="1"/>
  <c r="S31" i="1"/>
  <c r="AU31" i="1"/>
  <c r="AW31" i="1" s="1"/>
  <c r="AB20" i="1"/>
  <c r="AW21" i="1"/>
  <c r="N27" i="1"/>
  <c r="AH27" i="1"/>
  <c r="K27" i="1"/>
  <c r="I27" i="1"/>
  <c r="J27" i="1"/>
  <c r="AV27" i="1" s="1"/>
  <c r="AY27" i="1" s="1"/>
  <c r="AU30" i="1"/>
  <c r="AW30" i="1" s="1"/>
  <c r="S30" i="1"/>
  <c r="I29" i="1"/>
  <c r="AH29" i="1"/>
  <c r="J29" i="1"/>
  <c r="AV29" i="1" s="1"/>
  <c r="AY29" i="1" s="1"/>
  <c r="N29" i="1"/>
  <c r="K29" i="1"/>
  <c r="J18" i="1"/>
  <c r="AV18" i="1" s="1"/>
  <c r="AY18" i="1" s="1"/>
  <c r="I18" i="1"/>
  <c r="AH18" i="1"/>
  <c r="K18" i="1"/>
  <c r="N18" i="1"/>
  <c r="T20" i="1"/>
  <c r="U20" i="1" s="1"/>
  <c r="AH30" i="1"/>
  <c r="AH17" i="1"/>
  <c r="I22" i="1"/>
  <c r="S24" i="1"/>
  <c r="AH25" i="1"/>
  <c r="I30" i="1"/>
  <c r="AH22" i="1"/>
  <c r="I17" i="1"/>
  <c r="J22" i="1"/>
  <c r="AV22" i="1" s="1"/>
  <c r="I25" i="1"/>
  <c r="J30" i="1"/>
  <c r="AV30" i="1" s="1"/>
  <c r="J17" i="1"/>
  <c r="AV17" i="1" s="1"/>
  <c r="AY17" i="1" s="1"/>
  <c r="K22" i="1"/>
  <c r="J25" i="1"/>
  <c r="AV25" i="1" s="1"/>
  <c r="AY25" i="1" s="1"/>
  <c r="K30" i="1"/>
  <c r="AB26" i="1" l="1"/>
  <c r="V26" i="1"/>
  <c r="Z26" i="1" s="1"/>
  <c r="AC26" i="1"/>
  <c r="AA31" i="1"/>
  <c r="AY30" i="1"/>
  <c r="AA22" i="1"/>
  <c r="Q22" i="1"/>
  <c r="O22" i="1" s="1"/>
  <c r="R22" i="1" s="1"/>
  <c r="L22" i="1" s="1"/>
  <c r="M22" i="1" s="1"/>
  <c r="AA18" i="1"/>
  <c r="T30" i="1"/>
  <c r="U30" i="1" s="1"/>
  <c r="AA20" i="1"/>
  <c r="Q20" i="1"/>
  <c r="O20" i="1" s="1"/>
  <c r="R20" i="1" s="1"/>
  <c r="L20" i="1" s="1"/>
  <c r="M20" i="1" s="1"/>
  <c r="T29" i="1"/>
  <c r="U29" i="1" s="1"/>
  <c r="Q29" i="1" s="1"/>
  <c r="O29" i="1" s="1"/>
  <c r="R29" i="1" s="1"/>
  <c r="L29" i="1" s="1"/>
  <c r="M29" i="1" s="1"/>
  <c r="T19" i="1"/>
  <c r="U19" i="1" s="1"/>
  <c r="Q19" i="1" s="1"/>
  <c r="O19" i="1" s="1"/>
  <c r="R19" i="1" s="1"/>
  <c r="L19" i="1" s="1"/>
  <c r="M19" i="1" s="1"/>
  <c r="T22" i="1"/>
  <c r="U22" i="1" s="1"/>
  <c r="AY22" i="1"/>
  <c r="AA17" i="1"/>
  <c r="T31" i="1"/>
  <c r="U31" i="1" s="1"/>
  <c r="Q31" i="1" s="1"/>
  <c r="O31" i="1" s="1"/>
  <c r="R31" i="1" s="1"/>
  <c r="L31" i="1" s="1"/>
  <c r="M31" i="1" s="1"/>
  <c r="T23" i="1"/>
  <c r="U23" i="1" s="1"/>
  <c r="AY31" i="1"/>
  <c r="AA21" i="1"/>
  <c r="T17" i="1"/>
  <c r="U17" i="1" s="1"/>
  <c r="Q17" i="1" s="1"/>
  <c r="O17" i="1" s="1"/>
  <c r="R17" i="1" s="1"/>
  <c r="L17" i="1" s="1"/>
  <c r="M17" i="1" s="1"/>
  <c r="AA28" i="1"/>
  <c r="Q28" i="1"/>
  <c r="O28" i="1" s="1"/>
  <c r="R28" i="1" s="1"/>
  <c r="L28" i="1" s="1"/>
  <c r="M28" i="1" s="1"/>
  <c r="AY19" i="1"/>
  <c r="AA25" i="1"/>
  <c r="AC20" i="1"/>
  <c r="AD20" i="1" s="1"/>
  <c r="V20" i="1"/>
  <c r="Z20" i="1" s="1"/>
  <c r="AA27" i="1"/>
  <c r="AC28" i="1"/>
  <c r="V28" i="1"/>
  <c r="Z28" i="1" s="1"/>
  <c r="AW23" i="1"/>
  <c r="AA30" i="1"/>
  <c r="Q30" i="1"/>
  <c r="O30" i="1" s="1"/>
  <c r="R30" i="1" s="1"/>
  <c r="L30" i="1" s="1"/>
  <c r="M30" i="1" s="1"/>
  <c r="T21" i="1"/>
  <c r="U21" i="1" s="1"/>
  <c r="T18" i="1"/>
  <c r="U18" i="1" s="1"/>
  <c r="Q24" i="1"/>
  <c r="O24" i="1" s="1"/>
  <c r="R24" i="1" s="1"/>
  <c r="L24" i="1" s="1"/>
  <c r="M24" i="1" s="1"/>
  <c r="AA24" i="1"/>
  <c r="T27" i="1"/>
  <c r="U27" i="1" s="1"/>
  <c r="AA29" i="1"/>
  <c r="AB28" i="1"/>
  <c r="T25" i="1"/>
  <c r="U25" i="1" s="1"/>
  <c r="Q25" i="1" s="1"/>
  <c r="O25" i="1" s="1"/>
  <c r="R25" i="1" s="1"/>
  <c r="L25" i="1" s="1"/>
  <c r="M25" i="1" s="1"/>
  <c r="AA19" i="1"/>
  <c r="T24" i="1"/>
  <c r="U24" i="1" s="1"/>
  <c r="Q26" i="1"/>
  <c r="O26" i="1" s="1"/>
  <c r="R26" i="1" s="1"/>
  <c r="L26" i="1" s="1"/>
  <c r="M26" i="1" s="1"/>
  <c r="AA26" i="1"/>
  <c r="AY21" i="1"/>
  <c r="V21" i="1" l="1"/>
  <c r="Z21" i="1" s="1"/>
  <c r="AC21" i="1"/>
  <c r="AB21" i="1"/>
  <c r="V29" i="1"/>
  <c r="Z29" i="1" s="1"/>
  <c r="AC29" i="1"/>
  <c r="AB29" i="1"/>
  <c r="V27" i="1"/>
  <c r="Z27" i="1" s="1"/>
  <c r="AC27" i="1"/>
  <c r="AD27" i="1" s="1"/>
  <c r="AB27" i="1"/>
  <c r="Q21" i="1"/>
  <c r="O21" i="1" s="1"/>
  <c r="R21" i="1" s="1"/>
  <c r="L21" i="1" s="1"/>
  <c r="M21" i="1" s="1"/>
  <c r="V24" i="1"/>
  <c r="Z24" i="1" s="1"/>
  <c r="AC24" i="1"/>
  <c r="AD24" i="1" s="1"/>
  <c r="AB24" i="1"/>
  <c r="V22" i="1"/>
  <c r="Z22" i="1" s="1"/>
  <c r="AC22" i="1"/>
  <c r="AB22" i="1"/>
  <c r="V30" i="1"/>
  <c r="Z30" i="1" s="1"/>
  <c r="AC30" i="1"/>
  <c r="AD30" i="1" s="1"/>
  <c r="AB30" i="1"/>
  <c r="AC17" i="1"/>
  <c r="AD17" i="1" s="1"/>
  <c r="AB17" i="1"/>
  <c r="V17" i="1"/>
  <c r="Z17" i="1" s="1"/>
  <c r="AD26" i="1"/>
  <c r="AD28" i="1"/>
  <c r="AB23" i="1"/>
  <c r="AC23" i="1"/>
  <c r="AD23" i="1" s="1"/>
  <c r="V23" i="1"/>
  <c r="Z23" i="1" s="1"/>
  <c r="Q23" i="1"/>
  <c r="O23" i="1" s="1"/>
  <c r="R23" i="1" s="1"/>
  <c r="L23" i="1" s="1"/>
  <c r="M23" i="1" s="1"/>
  <c r="V19" i="1"/>
  <c r="Z19" i="1" s="1"/>
  <c r="AC19" i="1"/>
  <c r="AB19" i="1"/>
  <c r="AB31" i="1"/>
  <c r="AC31" i="1"/>
  <c r="V31" i="1"/>
  <c r="Z31" i="1" s="1"/>
  <c r="AC25" i="1"/>
  <c r="AD25" i="1" s="1"/>
  <c r="V25" i="1"/>
  <c r="Z25" i="1" s="1"/>
  <c r="AB25" i="1"/>
  <c r="V18" i="1"/>
  <c r="Z18" i="1" s="1"/>
  <c r="AB18" i="1"/>
  <c r="AC18" i="1"/>
  <c r="AD18" i="1" s="1"/>
  <c r="Q27" i="1"/>
  <c r="O27" i="1" s="1"/>
  <c r="R27" i="1" s="1"/>
  <c r="L27" i="1" s="1"/>
  <c r="M27" i="1" s="1"/>
  <c r="Q18" i="1"/>
  <c r="O18" i="1" s="1"/>
  <c r="R18" i="1" s="1"/>
  <c r="L18" i="1" s="1"/>
  <c r="M18" i="1" s="1"/>
  <c r="AD22" i="1" l="1"/>
  <c r="AD19" i="1"/>
  <c r="AD29" i="1"/>
  <c r="AD21" i="1"/>
  <c r="AD31" i="1"/>
</calcChain>
</file>

<file path=xl/sharedStrings.xml><?xml version="1.0" encoding="utf-8"?>
<sst xmlns="http://schemas.openxmlformats.org/spreadsheetml/2006/main" count="693" uniqueCount="354">
  <si>
    <t>File opened</t>
  </si>
  <si>
    <t>2020-12-14 16:20:39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</si>
  <si>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</si>
  <si>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</si>
  <si>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</si>
  <si>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</si>
  <si>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</si>
  <si>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</si>
  <si>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</si>
  <si>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</si>
  <si>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</si>
  <si>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</si>
  <si>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</si>
  <si>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"tbzero": "0.134552", "h2obspan2": "0", "h2oaspan2b": "0.070146", "oxygen": "21", "h2obspan1": "0.99587", "ssa_ref": "35809.5", "h2obspan2b": "0.0705964", "h2oaspanconc2": "0", "co2bspan2": "-0.0301809", "co2aspan2a": "0.308883", "flowmeterzero": "1.00299", "co2aspan2b": "0.306383", "h2oaspanconc1": "12.28", "flowazero": "0.29042", "co2aspan2": "-0.0279682", "h2obspanconc2": "0", "h2oazero": "1.13424", "co2bspan2a": "0.310949", "h2obspanconc1": "12.28", "co2aspanconc2": "299.2", "flowbzero": "0.29097", "co2aspan1": "1.00054", "co2bspanconc1": "2500", "co2bspan2b": "0.308367", "h2oaspan2a": "0.0696095", "chamberpressurezero": "2.68126", "h2obzero": "1.1444", "co2bspan1": "1.00108", "tazero": "0.0863571", "ssb_ref": "37377.7", "h2oaspan1": "1.00771", "h2obspan2a": "0.0708892", "co2bzero": "0.964262", "h2oaspan2": "0", "co2aspanconc1": "2500", "co2bspanconc2": "299.2"}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</si>
  <si>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</si>
  <si>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</si>
  <si>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</si>
  <si>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</si>
  <si>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</si>
  <si>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</si>
  <si>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</si>
  <si>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</si>
  <si>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</si>
  <si>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16:20:39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</si>
  <si>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</si>
  <si>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</si>
  <si>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</si>
  <si>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</si>
  <si>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</si>
  <si>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</si>
  <si>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</si>
  <si>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</si>
  <si>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</si>
  <si>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</si>
  <si>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</si>
  <si>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</si>
  <si>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</si>
  <si>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</si>
  <si>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</si>
  <si>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</si>
  <si>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</si>
  <si>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</si>
  <si>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</si>
  <si>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</si>
  <si>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</si>
  <si>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</si>
  <si>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</si>
  <si>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</si>
  <si>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</si>
  <si>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</si>
  <si>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</si>
  <si>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</si>
  <si>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</si>
  <si>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</si>
  <si>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</si>
  <si>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</si>
  <si>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</si>
  <si>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</si>
  <si>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</si>
  <si>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</si>
  <si>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</si>
  <si>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</si>
  <si>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</si>
  <si>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</si>
  <si>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</si>
  <si>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</si>
  <si>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</si>
  <si>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</si>
  <si>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</si>
  <si>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</si>
  <si>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</si>
  <si>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</si>
  <si>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</si>
  <si>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</si>
  <si>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</si>
  <si>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</si>
  <si>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</si>
  <si>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1.86967 68.8464 370.919 629.074 886.912 1104.14 1300.35 1494.75</t>
  </si>
  <si>
    <t>Fs_true</t>
  </si>
  <si>
    <t>0.0653078 100.212 402.679 601.23 800.776 999.92 1201.06 1400.76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</si>
  <si>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</si>
  <si>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</si>
  <si>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</si>
  <si>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</si>
  <si>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</si>
  <si>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</si>
  <si>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</si>
  <si>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</si>
  <si>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</si>
  <si>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</si>
  <si>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</si>
  <si>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</si>
  <si>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</si>
  <si>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</si>
  <si>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</si>
  <si>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</si>
  <si>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</si>
  <si>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</si>
  <si>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</si>
  <si>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</si>
  <si>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</si>
  <si>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</si>
  <si>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</si>
  <si>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</si>
  <si>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</si>
  <si>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</si>
  <si>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</si>
  <si>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</si>
  <si>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</si>
  <si>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</si>
  <si>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</si>
  <si>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</si>
  <si>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</si>
  <si>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</si>
  <si>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</si>
  <si>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</si>
  <si>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</si>
  <si>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</si>
  <si>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</si>
  <si>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</si>
  <si>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</si>
  <si>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</si>
  <si>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</si>
  <si>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</si>
  <si>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</si>
  <si>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</si>
  <si>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</si>
  <si>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</si>
  <si>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</si>
  <si>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</si>
  <si>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</si>
  <si>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</si>
  <si>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</si>
  <si>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</si>
  <si>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</si>
  <si>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</si>
  <si>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</si>
  <si>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</si>
  <si>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</si>
  <si>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</si>
  <si>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</si>
  <si>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</si>
  <si>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</si>
  <si>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</si>
  <si>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</si>
  <si>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</si>
  <si>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</si>
  <si>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</si>
  <si>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</si>
  <si>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</si>
  <si>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</si>
  <si>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</si>
  <si>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</si>
  <si>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</si>
  <si>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</si>
  <si>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</si>
  <si>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</si>
  <si>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</si>
  <si>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</si>
  <si>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</si>
  <si>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</si>
  <si>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</si>
  <si>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</si>
  <si>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</si>
  <si>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</si>
  <si>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</si>
  <si>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</si>
  <si>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</si>
  <si>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</si>
  <si>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</si>
  <si>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</si>
  <si>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</si>
  <si>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</si>
  <si>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</si>
  <si>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</si>
  <si>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</si>
  <si>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</si>
  <si>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</si>
  <si>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</si>
  <si>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</si>
  <si>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</si>
  <si>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</si>
  <si>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</si>
  <si>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</si>
  <si>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</si>
  <si>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</si>
  <si>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</si>
  <si>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</si>
  <si>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</si>
  <si>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</si>
  <si>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</si>
  <si>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</si>
  <si>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</si>
  <si>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</si>
  <si>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</si>
  <si>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</si>
  <si>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</si>
  <si>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</si>
  <si>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</si>
  <si>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</si>
  <si>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</si>
  <si>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</si>
  <si>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</si>
  <si>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</si>
  <si>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</si>
  <si>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</si>
  <si>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</si>
  <si>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</si>
  <si>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</si>
  <si>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</si>
  <si>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</si>
  <si>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</si>
  <si>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</si>
  <si>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</si>
  <si>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</si>
  <si>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</si>
  <si>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</si>
  <si>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</si>
  <si>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</si>
  <si>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</si>
  <si>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</si>
  <si>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</si>
  <si>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</si>
  <si>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</si>
  <si>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</si>
  <si>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</si>
  <si>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</si>
  <si>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</si>
  <si>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</si>
  <si>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</si>
  <si>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</si>
  <si>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</si>
  <si>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</si>
  <si>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</si>
  <si>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</si>
  <si>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</si>
  <si>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</si>
  <si>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</si>
  <si>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</si>
  <si>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</si>
  <si>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</si>
  <si>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</si>
  <si>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</si>
  <si>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</si>
  <si>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</si>
  <si>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</si>
  <si>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</si>
  <si>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</si>
  <si>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</si>
  <si>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</si>
  <si>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</si>
  <si>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</si>
  <si>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</si>
  <si>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</si>
  <si>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</si>
  <si>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</si>
  <si>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</si>
  <si>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</si>
  <si>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</si>
  <si>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</si>
  <si>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</si>
  <si>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</si>
  <si>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</si>
  <si>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</si>
  <si>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</si>
  <si>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</si>
  <si>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</si>
  <si>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</si>
  <si>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</si>
  <si>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</si>
  <si>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</si>
  <si>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</si>
  <si>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</si>
  <si>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</si>
  <si>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</si>
  <si>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</si>
  <si>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</si>
  <si>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</si>
  <si>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</si>
  <si>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</si>
  <si>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</si>
  <si>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</si>
  <si>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</si>
  <si>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20201214 16:22:46</t>
  </si>
  <si>
    <t>16:22:46</t>
  </si>
  <si>
    <t>1149</t>
  </si>
  <si>
    <t>_1</t>
  </si>
  <si>
    <t>RECT-4143-20200907-06_33_50</t>
  </si>
  <si>
    <t>RECT-7329-20201214-16_22_50</t>
  </si>
  <si>
    <t>DARK-7330-20201214-16_22_52</t>
  </si>
  <si>
    <t>0: Broadleaf</t>
  </si>
  <si>
    <t>16:15:23</t>
  </si>
  <si>
    <t>1/3</t>
  </si>
  <si>
    <t>20201214 16:24:47</t>
  </si>
  <si>
    <t>16:24:47</t>
  </si>
  <si>
    <t>RECT-7331-20201214-16_24_51</t>
  </si>
  <si>
    <t>DARK-7332-20201214-16_24_53</t>
  </si>
  <si>
    <t>0/3</t>
  </si>
  <si>
    <t>20201214 16:26:47</t>
  </si>
  <si>
    <t>16:26:47</t>
  </si>
  <si>
    <t>RECT-7333-20201214-16_26_51</t>
  </si>
  <si>
    <t>DARK-7334-20201214-16_26_53</t>
  </si>
  <si>
    <t>16:26:09</t>
  </si>
  <si>
    <t>2/3</t>
  </si>
  <si>
    <t>20201214 16:27:55</t>
  </si>
  <si>
    <t>16:27:55</t>
  </si>
  <si>
    <t>RECT-7335-20201214-16_27_59</t>
  </si>
  <si>
    <t>DARK-7336-20201214-16_28_01</t>
  </si>
  <si>
    <t>3/3</t>
  </si>
  <si>
    <t>20201214 16:29:03</t>
  </si>
  <si>
    <t>16:29:03</t>
  </si>
  <si>
    <t>RECT-7337-20201214-16_29_07</t>
  </si>
  <si>
    <t>DARK-7338-20201214-16_29_09</t>
  </si>
  <si>
    <t>20201214 16:30:19</t>
  </si>
  <si>
    <t>16:30:19</t>
  </si>
  <si>
    <t>RECT-7339-20201214-16_30_23</t>
  </si>
  <si>
    <t>DARK-7340-20201214-16_30_25</t>
  </si>
  <si>
    <t>20201214 16:31:28</t>
  </si>
  <si>
    <t>16:31:28</t>
  </si>
  <si>
    <t>RECT-7341-20201214-16_31_32</t>
  </si>
  <si>
    <t>DARK-7342-20201214-16_31_34</t>
  </si>
  <si>
    <t>20201214 16:32:36</t>
  </si>
  <si>
    <t>16:32:36</t>
  </si>
  <si>
    <t>RECT-7343-20201214-16_32_40</t>
  </si>
  <si>
    <t>DARK-7344-20201214-16_32_42</t>
  </si>
  <si>
    <t>20201214 16:34:36</t>
  </si>
  <si>
    <t>16:34:36</t>
  </si>
  <si>
    <t>RECT-7345-20201214-16_34_40</t>
  </si>
  <si>
    <t>DARK-7346-20201214-16_34_42</t>
  </si>
  <si>
    <t>20201214 16:35:42</t>
  </si>
  <si>
    <t>16:35:42</t>
  </si>
  <si>
    <t>RECT-7347-20201214-16_35_46</t>
  </si>
  <si>
    <t>DARK-7348-20201214-16_35_48</t>
  </si>
  <si>
    <t>20201214 16:37:21</t>
  </si>
  <si>
    <t>16:37:21</t>
  </si>
  <si>
    <t>RECT-7349-20201214-16_37_25</t>
  </si>
  <si>
    <t>DARK-7350-20201214-16_37_27</t>
  </si>
  <si>
    <t>16:37:49</t>
  </si>
  <si>
    <t>20201214 16:39:35</t>
  </si>
  <si>
    <t>16:39:35</t>
  </si>
  <si>
    <t>RECT-7351-20201214-16_39_39</t>
  </si>
  <si>
    <t>DARK-7352-20201214-16_39_41</t>
  </si>
  <si>
    <t>20201214 16:41:27</t>
  </si>
  <si>
    <t>16:41:27</t>
  </si>
  <si>
    <t>RECT-7353-20201214-16_41_31</t>
  </si>
  <si>
    <t>DARK-7354-20201214-16_41_33</t>
  </si>
  <si>
    <t>20201214 16:43:27</t>
  </si>
  <si>
    <t>16:43:27</t>
  </si>
  <si>
    <t>RECT-7355-20201214-16_43_31</t>
  </si>
  <si>
    <t>DARK-7356-20201214-16_43_33</t>
  </si>
  <si>
    <t>20201214 16:45:28</t>
  </si>
  <si>
    <t>16:45:28</t>
  </si>
  <si>
    <t>RECT-7357-20201214-16_45_32</t>
  </si>
  <si>
    <t>DARK-7358-20201214-16_45_34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</si>
</sst>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1607991766.5999999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1607991758.8499999</v>
      </c>
      <c r="I17">
        <f t="shared" ref="I17:I31" si="0">BW17*AG17*(BS17-BT17)/(100*BL17*(1000-AG17*BS17))</f>
        <v>1.4181708355003458E-3</v>
      </c>
      <c r="J17">
        <f t="shared" ref="J17:J31" si="1">BW17*AG17*(BR17-BQ17*(1000-AG17*BT17)/(1000-AG17*BS17))/(100*BL17)</f>
        <v>6.5850648606642324</v>
      </c>
      <c r="K17">
        <f t="shared" ref="K17:K31" si="2">BQ17 - IF(AG17&gt;1, J17*BL17*100/(AI17*CE17), 0)</f>
        <v>401.76580000000001</v>
      </c>
      <c r="L17">
        <f t="shared" ref="L17:L31" si="3">((R17-I17/2)*K17-J17)/(R17+I17/2)</f>
        <v>257.63422243848686</v>
      </c>
      <c r="M17">
        <f t="shared" ref="M17:M31" si="4">L17*(BX17+BY17)/1000</f>
        <v>26.396628881447384</v>
      </c>
      <c r="N17">
        <f t="shared" ref="N17:N31" si="5">(BQ17 - IF(AG17&gt;1, J17*BL17*100/(AI17*CE17), 0))*(BX17+BY17)/1000</f>
        <v>41.164029450279813</v>
      </c>
      <c r="O17">
        <f t="shared" ref="O17:O31" si="6">2/((1/Q17-1/P17)+SIGN(Q17)*SQRT((1/Q17-1/P17)*(1/Q17-1/P17) + 4*BM17/((BM17+1)*(BM17+1))*(2*1/Q17*1/P17-1/P17*1/P17)))</f>
        <v>7.9284045721869062E-2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2.970682909676313</v>
      </c>
      <c r="Q17">
        <f t="shared" ref="Q17:Q31" si="8">I17*(1000-(1000*0.61365*EXP(17.502*U17/(240.97+U17))/(BX17+BY17)+BS17)/2)/(1000*0.61365*EXP(17.502*U17/(240.97+U17))/(BX17+BY17)-BS17)</f>
        <v>7.8127004670879047E-2</v>
      </c>
      <c r="R17">
        <f t="shared" ref="R17:R31" si="9">1/((BM17+1)/(O17/1.6)+1/(P17/1.37)) + BM17/((BM17+1)/(O17/1.6) + BM17/(P17/1.37))</f>
        <v>4.8931926787726607E-2</v>
      </c>
      <c r="S17">
        <f t="shared" ref="S17:S31" si="10">(BI17*BK17)</f>
        <v>231.29023354063426</v>
      </c>
      <c r="T17">
        <f t="shared" ref="T17:T31" si="11">(BZ17+(S17+2*0.95*0.0000000567*(((BZ17+$B$7)+273)^4-(BZ17+273)^4)-44100*I17)/(1.84*29.3*P17+8*0.95*0.0000000567*(BZ17+273)^3))</f>
        <v>28.966285760972866</v>
      </c>
      <c r="U17">
        <f t="shared" ref="U17:U31" si="12">($C$7*CA17+$D$7*CB17+$E$7*T17)</f>
        <v>28.119676666666699</v>
      </c>
      <c r="V17">
        <f t="shared" ref="V17:V31" si="13">0.61365*EXP(17.502*U17/(240.97+U17))</f>
        <v>3.8213959987547161</v>
      </c>
      <c r="W17">
        <f t="shared" ref="W17:W31" si="14">(X17/Y17*100)</f>
        <v>53.1337703277987</v>
      </c>
      <c r="X17">
        <f t="shared" ref="X17:X31" si="15">BS17*(BX17+BY17)/1000</f>
        <v>2.014537384586657</v>
      </c>
      <c r="Y17">
        <f t="shared" ref="Y17:Y31" si="16">0.61365*EXP(17.502*BZ17/(240.97+BZ17))</f>
        <v>3.7914444470218305</v>
      </c>
      <c r="Z17">
        <f t="shared" ref="Z17:Z31" si="17">(V17-BS17*(BX17+BY17)/1000)</f>
        <v>1.8068586141680592</v>
      </c>
      <c r="AA17">
        <f t="shared" ref="AA17:AA31" si="18">(-I17*44100)</f>
        <v>-62.541333845565255</v>
      </c>
      <c r="AB17">
        <f t="shared" ref="AB17:AB31" si="19">2*29.3*P17*0.92*(BZ17-U17)</f>
        <v>-21.625791362284229</v>
      </c>
      <c r="AC17">
        <f t="shared" ref="AC17:AC31" si="20">2*0.95*0.0000000567*(((BZ17+$B$7)+273)^4-(U17+273)^4)</f>
        <v>-1.58764057856475</v>
      </c>
      <c r="AD17">
        <f t="shared" ref="AD17:AD31" si="21">S17+AC17+AA17+AB17</f>
        <v>145.53546775422004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53949.893577757153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1167.7864</v>
      </c>
      <c r="AR17">
        <v>1342.52</v>
      </c>
      <c r="AS17">
        <f t="shared" ref="AS17:AS31" si="27">1-AQ17/AR17</f>
        <v>0.13015344277925101</v>
      </c>
      <c r="AT17">
        <v>0.5</v>
      </c>
      <c r="AU17">
        <f t="shared" ref="AU17:AU31" si="28">BI17</f>
        <v>1180.1805807473379</v>
      </c>
      <c r="AV17">
        <f t="shared" ref="AV17:AV31" si="29">J17</f>
        <v>6.5850648606642324</v>
      </c>
      <c r="AW17">
        <f t="shared" ref="AW17:AW31" si="30">AS17*AT17*AU17</f>
        <v>76.802282842740937</v>
      </c>
      <c r="AX17">
        <f t="shared" ref="AX17:AX31" si="31">BC17/AR17</f>
        <v>0.38724935196496141</v>
      </c>
      <c r="AY17">
        <f t="shared" ref="AY17:AY31" si="32">(AV17-AO17)/AU17</f>
        <v>6.0692511445533818E-3</v>
      </c>
      <c r="AZ17">
        <f t="shared" ref="AZ17:AZ31" si="33">(AL17-AR17)/AR17</f>
        <v>1.4298185501891965</v>
      </c>
      <c r="BA17" t="s">
        <v>289</v>
      </c>
      <c r="BB17">
        <v>822.63</v>
      </c>
      <c r="BC17">
        <f t="shared" ref="BC17:BC31" si="34">AR17-BB17</f>
        <v>519.89</v>
      </c>
      <c r="BD17">
        <f t="shared" ref="BD17:BD31" si="35">(AR17-AQ17)/(AR17-BB17)</f>
        <v>0.33609725134162999</v>
      </c>
      <c r="BE17">
        <f t="shared" ref="BE17:BE31" si="36">(AL17-AR17)/(AL17-BB17)</f>
        <v>0.78688228904056245</v>
      </c>
      <c r="BF17">
        <f t="shared" ref="BF17:BF31" si="37">(AR17-AQ17)/(AR17-AK17)</f>
        <v>0.27866283263571634</v>
      </c>
      <c r="BG17">
        <f t="shared" ref="BG17:BG31" si="38">(AL17-AR17)/(AL17-AK17)</f>
        <v>0.75377274825227203</v>
      </c>
      <c r="BH17">
        <f t="shared" ref="BH17:BH31" si="39">$B$11*CF17+$C$11*CG17+$F$11*CH17*(1-CK17)</f>
        <v>1399.9946666666699</v>
      </c>
      <c r="BI17">
        <f t="shared" ref="BI17:BI31" si="40">BH17*BJ17</f>
        <v>1180.1805807473379</v>
      </c>
      <c r="BJ17">
        <f t="shared" ref="BJ17:BJ31" si="41">($B$11*$D$9+$C$11*$D$9+$F$11*((CU17+CM17)/MAX(CU17+CM17+CV17, 0.1)*$I$9+CV17/MAX(CU17+CM17+CV17, 0.1)*$J$9))/($B$11+$C$11+$F$11)</f>
        <v>0.84298934049320318</v>
      </c>
      <c r="BK17">
        <f t="shared" ref="BK17:BK31" si="42">($B$11*$K$9+$C$11*$K$9+$F$11*((CU17+CM17)/MAX(CU17+CM17+CV17, 0.1)*$P$9+CV17/MAX(CU17+CM17+CV17, 0.1)*$Q$9))/($B$11+$C$11+$F$11)</f>
        <v>0.19597868098640631</v>
      </c>
      <c r="BL17">
        <v>6</v>
      </c>
      <c r="BM17">
        <v>0.5</v>
      </c>
      <c r="BN17" t="s">
        <v>290</v>
      </c>
      <c r="BO17">
        <v>2</v>
      </c>
      <c r="BP17">
        <v>1607991758.8499999</v>
      </c>
      <c r="BQ17">
        <v>401.76580000000001</v>
      </c>
      <c r="BR17">
        <v>410.35153333333301</v>
      </c>
      <c r="BS17">
        <v>19.662123333333302</v>
      </c>
      <c r="BT17">
        <v>17.993793333333301</v>
      </c>
      <c r="BU17">
        <v>396.88979999999998</v>
      </c>
      <c r="BV17">
        <v>19.551926666666699</v>
      </c>
      <c r="BW17">
        <v>500.004166666667</v>
      </c>
      <c r="BX17">
        <v>102.35783333333301</v>
      </c>
      <c r="BY17">
        <v>9.994045E-2</v>
      </c>
      <c r="BZ17">
        <v>27.984646666666698</v>
      </c>
      <c r="CA17">
        <v>28.119676666666699</v>
      </c>
      <c r="CB17">
        <v>999.9</v>
      </c>
      <c r="CC17">
        <v>0</v>
      </c>
      <c r="CD17">
        <v>0</v>
      </c>
      <c r="CE17">
        <v>10000.5853333333</v>
      </c>
      <c r="CF17">
        <v>0</v>
      </c>
      <c r="CG17">
        <v>238.6371</v>
      </c>
      <c r="CH17">
        <v>1399.9946666666699</v>
      </c>
      <c r="CI17">
        <v>0.89999943333333299</v>
      </c>
      <c r="CJ17">
        <v>0.10000046</v>
      </c>
      <c r="CK17">
        <v>0</v>
      </c>
      <c r="CL17">
        <v>1168.87566666667</v>
      </c>
      <c r="CM17">
        <v>4.9997499999999997</v>
      </c>
      <c r="CN17">
        <v>16062.4</v>
      </c>
      <c r="CO17">
        <v>12177.996666666701</v>
      </c>
      <c r="CP17">
        <v>47.955966666666697</v>
      </c>
      <c r="CQ17">
        <v>49.424599999999998</v>
      </c>
      <c r="CR17">
        <v>49.0062</v>
      </c>
      <c r="CS17">
        <v>48.889466666666699</v>
      </c>
      <c r="CT17">
        <v>49.062066666666603</v>
      </c>
      <c r="CU17">
        <v>1255.4926666666699</v>
      </c>
      <c r="CV17">
        <v>139.50200000000001</v>
      </c>
      <c r="CW17">
        <v>0</v>
      </c>
      <c r="CX17">
        <v>472.90000009536698</v>
      </c>
      <c r="CY17">
        <v>0</v>
      </c>
      <c r="CZ17">
        <v>1167.7864</v>
      </c>
      <c r="DA17">
        <v>-107.75538444923301</v>
      </c>
      <c r="DB17">
        <v>-1482.2615360960899</v>
      </c>
      <c r="DC17">
        <v>16047.42</v>
      </c>
      <c r="DD17">
        <v>15</v>
      </c>
      <c r="DE17">
        <v>1607991323</v>
      </c>
      <c r="DF17" t="s">
        <v>291</v>
      </c>
      <c r="DG17">
        <v>1607991323</v>
      </c>
      <c r="DH17">
        <v>1607991319</v>
      </c>
      <c r="DI17">
        <v>25</v>
      </c>
      <c r="DJ17">
        <v>1.5840000000000001</v>
      </c>
      <c r="DK17">
        <v>0</v>
      </c>
      <c r="DL17">
        <v>4.8760000000000003</v>
      </c>
      <c r="DM17">
        <v>0.11</v>
      </c>
      <c r="DN17">
        <v>1436</v>
      </c>
      <c r="DO17">
        <v>17</v>
      </c>
      <c r="DP17">
        <v>0.06</v>
      </c>
      <c r="DQ17">
        <v>0.04</v>
      </c>
      <c r="DR17">
        <v>6.5674118955874397</v>
      </c>
      <c r="DS17">
        <v>1.94337706544917</v>
      </c>
      <c r="DT17">
        <v>0.141607305646162</v>
      </c>
      <c r="DU17">
        <v>0</v>
      </c>
      <c r="DV17">
        <v>-8.5856473333333305</v>
      </c>
      <c r="DW17">
        <v>-2.32339488320356</v>
      </c>
      <c r="DX17">
        <v>0.16977028532565899</v>
      </c>
      <c r="DY17">
        <v>0</v>
      </c>
      <c r="DZ17">
        <v>1.66832166666667</v>
      </c>
      <c r="EA17">
        <v>4.0297308120133303E-2</v>
      </c>
      <c r="EB17">
        <v>1.3409606030338399E-2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4.8760000000000003</v>
      </c>
      <c r="EJ17">
        <v>0.1101</v>
      </c>
      <c r="EK17">
        <v>4.8759999999999799</v>
      </c>
      <c r="EL17">
        <v>0</v>
      </c>
      <c r="EM17">
        <v>0</v>
      </c>
      <c r="EN17">
        <v>0</v>
      </c>
      <c r="EO17">
        <v>0.110185000000001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7.4</v>
      </c>
      <c r="EX17">
        <v>7.5</v>
      </c>
      <c r="EY17">
        <v>2</v>
      </c>
      <c r="EZ17">
        <v>509.79300000000001</v>
      </c>
      <c r="FA17">
        <v>479.28800000000001</v>
      </c>
      <c r="FB17">
        <v>24.770499999999998</v>
      </c>
      <c r="FC17">
        <v>31.544</v>
      </c>
      <c r="FD17">
        <v>29.999300000000002</v>
      </c>
      <c r="FE17">
        <v>31.632400000000001</v>
      </c>
      <c r="FF17">
        <v>31.625</v>
      </c>
      <c r="FG17">
        <v>22.326000000000001</v>
      </c>
      <c r="FH17">
        <v>12.033099999999999</v>
      </c>
      <c r="FI17">
        <v>49.326099999999997</v>
      </c>
      <c r="FJ17">
        <v>24.775300000000001</v>
      </c>
      <c r="FK17">
        <v>409.93900000000002</v>
      </c>
      <c r="FL17">
        <v>18.0016</v>
      </c>
      <c r="FM17">
        <v>101.73699999999999</v>
      </c>
      <c r="FN17">
        <v>101.14700000000001</v>
      </c>
    </row>
    <row r="18" spans="1:170" x14ac:dyDescent="0.25">
      <c r="A18">
        <v>2</v>
      </c>
      <c r="B18">
        <v>1607991887.0999999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1607991879.0999999</v>
      </c>
      <c r="I18">
        <f t="shared" si="0"/>
        <v>1.4596867959896522E-3</v>
      </c>
      <c r="J18">
        <f t="shared" si="1"/>
        <v>-3.7340263164484235</v>
      </c>
      <c r="K18">
        <f t="shared" si="2"/>
        <v>49.797329032258098</v>
      </c>
      <c r="L18">
        <f t="shared" si="3"/>
        <v>121.20157716655976</v>
      </c>
      <c r="M18">
        <f t="shared" si="4"/>
        <v>12.417627750775205</v>
      </c>
      <c r="N18">
        <f t="shared" si="5"/>
        <v>5.1019525435355684</v>
      </c>
      <c r="O18">
        <f t="shared" si="6"/>
        <v>8.193447781324506E-2</v>
      </c>
      <c r="P18">
        <f t="shared" si="7"/>
        <v>2.9697160543479497</v>
      </c>
      <c r="Q18">
        <f t="shared" si="8"/>
        <v>8.0699039082503823E-2</v>
      </c>
      <c r="R18">
        <f t="shared" si="9"/>
        <v>5.0546346863094505E-2</v>
      </c>
      <c r="S18">
        <f t="shared" si="10"/>
        <v>231.28942738468996</v>
      </c>
      <c r="T18">
        <f t="shared" si="11"/>
        <v>28.970117535398149</v>
      </c>
      <c r="U18">
        <f t="shared" si="12"/>
        <v>28.215751612903201</v>
      </c>
      <c r="V18">
        <f t="shared" si="13"/>
        <v>3.8428322581858838</v>
      </c>
      <c r="W18">
        <f t="shared" si="14"/>
        <v>53.836328507838893</v>
      </c>
      <c r="X18">
        <f t="shared" si="15"/>
        <v>2.0428652031141756</v>
      </c>
      <c r="Y18">
        <f t="shared" si="16"/>
        <v>3.7945849201375652</v>
      </c>
      <c r="Z18">
        <f t="shared" si="17"/>
        <v>1.7999670550717082</v>
      </c>
      <c r="AA18">
        <f t="shared" si="18"/>
        <v>-64.372187703143666</v>
      </c>
      <c r="AB18">
        <f t="shared" si="19"/>
        <v>-34.726929156236253</v>
      </c>
      <c r="AC18">
        <f t="shared" si="20"/>
        <v>-2.5516821306257267</v>
      </c>
      <c r="AD18">
        <f t="shared" si="21"/>
        <v>129.63862839468433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53918.960299084363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988.94730769230796</v>
      </c>
      <c r="AR18">
        <v>1078.6400000000001</v>
      </c>
      <c r="AS18">
        <f t="shared" si="27"/>
        <v>8.3153500989850304E-2</v>
      </c>
      <c r="AT18">
        <v>0.5</v>
      </c>
      <c r="AU18">
        <f t="shared" si="28"/>
        <v>1180.1768717150726</v>
      </c>
      <c r="AV18">
        <f t="shared" si="29"/>
        <v>-3.7340263164484235</v>
      </c>
      <c r="AW18">
        <f t="shared" si="30"/>
        <v>49.067919335178864</v>
      </c>
      <c r="AX18">
        <f t="shared" si="31"/>
        <v>0.28108544092561005</v>
      </c>
      <c r="AY18">
        <f t="shared" si="32"/>
        <v>-2.6744117024132068E-3</v>
      </c>
      <c r="AZ18">
        <f t="shared" si="33"/>
        <v>2.0242527627382625</v>
      </c>
      <c r="BA18" t="s">
        <v>296</v>
      </c>
      <c r="BB18">
        <v>775.45</v>
      </c>
      <c r="BC18">
        <f t="shared" si="34"/>
        <v>303.19000000000005</v>
      </c>
      <c r="BD18">
        <f t="shared" si="35"/>
        <v>0.29582998221475681</v>
      </c>
      <c r="BE18">
        <f t="shared" si="36"/>
        <v>0.87807192867455131</v>
      </c>
      <c r="BF18">
        <f t="shared" si="37"/>
        <v>0.24697635306876273</v>
      </c>
      <c r="BG18">
        <f t="shared" si="38"/>
        <v>0.85739313667920813</v>
      </c>
      <c r="BH18">
        <f t="shared" si="39"/>
        <v>1399.9903225806499</v>
      </c>
      <c r="BI18">
        <f t="shared" si="40"/>
        <v>1180.1768717150726</v>
      </c>
      <c r="BJ18">
        <f t="shared" si="41"/>
        <v>0.84298930691150231</v>
      </c>
      <c r="BK18">
        <f t="shared" si="42"/>
        <v>0.19597861382300469</v>
      </c>
      <c r="BL18">
        <v>6</v>
      </c>
      <c r="BM18">
        <v>0.5</v>
      </c>
      <c r="BN18" t="s">
        <v>290</v>
      </c>
      <c r="BO18">
        <v>2</v>
      </c>
      <c r="BP18">
        <v>1607991879.0999999</v>
      </c>
      <c r="BQ18">
        <v>49.797329032258098</v>
      </c>
      <c r="BR18">
        <v>45.403958064516097</v>
      </c>
      <c r="BS18">
        <v>19.9392741935484</v>
      </c>
      <c r="BT18">
        <v>18.222667741935499</v>
      </c>
      <c r="BU18">
        <v>44.9213290322581</v>
      </c>
      <c r="BV18">
        <v>19.829087096774199</v>
      </c>
      <c r="BW18">
        <v>500.026677419355</v>
      </c>
      <c r="BX18">
        <v>102.35429032258099</v>
      </c>
      <c r="BY18">
        <v>0.100050958064516</v>
      </c>
      <c r="BZ18">
        <v>27.9988483870968</v>
      </c>
      <c r="CA18">
        <v>28.215751612903201</v>
      </c>
      <c r="CB18">
        <v>999.9</v>
      </c>
      <c r="CC18">
        <v>0</v>
      </c>
      <c r="CD18">
        <v>0</v>
      </c>
      <c r="CE18">
        <v>9995.4596774193506</v>
      </c>
      <c r="CF18">
        <v>0</v>
      </c>
      <c r="CG18">
        <v>236.01393548387099</v>
      </c>
      <c r="CH18">
        <v>1399.9903225806499</v>
      </c>
      <c r="CI18">
        <v>0.89999870967741902</v>
      </c>
      <c r="CJ18">
        <v>0.100001287096774</v>
      </c>
      <c r="CK18">
        <v>0</v>
      </c>
      <c r="CL18">
        <v>989.12022580645203</v>
      </c>
      <c r="CM18">
        <v>4.9997499999999997</v>
      </c>
      <c r="CN18">
        <v>13569.8806451613</v>
      </c>
      <c r="CO18">
        <v>12177.938709677401</v>
      </c>
      <c r="CP18">
        <v>47.917000000000002</v>
      </c>
      <c r="CQ18">
        <v>49.25</v>
      </c>
      <c r="CR18">
        <v>48.864645161290298</v>
      </c>
      <c r="CS18">
        <v>48.735774193548401</v>
      </c>
      <c r="CT18">
        <v>48.993709677419297</v>
      </c>
      <c r="CU18">
        <v>1255.4903225806499</v>
      </c>
      <c r="CV18">
        <v>139.5</v>
      </c>
      <c r="CW18">
        <v>0</v>
      </c>
      <c r="CX18">
        <v>119.90000009536701</v>
      </c>
      <c r="CY18">
        <v>0</v>
      </c>
      <c r="CZ18">
        <v>988.94730769230796</v>
      </c>
      <c r="DA18">
        <v>-15.5584956918508</v>
      </c>
      <c r="DB18">
        <v>-222.44444414977201</v>
      </c>
      <c r="DC18">
        <v>13567.496153846199</v>
      </c>
      <c r="DD18">
        <v>15</v>
      </c>
      <c r="DE18">
        <v>1607991323</v>
      </c>
      <c r="DF18" t="s">
        <v>291</v>
      </c>
      <c r="DG18">
        <v>1607991323</v>
      </c>
      <c r="DH18">
        <v>1607991319</v>
      </c>
      <c r="DI18">
        <v>25</v>
      </c>
      <c r="DJ18">
        <v>1.5840000000000001</v>
      </c>
      <c r="DK18">
        <v>0</v>
      </c>
      <c r="DL18">
        <v>4.8760000000000003</v>
      </c>
      <c r="DM18">
        <v>0.11</v>
      </c>
      <c r="DN18">
        <v>1436</v>
      </c>
      <c r="DO18">
        <v>17</v>
      </c>
      <c r="DP18">
        <v>0.06</v>
      </c>
      <c r="DQ18">
        <v>0.04</v>
      </c>
      <c r="DR18">
        <v>-3.7552898031132398</v>
      </c>
      <c r="DS18">
        <v>2.9886517676822799</v>
      </c>
      <c r="DT18">
        <v>0.230413231458267</v>
      </c>
      <c r="DU18">
        <v>0</v>
      </c>
      <c r="DV18">
        <v>4.3986706666666704</v>
      </c>
      <c r="DW18">
        <v>-3.65639332591768</v>
      </c>
      <c r="DX18">
        <v>0.28023692458267402</v>
      </c>
      <c r="DY18">
        <v>0</v>
      </c>
      <c r="DZ18">
        <v>1.715414</v>
      </c>
      <c r="EA18">
        <v>0.43453775305895698</v>
      </c>
      <c r="EB18">
        <v>3.2127385888055103E-2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4.8760000000000003</v>
      </c>
      <c r="EJ18">
        <v>0.11020000000000001</v>
      </c>
      <c r="EK18">
        <v>4.8759999999999799</v>
      </c>
      <c r="EL18">
        <v>0</v>
      </c>
      <c r="EM18">
        <v>0</v>
      </c>
      <c r="EN18">
        <v>0</v>
      </c>
      <c r="EO18">
        <v>0.110185000000001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9.4</v>
      </c>
      <c r="EX18">
        <v>9.5</v>
      </c>
      <c r="EY18">
        <v>2</v>
      </c>
      <c r="EZ18">
        <v>509.68799999999999</v>
      </c>
      <c r="FA18">
        <v>479.11</v>
      </c>
      <c r="FB18">
        <v>24.915199999999999</v>
      </c>
      <c r="FC18">
        <v>31.332999999999998</v>
      </c>
      <c r="FD18">
        <v>30.000599999999999</v>
      </c>
      <c r="FE18">
        <v>31.423200000000001</v>
      </c>
      <c r="FF18">
        <v>31.4162</v>
      </c>
      <c r="FG18">
        <v>6.2748900000000001</v>
      </c>
      <c r="FH18">
        <v>12.780900000000001</v>
      </c>
      <c r="FI18">
        <v>52.383899999999997</v>
      </c>
      <c r="FJ18">
        <v>24.860499999999998</v>
      </c>
      <c r="FK18">
        <v>45.071899999999999</v>
      </c>
      <c r="FL18">
        <v>18.114799999999999</v>
      </c>
      <c r="FM18">
        <v>101.774</v>
      </c>
      <c r="FN18">
        <v>101.187</v>
      </c>
    </row>
    <row r="19" spans="1:170" x14ac:dyDescent="0.25">
      <c r="A19">
        <v>3</v>
      </c>
      <c r="B19">
        <v>1607992007.5999999</v>
      </c>
      <c r="C19">
        <v>241</v>
      </c>
      <c r="D19" t="s">
        <v>298</v>
      </c>
      <c r="E19" t="s">
        <v>299</v>
      </c>
      <c r="F19" t="s">
        <v>285</v>
      </c>
      <c r="G19" t="s">
        <v>286</v>
      </c>
      <c r="H19">
        <v>1607991999.8499999</v>
      </c>
      <c r="I19">
        <f t="shared" si="0"/>
        <v>2.0933302108726249E-3</v>
      </c>
      <c r="J19">
        <f t="shared" si="1"/>
        <v>0.26593188346891633</v>
      </c>
      <c r="K19">
        <f t="shared" si="2"/>
        <v>79.429169999999999</v>
      </c>
      <c r="L19">
        <f t="shared" si="3"/>
        <v>73.635700804089979</v>
      </c>
      <c r="M19">
        <f t="shared" si="4"/>
        <v>7.5444215301552555</v>
      </c>
      <c r="N19">
        <f t="shared" si="5"/>
        <v>8.1379973807090824</v>
      </c>
      <c r="O19">
        <f t="shared" si="6"/>
        <v>0.1199462363420094</v>
      </c>
      <c r="P19">
        <f t="shared" si="7"/>
        <v>2.9694025715557419</v>
      </c>
      <c r="Q19">
        <f t="shared" si="8"/>
        <v>0.11731812629016765</v>
      </c>
      <c r="R19">
        <f t="shared" si="9"/>
        <v>7.3555158092238365E-2</v>
      </c>
      <c r="S19">
        <f t="shared" si="10"/>
        <v>231.29107811594113</v>
      </c>
      <c r="T19">
        <f t="shared" si="11"/>
        <v>28.78296136592942</v>
      </c>
      <c r="U19">
        <f t="shared" si="12"/>
        <v>28.177096666666699</v>
      </c>
      <c r="V19">
        <f t="shared" si="13"/>
        <v>3.8341949808302624</v>
      </c>
      <c r="W19">
        <f t="shared" si="14"/>
        <v>54.32971394553433</v>
      </c>
      <c r="X19">
        <f t="shared" si="15"/>
        <v>2.0586254348520834</v>
      </c>
      <c r="Y19">
        <f t="shared" si="16"/>
        <v>3.7891335796758665</v>
      </c>
      <c r="Z19">
        <f t="shared" si="17"/>
        <v>1.7755695459781791</v>
      </c>
      <c r="AA19">
        <f t="shared" si="18"/>
        <v>-92.31586229948276</v>
      </c>
      <c r="AB19">
        <f t="shared" si="19"/>
        <v>-32.482604181593466</v>
      </c>
      <c r="AC19">
        <f t="shared" si="20"/>
        <v>-2.3862716734139182</v>
      </c>
      <c r="AD19">
        <f t="shared" si="21"/>
        <v>104.10633996145097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53914.234986194395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966.97873076923099</v>
      </c>
      <c r="AR19">
        <v>1053.01</v>
      </c>
      <c r="AS19">
        <f t="shared" si="27"/>
        <v>8.1700334498978178E-2</v>
      </c>
      <c r="AT19">
        <v>0.5</v>
      </c>
      <c r="AU19">
        <f t="shared" si="28"/>
        <v>1180.185560747324</v>
      </c>
      <c r="AV19">
        <f t="shared" si="29"/>
        <v>0.26593188346891633</v>
      </c>
      <c r="AW19">
        <f t="shared" si="30"/>
        <v>48.210777541960248</v>
      </c>
      <c r="AX19">
        <f t="shared" si="31"/>
        <v>0.28143132543850491</v>
      </c>
      <c r="AY19">
        <f t="shared" si="32"/>
        <v>7.1487009445438381E-4</v>
      </c>
      <c r="AZ19">
        <f t="shared" si="33"/>
        <v>2.0978623184965004</v>
      </c>
      <c r="BA19" t="s">
        <v>301</v>
      </c>
      <c r="BB19">
        <v>756.66</v>
      </c>
      <c r="BC19">
        <f t="shared" si="34"/>
        <v>296.35000000000002</v>
      </c>
      <c r="BD19">
        <f t="shared" si="35"/>
        <v>0.29030291625027499</v>
      </c>
      <c r="BE19">
        <f t="shared" si="36"/>
        <v>0.88171643876076655</v>
      </c>
      <c r="BF19">
        <f t="shared" si="37"/>
        <v>0.2548824844516655</v>
      </c>
      <c r="BG19">
        <f t="shared" si="38"/>
        <v>0.86745752411054955</v>
      </c>
      <c r="BH19">
        <f t="shared" si="39"/>
        <v>1400.00066666667</v>
      </c>
      <c r="BI19">
        <f t="shared" si="40"/>
        <v>1180.185560747324</v>
      </c>
      <c r="BJ19">
        <f t="shared" si="41"/>
        <v>0.84298928482461755</v>
      </c>
      <c r="BK19">
        <f t="shared" si="42"/>
        <v>0.19597856964923521</v>
      </c>
      <c r="BL19">
        <v>6</v>
      </c>
      <c r="BM19">
        <v>0.5</v>
      </c>
      <c r="BN19" t="s">
        <v>290</v>
      </c>
      <c r="BO19">
        <v>2</v>
      </c>
      <c r="BP19">
        <v>1607991999.8499999</v>
      </c>
      <c r="BQ19">
        <v>79.429169999999999</v>
      </c>
      <c r="BR19">
        <v>79.947800000000001</v>
      </c>
      <c r="BS19">
        <v>20.092770000000002</v>
      </c>
      <c r="BT19">
        <v>17.631313333333299</v>
      </c>
      <c r="BU19">
        <v>77.912120000000002</v>
      </c>
      <c r="BV19">
        <v>19.952269999999999</v>
      </c>
      <c r="BW19">
        <v>500.01353333333299</v>
      </c>
      <c r="BX19">
        <v>102.355966666667</v>
      </c>
      <c r="BY19">
        <v>0.100062783333333</v>
      </c>
      <c r="BZ19">
        <v>27.97419</v>
      </c>
      <c r="CA19">
        <v>28.177096666666699</v>
      </c>
      <c r="CB19">
        <v>999.9</v>
      </c>
      <c r="CC19">
        <v>0</v>
      </c>
      <c r="CD19">
        <v>0</v>
      </c>
      <c r="CE19">
        <v>9993.5223333333306</v>
      </c>
      <c r="CF19">
        <v>0</v>
      </c>
      <c r="CG19">
        <v>234.16726666666699</v>
      </c>
      <c r="CH19">
        <v>1400.00066666667</v>
      </c>
      <c r="CI19">
        <v>0.89999799999999996</v>
      </c>
      <c r="CJ19">
        <v>0.10000199999999999</v>
      </c>
      <c r="CK19">
        <v>0</v>
      </c>
      <c r="CL19">
        <v>967.02329999999995</v>
      </c>
      <c r="CM19">
        <v>4.9997499999999997</v>
      </c>
      <c r="CN19">
        <v>13259.1133333333</v>
      </c>
      <c r="CO19">
        <v>12178.0433333333</v>
      </c>
      <c r="CP19">
        <v>47.835166666666701</v>
      </c>
      <c r="CQ19">
        <v>49.125</v>
      </c>
      <c r="CR19">
        <v>48.801666666666598</v>
      </c>
      <c r="CS19">
        <v>48.616533333333301</v>
      </c>
      <c r="CT19">
        <v>48.937066666666603</v>
      </c>
      <c r="CU19">
        <v>1255.50066666667</v>
      </c>
      <c r="CV19">
        <v>139.5</v>
      </c>
      <c r="CW19">
        <v>0</v>
      </c>
      <c r="CX19">
        <v>120</v>
      </c>
      <c r="CY19">
        <v>0</v>
      </c>
      <c r="CZ19">
        <v>966.97873076923099</v>
      </c>
      <c r="DA19">
        <v>-5.4248546913163498</v>
      </c>
      <c r="DB19">
        <v>-73.319658132509801</v>
      </c>
      <c r="DC19">
        <v>13258.4692307692</v>
      </c>
      <c r="DD19">
        <v>15</v>
      </c>
      <c r="DE19">
        <v>1607991969.5999999</v>
      </c>
      <c r="DF19" t="s">
        <v>302</v>
      </c>
      <c r="DG19">
        <v>1607991968.5999999</v>
      </c>
      <c r="DH19">
        <v>1607991969.5999999</v>
      </c>
      <c r="DI19">
        <v>26</v>
      </c>
      <c r="DJ19">
        <v>-3.359</v>
      </c>
      <c r="DK19">
        <v>0.03</v>
      </c>
      <c r="DL19">
        <v>1.5169999999999999</v>
      </c>
      <c r="DM19">
        <v>0.14000000000000001</v>
      </c>
      <c r="DN19">
        <v>77</v>
      </c>
      <c r="DO19">
        <v>18</v>
      </c>
      <c r="DP19">
        <v>0.23</v>
      </c>
      <c r="DQ19">
        <v>0.03</v>
      </c>
      <c r="DR19">
        <v>0.26432375072753</v>
      </c>
      <c r="DS19">
        <v>-0.15647970524370899</v>
      </c>
      <c r="DT19">
        <v>8.3749325125614393E-2</v>
      </c>
      <c r="DU19">
        <v>1</v>
      </c>
      <c r="DV19">
        <v>-0.51863203333333296</v>
      </c>
      <c r="DW19">
        <v>-0.16682362625138999</v>
      </c>
      <c r="DX19">
        <v>0.105070377605198</v>
      </c>
      <c r="DY19">
        <v>1</v>
      </c>
      <c r="DZ19">
        <v>2.461452</v>
      </c>
      <c r="EA19">
        <v>0.65188538375974203</v>
      </c>
      <c r="EB19">
        <v>5.0099345930527499E-2</v>
      </c>
      <c r="EC19">
        <v>0</v>
      </c>
      <c r="ED19">
        <v>2</v>
      </c>
      <c r="EE19">
        <v>3</v>
      </c>
      <c r="EF19" t="s">
        <v>303</v>
      </c>
      <c r="EG19">
        <v>100</v>
      </c>
      <c r="EH19">
        <v>100</v>
      </c>
      <c r="EI19">
        <v>1.5169999999999999</v>
      </c>
      <c r="EJ19">
        <v>0.14050000000000001</v>
      </c>
      <c r="EK19">
        <v>1.51705500000001</v>
      </c>
      <c r="EL19">
        <v>0</v>
      </c>
      <c r="EM19">
        <v>0</v>
      </c>
      <c r="EN19">
        <v>0</v>
      </c>
      <c r="EO19">
        <v>0.14049499999999801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0.7</v>
      </c>
      <c r="EX19">
        <v>0.6</v>
      </c>
      <c r="EY19">
        <v>2</v>
      </c>
      <c r="EZ19">
        <v>509.66699999999997</v>
      </c>
      <c r="FA19">
        <v>478.84699999999998</v>
      </c>
      <c r="FB19">
        <v>25.096499999999999</v>
      </c>
      <c r="FC19">
        <v>31.137499999999999</v>
      </c>
      <c r="FD19">
        <v>29.999600000000001</v>
      </c>
      <c r="FE19">
        <v>31.226600000000001</v>
      </c>
      <c r="FF19">
        <v>31.217300000000002</v>
      </c>
      <c r="FG19">
        <v>7.8266200000000001</v>
      </c>
      <c r="FH19">
        <v>16.1432</v>
      </c>
      <c r="FI19">
        <v>52.616900000000001</v>
      </c>
      <c r="FJ19">
        <v>25.110499999999998</v>
      </c>
      <c r="FK19">
        <v>80.677400000000006</v>
      </c>
      <c r="FL19">
        <v>17.453499999999998</v>
      </c>
      <c r="FM19">
        <v>101.81</v>
      </c>
      <c r="FN19">
        <v>101.22499999999999</v>
      </c>
    </row>
    <row r="20" spans="1:170" x14ac:dyDescent="0.25">
      <c r="A20">
        <v>4</v>
      </c>
      <c r="B20">
        <v>1607992075.0999999</v>
      </c>
      <c r="C20">
        <v>308.5</v>
      </c>
      <c r="D20" t="s">
        <v>304</v>
      </c>
      <c r="E20" t="s">
        <v>305</v>
      </c>
      <c r="F20" t="s">
        <v>285</v>
      </c>
      <c r="G20" t="s">
        <v>286</v>
      </c>
      <c r="H20">
        <v>1607992067.0999999</v>
      </c>
      <c r="I20">
        <f t="shared" si="0"/>
        <v>2.332067647401158E-3</v>
      </c>
      <c r="J20">
        <f t="shared" si="1"/>
        <v>1.4416483420407153</v>
      </c>
      <c r="K20">
        <f t="shared" si="2"/>
        <v>99.4359580645161</v>
      </c>
      <c r="L20">
        <f t="shared" si="3"/>
        <v>78.994288013984317</v>
      </c>
      <c r="M20">
        <f t="shared" si="4"/>
        <v>8.0933094501925726</v>
      </c>
      <c r="N20">
        <f t="shared" si="5"/>
        <v>10.187647731568049</v>
      </c>
      <c r="O20">
        <f t="shared" si="6"/>
        <v>0.13184647746000133</v>
      </c>
      <c r="P20">
        <f t="shared" si="7"/>
        <v>2.9706191191058866</v>
      </c>
      <c r="Q20">
        <f t="shared" si="8"/>
        <v>0.12867969560134876</v>
      </c>
      <c r="R20">
        <f t="shared" si="9"/>
        <v>8.0702997360851514E-2</v>
      </c>
      <c r="S20">
        <f t="shared" si="10"/>
        <v>231.291686102602</v>
      </c>
      <c r="T20">
        <f t="shared" si="11"/>
        <v>28.731324380854694</v>
      </c>
      <c r="U20">
        <f t="shared" si="12"/>
        <v>28.130996774193498</v>
      </c>
      <c r="V20">
        <f t="shared" si="13"/>
        <v>3.8239163094678257</v>
      </c>
      <c r="W20">
        <f t="shared" si="14"/>
        <v>53.281811964271732</v>
      </c>
      <c r="X20">
        <f t="shared" si="15"/>
        <v>2.0200870545798195</v>
      </c>
      <c r="Y20">
        <f t="shared" si="16"/>
        <v>3.7913257453301226</v>
      </c>
      <c r="Z20">
        <f t="shared" si="17"/>
        <v>1.8038292548880062</v>
      </c>
      <c r="AA20">
        <f t="shared" si="18"/>
        <v>-102.84418325039107</v>
      </c>
      <c r="AB20">
        <f t="shared" si="19"/>
        <v>-23.524264959076532</v>
      </c>
      <c r="AC20">
        <f t="shared" si="20"/>
        <v>-1.7271454274182354</v>
      </c>
      <c r="AD20">
        <f t="shared" si="21"/>
        <v>103.19609246571616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53948.047348088185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306</v>
      </c>
      <c r="AQ20">
        <v>956.13369230769194</v>
      </c>
      <c r="AR20">
        <v>1044.26</v>
      </c>
      <c r="AS20">
        <f t="shared" si="27"/>
        <v>8.4391155164717624E-2</v>
      </c>
      <c r="AT20">
        <v>0.5</v>
      </c>
      <c r="AU20">
        <f t="shared" si="28"/>
        <v>1180.1892781666611</v>
      </c>
      <c r="AV20">
        <f t="shared" si="29"/>
        <v>1.4416483420407153</v>
      </c>
      <c r="AW20">
        <f t="shared" si="30"/>
        <v>49.79876824874939</v>
      </c>
      <c r="AX20">
        <f t="shared" si="31"/>
        <v>0.29855591519353414</v>
      </c>
      <c r="AY20">
        <f t="shared" si="32"/>
        <v>1.7110779255628589E-3</v>
      </c>
      <c r="AZ20">
        <f t="shared" si="33"/>
        <v>2.1238197383793307</v>
      </c>
      <c r="BA20" t="s">
        <v>307</v>
      </c>
      <c r="BB20">
        <v>732.49</v>
      </c>
      <c r="BC20">
        <f t="shared" si="34"/>
        <v>311.77</v>
      </c>
      <c r="BD20">
        <f t="shared" si="35"/>
        <v>0.28266448886136591</v>
      </c>
      <c r="BE20">
        <f t="shared" si="36"/>
        <v>0.87675077779402966</v>
      </c>
      <c r="BF20">
        <f t="shared" si="37"/>
        <v>0.26803784585581425</v>
      </c>
      <c r="BG20">
        <f t="shared" si="38"/>
        <v>0.8708934737798526</v>
      </c>
      <c r="BH20">
        <f t="shared" si="39"/>
        <v>1400.0051612903201</v>
      </c>
      <c r="BI20">
        <f t="shared" si="40"/>
        <v>1180.1892781666611</v>
      </c>
      <c r="BJ20">
        <f t="shared" si="41"/>
        <v>0.84298923375320645</v>
      </c>
      <c r="BK20">
        <f t="shared" si="42"/>
        <v>0.19597846750641298</v>
      </c>
      <c r="BL20">
        <v>6</v>
      </c>
      <c r="BM20">
        <v>0.5</v>
      </c>
      <c r="BN20" t="s">
        <v>290</v>
      </c>
      <c r="BO20">
        <v>2</v>
      </c>
      <c r="BP20">
        <v>1607992067.0999999</v>
      </c>
      <c r="BQ20">
        <v>99.4359580645161</v>
      </c>
      <c r="BR20">
        <v>101.44409677419399</v>
      </c>
      <c r="BS20">
        <v>19.716945161290301</v>
      </c>
      <c r="BT20">
        <v>16.973790322580601</v>
      </c>
      <c r="BU20">
        <v>97.918903225806403</v>
      </c>
      <c r="BV20">
        <v>19.576445161290302</v>
      </c>
      <c r="BW20">
        <v>500.02712903225802</v>
      </c>
      <c r="BX20">
        <v>102.354387096774</v>
      </c>
      <c r="BY20">
        <v>9.9975790322580693E-2</v>
      </c>
      <c r="BZ20">
        <v>27.984109677419401</v>
      </c>
      <c r="CA20">
        <v>28.130996774193498</v>
      </c>
      <c r="CB20">
        <v>999.9</v>
      </c>
      <c r="CC20">
        <v>0</v>
      </c>
      <c r="CD20">
        <v>0</v>
      </c>
      <c r="CE20">
        <v>10000.5609677419</v>
      </c>
      <c r="CF20">
        <v>0</v>
      </c>
      <c r="CG20">
        <v>233.15312903225799</v>
      </c>
      <c r="CH20">
        <v>1400.0051612903201</v>
      </c>
      <c r="CI20">
        <v>0.89999938709677396</v>
      </c>
      <c r="CJ20">
        <v>0.1000006</v>
      </c>
      <c r="CK20">
        <v>0</v>
      </c>
      <c r="CL20">
        <v>956.20393548387096</v>
      </c>
      <c r="CM20">
        <v>4.9997499999999997</v>
      </c>
      <c r="CN20">
        <v>13112.2612903226</v>
      </c>
      <c r="CO20">
        <v>12178.087096774199</v>
      </c>
      <c r="CP20">
        <v>47.868903225806399</v>
      </c>
      <c r="CQ20">
        <v>49.061999999999998</v>
      </c>
      <c r="CR20">
        <v>48.792000000000002</v>
      </c>
      <c r="CS20">
        <v>48.580290322580602</v>
      </c>
      <c r="CT20">
        <v>48.933</v>
      </c>
      <c r="CU20">
        <v>1255.5070967741899</v>
      </c>
      <c r="CV20">
        <v>139.49806451612901</v>
      </c>
      <c r="CW20">
        <v>0</v>
      </c>
      <c r="CX20">
        <v>66.900000095367403</v>
      </c>
      <c r="CY20">
        <v>0</v>
      </c>
      <c r="CZ20">
        <v>956.13369230769194</v>
      </c>
      <c r="DA20">
        <v>-9.4808205167114608</v>
      </c>
      <c r="DB20">
        <v>-144.07863246694899</v>
      </c>
      <c r="DC20">
        <v>13110.9269230769</v>
      </c>
      <c r="DD20">
        <v>15</v>
      </c>
      <c r="DE20">
        <v>1607991969.5999999</v>
      </c>
      <c r="DF20" t="s">
        <v>302</v>
      </c>
      <c r="DG20">
        <v>1607991968.5999999</v>
      </c>
      <c r="DH20">
        <v>1607991969.5999999</v>
      </c>
      <c r="DI20">
        <v>26</v>
      </c>
      <c r="DJ20">
        <v>-3.359</v>
      </c>
      <c r="DK20">
        <v>0.03</v>
      </c>
      <c r="DL20">
        <v>1.5169999999999999</v>
      </c>
      <c r="DM20">
        <v>0.14000000000000001</v>
      </c>
      <c r="DN20">
        <v>77</v>
      </c>
      <c r="DO20">
        <v>18</v>
      </c>
      <c r="DP20">
        <v>0.23</v>
      </c>
      <c r="DQ20">
        <v>0.03</v>
      </c>
      <c r="DR20">
        <v>1.4515507269263499</v>
      </c>
      <c r="DS20">
        <v>-0.27105371828074498</v>
      </c>
      <c r="DT20">
        <v>3.7950294254725299E-2</v>
      </c>
      <c r="DU20">
        <v>1</v>
      </c>
      <c r="DV20">
        <v>-2.00970133333333</v>
      </c>
      <c r="DW20">
        <v>0.17358060066740499</v>
      </c>
      <c r="DX20">
        <v>3.2635503543772003E-2</v>
      </c>
      <c r="DY20">
        <v>1</v>
      </c>
      <c r="DZ20">
        <v>2.7425563333333298</v>
      </c>
      <c r="EA20">
        <v>0.13612912124582199</v>
      </c>
      <c r="EB20">
        <v>9.8304104639068308E-3</v>
      </c>
      <c r="EC20">
        <v>1</v>
      </c>
      <c r="ED20">
        <v>3</v>
      </c>
      <c r="EE20">
        <v>3</v>
      </c>
      <c r="EF20" t="s">
        <v>308</v>
      </c>
      <c r="EG20">
        <v>100</v>
      </c>
      <c r="EH20">
        <v>100</v>
      </c>
      <c r="EI20">
        <v>1.5169999999999999</v>
      </c>
      <c r="EJ20">
        <v>0.14050000000000001</v>
      </c>
      <c r="EK20">
        <v>1.51705500000001</v>
      </c>
      <c r="EL20">
        <v>0</v>
      </c>
      <c r="EM20">
        <v>0</v>
      </c>
      <c r="EN20">
        <v>0</v>
      </c>
      <c r="EO20">
        <v>0.14049499999999801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1.8</v>
      </c>
      <c r="EX20">
        <v>1.8</v>
      </c>
      <c r="EY20">
        <v>2</v>
      </c>
      <c r="EZ20">
        <v>509.56299999999999</v>
      </c>
      <c r="FA20">
        <v>478.40199999999999</v>
      </c>
      <c r="FB20">
        <v>24.9619</v>
      </c>
      <c r="FC20">
        <v>31.0364</v>
      </c>
      <c r="FD20">
        <v>29.999500000000001</v>
      </c>
      <c r="FE20">
        <v>31.121500000000001</v>
      </c>
      <c r="FF20">
        <v>31.113099999999999</v>
      </c>
      <c r="FG20">
        <v>8.7926699999999993</v>
      </c>
      <c r="FH20">
        <v>18.6828</v>
      </c>
      <c r="FI20">
        <v>52.616900000000001</v>
      </c>
      <c r="FJ20">
        <v>24.969100000000001</v>
      </c>
      <c r="FK20">
        <v>101.69</v>
      </c>
      <c r="FL20">
        <v>17.014099999999999</v>
      </c>
      <c r="FM20">
        <v>101.82899999999999</v>
      </c>
      <c r="FN20">
        <v>101.245</v>
      </c>
    </row>
    <row r="21" spans="1:170" x14ac:dyDescent="0.25">
      <c r="A21">
        <v>5</v>
      </c>
      <c r="B21">
        <v>1607992143.0999999</v>
      </c>
      <c r="C21">
        <v>376.5</v>
      </c>
      <c r="D21" t="s">
        <v>309</v>
      </c>
      <c r="E21" t="s">
        <v>310</v>
      </c>
      <c r="F21" t="s">
        <v>285</v>
      </c>
      <c r="G21" t="s">
        <v>286</v>
      </c>
      <c r="H21">
        <v>1607992135.3499999</v>
      </c>
      <c r="I21">
        <f t="shared" si="0"/>
        <v>2.5217783468073364E-3</v>
      </c>
      <c r="J21">
        <f t="shared" si="1"/>
        <v>3.6047217362078299</v>
      </c>
      <c r="K21">
        <f t="shared" si="2"/>
        <v>148.70373333333299</v>
      </c>
      <c r="L21">
        <f t="shared" si="3"/>
        <v>103.62967323201458</v>
      </c>
      <c r="M21">
        <f t="shared" si="4"/>
        <v>10.616853888779501</v>
      </c>
      <c r="N21">
        <f t="shared" si="5"/>
        <v>15.23468867822594</v>
      </c>
      <c r="O21">
        <f t="shared" si="6"/>
        <v>0.14242160897952846</v>
      </c>
      <c r="P21">
        <f t="shared" si="7"/>
        <v>2.970377588363041</v>
      </c>
      <c r="Q21">
        <f t="shared" si="8"/>
        <v>0.13873381262539555</v>
      </c>
      <c r="R21">
        <f t="shared" si="9"/>
        <v>8.7032013264751351E-2</v>
      </c>
      <c r="S21">
        <f t="shared" si="10"/>
        <v>231.29055692891671</v>
      </c>
      <c r="T21">
        <f t="shared" si="11"/>
        <v>28.686044048091048</v>
      </c>
      <c r="U21">
        <f t="shared" si="12"/>
        <v>28.094186666666701</v>
      </c>
      <c r="V21">
        <f t="shared" si="13"/>
        <v>3.8157262054766479</v>
      </c>
      <c r="W21">
        <f t="shared" si="14"/>
        <v>52.910436055316325</v>
      </c>
      <c r="X21">
        <f t="shared" si="15"/>
        <v>2.006398081812379</v>
      </c>
      <c r="Y21">
        <f t="shared" si="16"/>
        <v>3.7920649145940661</v>
      </c>
      <c r="Z21">
        <f t="shared" si="17"/>
        <v>1.8093281236642689</v>
      </c>
      <c r="AA21">
        <f t="shared" si="18"/>
        <v>-111.21042509420354</v>
      </c>
      <c r="AB21">
        <f t="shared" si="19"/>
        <v>-17.092168897788927</v>
      </c>
      <c r="AC21">
        <f t="shared" si="20"/>
        <v>-1.2547953554920888</v>
      </c>
      <c r="AD21">
        <f t="shared" si="21"/>
        <v>101.73316758143216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53940.278868833506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311</v>
      </c>
      <c r="AQ21">
        <v>943.27092000000005</v>
      </c>
      <c r="AR21">
        <v>1041.19</v>
      </c>
      <c r="AS21">
        <f t="shared" si="27"/>
        <v>9.4045351953053746E-2</v>
      </c>
      <c r="AT21">
        <v>0.5</v>
      </c>
      <c r="AU21">
        <f t="shared" si="28"/>
        <v>1180.1862907472507</v>
      </c>
      <c r="AV21">
        <f t="shared" si="29"/>
        <v>3.6047217362078299</v>
      </c>
      <c r="AW21">
        <f t="shared" si="30"/>
        <v>55.495517541747105</v>
      </c>
      <c r="AX21">
        <f t="shared" si="31"/>
        <v>0.31234452885640474</v>
      </c>
      <c r="AY21">
        <f t="shared" si="32"/>
        <v>3.5439059484209624E-3</v>
      </c>
      <c r="AZ21">
        <f t="shared" si="33"/>
        <v>2.1330304747452433</v>
      </c>
      <c r="BA21" t="s">
        <v>312</v>
      </c>
      <c r="BB21">
        <v>715.98</v>
      </c>
      <c r="BC21">
        <f t="shared" si="34"/>
        <v>325.21000000000004</v>
      </c>
      <c r="BD21">
        <f t="shared" si="35"/>
        <v>0.30109492328034193</v>
      </c>
      <c r="BE21">
        <f t="shared" si="36"/>
        <v>0.87227131691606774</v>
      </c>
      <c r="BF21">
        <f t="shared" si="37"/>
        <v>0.30062987008386322</v>
      </c>
      <c r="BG21">
        <f t="shared" si="38"/>
        <v>0.87209900126382534</v>
      </c>
      <c r="BH21">
        <f t="shared" si="39"/>
        <v>1400.002</v>
      </c>
      <c r="BI21">
        <f t="shared" si="40"/>
        <v>1180.1862907472507</v>
      </c>
      <c r="BJ21">
        <f t="shared" si="41"/>
        <v>0.84298900340660277</v>
      </c>
      <c r="BK21">
        <f t="shared" si="42"/>
        <v>0.19597800681320574</v>
      </c>
      <c r="BL21">
        <v>6</v>
      </c>
      <c r="BM21">
        <v>0.5</v>
      </c>
      <c r="BN21" t="s">
        <v>290</v>
      </c>
      <c r="BO21">
        <v>2</v>
      </c>
      <c r="BP21">
        <v>1607992135.3499999</v>
      </c>
      <c r="BQ21">
        <v>148.70373333333299</v>
      </c>
      <c r="BR21">
        <v>153.479166666667</v>
      </c>
      <c r="BS21">
        <v>19.58418</v>
      </c>
      <c r="BT21">
        <v>16.617453333333302</v>
      </c>
      <c r="BU21">
        <v>147.18666666666701</v>
      </c>
      <c r="BV21">
        <v>19.4436866666667</v>
      </c>
      <c r="BW21">
        <v>500.02409999999998</v>
      </c>
      <c r="BX21">
        <v>102.349933333333</v>
      </c>
      <c r="BY21">
        <v>0.100007476666667</v>
      </c>
      <c r="BZ21">
        <v>27.987453333333299</v>
      </c>
      <c r="CA21">
        <v>28.094186666666701</v>
      </c>
      <c r="CB21">
        <v>999.9</v>
      </c>
      <c r="CC21">
        <v>0</v>
      </c>
      <c r="CD21">
        <v>0</v>
      </c>
      <c r="CE21">
        <v>9999.6290000000008</v>
      </c>
      <c r="CF21">
        <v>0</v>
      </c>
      <c r="CG21">
        <v>232.18846666666701</v>
      </c>
      <c r="CH21">
        <v>1400.002</v>
      </c>
      <c r="CI21">
        <v>0.90000706666666697</v>
      </c>
      <c r="CJ21">
        <v>9.9992890000000001E-2</v>
      </c>
      <c r="CK21">
        <v>0</v>
      </c>
      <c r="CL21">
        <v>943.38526666666701</v>
      </c>
      <c r="CM21">
        <v>4.9997499999999997</v>
      </c>
      <c r="CN21">
        <v>12940.5666666667</v>
      </c>
      <c r="CO21">
        <v>12178.086666666701</v>
      </c>
      <c r="CP21">
        <v>47.837200000000003</v>
      </c>
      <c r="CQ21">
        <v>49.0165333333333</v>
      </c>
      <c r="CR21">
        <v>48.75</v>
      </c>
      <c r="CS21">
        <v>48.504066666666702</v>
      </c>
      <c r="CT21">
        <v>48.904000000000003</v>
      </c>
      <c r="CU21">
        <v>1255.5150000000001</v>
      </c>
      <c r="CV21">
        <v>139.48699999999999</v>
      </c>
      <c r="CW21">
        <v>0</v>
      </c>
      <c r="CX21">
        <v>67.400000095367403</v>
      </c>
      <c r="CY21">
        <v>0</v>
      </c>
      <c r="CZ21">
        <v>943.27092000000005</v>
      </c>
      <c r="DA21">
        <v>-9.6571538336759595</v>
      </c>
      <c r="DB21">
        <v>-138.67692285851899</v>
      </c>
      <c r="DC21">
        <v>12939.188</v>
      </c>
      <c r="DD21">
        <v>15</v>
      </c>
      <c r="DE21">
        <v>1607991969.5999999</v>
      </c>
      <c r="DF21" t="s">
        <v>302</v>
      </c>
      <c r="DG21">
        <v>1607991968.5999999</v>
      </c>
      <c r="DH21">
        <v>1607991969.5999999</v>
      </c>
      <c r="DI21">
        <v>26</v>
      </c>
      <c r="DJ21">
        <v>-3.359</v>
      </c>
      <c r="DK21">
        <v>0.03</v>
      </c>
      <c r="DL21">
        <v>1.5169999999999999</v>
      </c>
      <c r="DM21">
        <v>0.14000000000000001</v>
      </c>
      <c r="DN21">
        <v>77</v>
      </c>
      <c r="DO21">
        <v>18</v>
      </c>
      <c r="DP21">
        <v>0.23</v>
      </c>
      <c r="DQ21">
        <v>0.03</v>
      </c>
      <c r="DR21">
        <v>3.6168228104404498</v>
      </c>
      <c r="DS21">
        <v>-0.28460310029031</v>
      </c>
      <c r="DT21">
        <v>8.5993316202080797E-2</v>
      </c>
      <c r="DU21">
        <v>1</v>
      </c>
      <c r="DV21">
        <v>-4.7804536666666699</v>
      </c>
      <c r="DW21">
        <v>-2.6966229143489302E-2</v>
      </c>
      <c r="DX21">
        <v>8.2603561766763797E-2</v>
      </c>
      <c r="DY21">
        <v>1</v>
      </c>
      <c r="DZ21">
        <v>2.9652796666666701</v>
      </c>
      <c r="EA21">
        <v>0.176421357063405</v>
      </c>
      <c r="EB21">
        <v>1.2744252425657901E-2</v>
      </c>
      <c r="EC21">
        <v>1</v>
      </c>
      <c r="ED21">
        <v>3</v>
      </c>
      <c r="EE21">
        <v>3</v>
      </c>
      <c r="EF21" t="s">
        <v>308</v>
      </c>
      <c r="EG21">
        <v>100</v>
      </c>
      <c r="EH21">
        <v>100</v>
      </c>
      <c r="EI21">
        <v>1.5169999999999999</v>
      </c>
      <c r="EJ21">
        <v>0.14050000000000001</v>
      </c>
      <c r="EK21">
        <v>1.51705500000001</v>
      </c>
      <c r="EL21">
        <v>0</v>
      </c>
      <c r="EM21">
        <v>0</v>
      </c>
      <c r="EN21">
        <v>0</v>
      </c>
      <c r="EO21">
        <v>0.14049499999999801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2.9</v>
      </c>
      <c r="EX21">
        <v>2.9</v>
      </c>
      <c r="EY21">
        <v>2</v>
      </c>
      <c r="EZ21">
        <v>509.51900000000001</v>
      </c>
      <c r="FA21">
        <v>478.21699999999998</v>
      </c>
      <c r="FB21">
        <v>24.9575</v>
      </c>
      <c r="FC21">
        <v>30.935099999999998</v>
      </c>
      <c r="FD21">
        <v>29.999500000000001</v>
      </c>
      <c r="FE21">
        <v>31.016100000000002</v>
      </c>
      <c r="FF21">
        <v>31.006699999999999</v>
      </c>
      <c r="FG21">
        <v>11.1943</v>
      </c>
      <c r="FH21">
        <v>19.805800000000001</v>
      </c>
      <c r="FI21">
        <v>52.239100000000001</v>
      </c>
      <c r="FJ21">
        <v>24.965900000000001</v>
      </c>
      <c r="FK21">
        <v>154.22399999999999</v>
      </c>
      <c r="FL21">
        <v>16.668199999999999</v>
      </c>
      <c r="FM21">
        <v>101.84</v>
      </c>
      <c r="FN21">
        <v>101.268</v>
      </c>
    </row>
    <row r="22" spans="1:170" x14ac:dyDescent="0.25">
      <c r="A22">
        <v>6</v>
      </c>
      <c r="B22">
        <v>1607992219.0999999</v>
      </c>
      <c r="C22">
        <v>452.5</v>
      </c>
      <c r="D22" t="s">
        <v>313</v>
      </c>
      <c r="E22" t="s">
        <v>314</v>
      </c>
      <c r="F22" t="s">
        <v>285</v>
      </c>
      <c r="G22" t="s">
        <v>286</v>
      </c>
      <c r="H22">
        <v>1607992211.3499999</v>
      </c>
      <c r="I22">
        <f t="shared" si="0"/>
        <v>2.6977917742400034E-3</v>
      </c>
      <c r="J22">
        <f t="shared" si="1"/>
        <v>5.8167642115529796</v>
      </c>
      <c r="K22">
        <f t="shared" si="2"/>
        <v>199.00309999999999</v>
      </c>
      <c r="L22">
        <f t="shared" si="3"/>
        <v>131.84100096586457</v>
      </c>
      <c r="M22">
        <f t="shared" si="4"/>
        <v>13.506609643679974</v>
      </c>
      <c r="N22">
        <f t="shared" si="5"/>
        <v>20.387111519868792</v>
      </c>
      <c r="O22">
        <f t="shared" si="6"/>
        <v>0.15284971226459568</v>
      </c>
      <c r="P22">
        <f t="shared" si="7"/>
        <v>2.9700911724907457</v>
      </c>
      <c r="Q22">
        <f t="shared" si="8"/>
        <v>0.14861036277249515</v>
      </c>
      <c r="R22">
        <f t="shared" si="9"/>
        <v>9.3252571743484836E-2</v>
      </c>
      <c r="S22">
        <f t="shared" si="10"/>
        <v>231.29112804530217</v>
      </c>
      <c r="T22">
        <f t="shared" si="11"/>
        <v>28.619280921461623</v>
      </c>
      <c r="U22">
        <f t="shared" si="12"/>
        <v>28.052980000000002</v>
      </c>
      <c r="V22">
        <f t="shared" si="13"/>
        <v>3.8065760425183526</v>
      </c>
      <c r="W22">
        <f t="shared" si="14"/>
        <v>52.79584088560204</v>
      </c>
      <c r="X22">
        <f t="shared" si="15"/>
        <v>1.9995237727875481</v>
      </c>
      <c r="Y22">
        <f t="shared" si="16"/>
        <v>3.7872751702546301</v>
      </c>
      <c r="Z22">
        <f t="shared" si="17"/>
        <v>1.8070522697308045</v>
      </c>
      <c r="AA22">
        <f t="shared" si="18"/>
        <v>-118.97261724398415</v>
      </c>
      <c r="AB22">
        <f t="shared" si="19"/>
        <v>-13.963307766582629</v>
      </c>
      <c r="AC22">
        <f t="shared" si="20"/>
        <v>-1.0248724687467106</v>
      </c>
      <c r="AD22">
        <f t="shared" si="21"/>
        <v>97.330330565988689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53935.695803613591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315</v>
      </c>
      <c r="AQ22">
        <v>931.63843999999995</v>
      </c>
      <c r="AR22">
        <v>1040.74</v>
      </c>
      <c r="AS22">
        <f t="shared" si="27"/>
        <v>0.10483075503968331</v>
      </c>
      <c r="AT22">
        <v>0.5</v>
      </c>
      <c r="AU22">
        <f t="shared" si="28"/>
        <v>1180.1860907473126</v>
      </c>
      <c r="AV22">
        <f t="shared" si="29"/>
        <v>5.8167642115529796</v>
      </c>
      <c r="AW22">
        <f t="shared" si="30"/>
        <v>61.859899490186493</v>
      </c>
      <c r="AX22">
        <f t="shared" si="31"/>
        <v>0.32432692122912538</v>
      </c>
      <c r="AY22">
        <f t="shared" si="32"/>
        <v>5.4182232289486619E-3</v>
      </c>
      <c r="AZ22">
        <f t="shared" si="33"/>
        <v>2.1343851490285761</v>
      </c>
      <c r="BA22" t="s">
        <v>316</v>
      </c>
      <c r="BB22">
        <v>703.2</v>
      </c>
      <c r="BC22">
        <f t="shared" si="34"/>
        <v>337.53999999999996</v>
      </c>
      <c r="BD22">
        <f t="shared" si="35"/>
        <v>0.32322557326539098</v>
      </c>
      <c r="BE22">
        <f t="shared" si="36"/>
        <v>0.86809072719314706</v>
      </c>
      <c r="BF22">
        <f t="shared" si="37"/>
        <v>0.33542559159213142</v>
      </c>
      <c r="BG22">
        <f t="shared" si="38"/>
        <v>0.87227570724681813</v>
      </c>
      <c r="BH22">
        <f t="shared" si="39"/>
        <v>1400.00133333333</v>
      </c>
      <c r="BI22">
        <f t="shared" si="40"/>
        <v>1180.1860907473126</v>
      </c>
      <c r="BJ22">
        <f t="shared" si="41"/>
        <v>0.84298926197259483</v>
      </c>
      <c r="BK22">
        <f t="shared" si="42"/>
        <v>0.19597852394518983</v>
      </c>
      <c r="BL22">
        <v>6</v>
      </c>
      <c r="BM22">
        <v>0.5</v>
      </c>
      <c r="BN22" t="s">
        <v>290</v>
      </c>
      <c r="BO22">
        <v>2</v>
      </c>
      <c r="BP22">
        <v>1607992211.3499999</v>
      </c>
      <c r="BQ22">
        <v>199.00309999999999</v>
      </c>
      <c r="BR22">
        <v>206.627033333333</v>
      </c>
      <c r="BS22">
        <v>19.517793333333302</v>
      </c>
      <c r="BT22">
        <v>16.343806666666701</v>
      </c>
      <c r="BU22">
        <v>197.48599999999999</v>
      </c>
      <c r="BV22">
        <v>19.377300000000002</v>
      </c>
      <c r="BW22">
        <v>500.027966666667</v>
      </c>
      <c r="BX22">
        <v>102.3462</v>
      </c>
      <c r="BY22">
        <v>0.100000686666667</v>
      </c>
      <c r="BZ22">
        <v>27.965776666666699</v>
      </c>
      <c r="CA22">
        <v>28.052980000000002</v>
      </c>
      <c r="CB22">
        <v>999.9</v>
      </c>
      <c r="CC22">
        <v>0</v>
      </c>
      <c r="CD22">
        <v>0</v>
      </c>
      <c r="CE22">
        <v>9998.3726666666698</v>
      </c>
      <c r="CF22">
        <v>0</v>
      </c>
      <c r="CG22">
        <v>230.88653333333301</v>
      </c>
      <c r="CH22">
        <v>1400.00133333333</v>
      </c>
      <c r="CI22">
        <v>0.89999870000000004</v>
      </c>
      <c r="CJ22">
        <v>0.10000129333333301</v>
      </c>
      <c r="CK22">
        <v>0</v>
      </c>
      <c r="CL22">
        <v>931.66046666666705</v>
      </c>
      <c r="CM22">
        <v>4.9997499999999997</v>
      </c>
      <c r="CN22">
        <v>12784.3666666667</v>
      </c>
      <c r="CO22">
        <v>12178.0666666667</v>
      </c>
      <c r="CP22">
        <v>47.797600000000003</v>
      </c>
      <c r="CQ22">
        <v>48.974800000000002</v>
      </c>
      <c r="CR22">
        <v>48.703800000000001</v>
      </c>
      <c r="CS22">
        <v>48.4412666666666</v>
      </c>
      <c r="CT22">
        <v>48.874933333333303</v>
      </c>
      <c r="CU22">
        <v>1255.5023333333299</v>
      </c>
      <c r="CV22">
        <v>139.499</v>
      </c>
      <c r="CW22">
        <v>0</v>
      </c>
      <c r="CX22">
        <v>75</v>
      </c>
      <c r="CY22">
        <v>0</v>
      </c>
      <c r="CZ22">
        <v>931.63843999999995</v>
      </c>
      <c r="DA22">
        <v>-5.1643077081937099</v>
      </c>
      <c r="DB22">
        <v>-74.184615496433594</v>
      </c>
      <c r="DC22">
        <v>12784</v>
      </c>
      <c r="DD22">
        <v>15</v>
      </c>
      <c r="DE22">
        <v>1607991969.5999999</v>
      </c>
      <c r="DF22" t="s">
        <v>302</v>
      </c>
      <c r="DG22">
        <v>1607991968.5999999</v>
      </c>
      <c r="DH22">
        <v>1607991969.5999999</v>
      </c>
      <c r="DI22">
        <v>26</v>
      </c>
      <c r="DJ22">
        <v>-3.359</v>
      </c>
      <c r="DK22">
        <v>0.03</v>
      </c>
      <c r="DL22">
        <v>1.5169999999999999</v>
      </c>
      <c r="DM22">
        <v>0.14000000000000001</v>
      </c>
      <c r="DN22">
        <v>77</v>
      </c>
      <c r="DO22">
        <v>18</v>
      </c>
      <c r="DP22">
        <v>0.23</v>
      </c>
      <c r="DQ22">
        <v>0.03</v>
      </c>
      <c r="DR22">
        <v>5.8122995899321603</v>
      </c>
      <c r="DS22">
        <v>0.14993510884325101</v>
      </c>
      <c r="DT22">
        <v>2.6721724334713901E-2</v>
      </c>
      <c r="DU22">
        <v>1</v>
      </c>
      <c r="DV22">
        <v>-7.6208200000000001</v>
      </c>
      <c r="DW22">
        <v>-0.150617486095659</v>
      </c>
      <c r="DX22">
        <v>2.8849295080931699E-2</v>
      </c>
      <c r="DY22">
        <v>1</v>
      </c>
      <c r="DZ22">
        <v>3.1723840000000001</v>
      </c>
      <c r="EA22">
        <v>0.181712302558411</v>
      </c>
      <c r="EB22">
        <v>1.31978272454219E-2</v>
      </c>
      <c r="EC22">
        <v>1</v>
      </c>
      <c r="ED22">
        <v>3</v>
      </c>
      <c r="EE22">
        <v>3</v>
      </c>
      <c r="EF22" t="s">
        <v>308</v>
      </c>
      <c r="EG22">
        <v>100</v>
      </c>
      <c r="EH22">
        <v>100</v>
      </c>
      <c r="EI22">
        <v>1.5169999999999999</v>
      </c>
      <c r="EJ22">
        <v>0.14050000000000001</v>
      </c>
      <c r="EK22">
        <v>1.51705500000001</v>
      </c>
      <c r="EL22">
        <v>0</v>
      </c>
      <c r="EM22">
        <v>0</v>
      </c>
      <c r="EN22">
        <v>0</v>
      </c>
      <c r="EO22">
        <v>0.14049499999999801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4.2</v>
      </c>
      <c r="EX22">
        <v>4.2</v>
      </c>
      <c r="EY22">
        <v>2</v>
      </c>
      <c r="EZ22">
        <v>509.47199999999998</v>
      </c>
      <c r="FA22">
        <v>478.529</v>
      </c>
      <c r="FB22">
        <v>25.069400000000002</v>
      </c>
      <c r="FC22">
        <v>30.816800000000001</v>
      </c>
      <c r="FD22">
        <v>29.999500000000001</v>
      </c>
      <c r="FE22">
        <v>30.895399999999999</v>
      </c>
      <c r="FF22">
        <v>30.885999999999999</v>
      </c>
      <c r="FG22">
        <v>13.592499999999999</v>
      </c>
      <c r="FH22">
        <v>20.864699999999999</v>
      </c>
      <c r="FI22">
        <v>51.859499999999997</v>
      </c>
      <c r="FJ22">
        <v>25.087299999999999</v>
      </c>
      <c r="FK22">
        <v>207.13399999999999</v>
      </c>
      <c r="FL22">
        <v>16.347300000000001</v>
      </c>
      <c r="FM22">
        <v>101.863</v>
      </c>
      <c r="FN22">
        <v>101.29300000000001</v>
      </c>
    </row>
    <row r="23" spans="1:170" x14ac:dyDescent="0.25">
      <c r="A23">
        <v>7</v>
      </c>
      <c r="B23">
        <v>1607992288.0999999</v>
      </c>
      <c r="C23">
        <v>521.5</v>
      </c>
      <c r="D23" t="s">
        <v>317</v>
      </c>
      <c r="E23" t="s">
        <v>318</v>
      </c>
      <c r="F23" t="s">
        <v>285</v>
      </c>
      <c r="G23" t="s">
        <v>286</v>
      </c>
      <c r="H23">
        <v>1607992280.3499999</v>
      </c>
      <c r="I23">
        <f t="shared" si="0"/>
        <v>2.751954909380992E-3</v>
      </c>
      <c r="J23">
        <f t="shared" si="1"/>
        <v>8.054488562070679</v>
      </c>
      <c r="K23">
        <f t="shared" si="2"/>
        <v>248.67840000000001</v>
      </c>
      <c r="L23">
        <f t="shared" si="3"/>
        <v>157.83813350272814</v>
      </c>
      <c r="M23">
        <f t="shared" si="4"/>
        <v>16.169501327300939</v>
      </c>
      <c r="N23">
        <f t="shared" si="5"/>
        <v>25.475502210000304</v>
      </c>
      <c r="O23">
        <f t="shared" si="6"/>
        <v>0.15548921087968839</v>
      </c>
      <c r="P23">
        <f t="shared" si="7"/>
        <v>2.9703037430423134</v>
      </c>
      <c r="Q23">
        <f t="shared" si="8"/>
        <v>0.15110474764354453</v>
      </c>
      <c r="R23">
        <f t="shared" si="9"/>
        <v>9.4824095957358939E-2</v>
      </c>
      <c r="S23">
        <f t="shared" si="10"/>
        <v>231.29127783340601</v>
      </c>
      <c r="T23">
        <f t="shared" si="11"/>
        <v>28.627212024617858</v>
      </c>
      <c r="U23">
        <f t="shared" si="12"/>
        <v>28.050619999999999</v>
      </c>
      <c r="V23">
        <f t="shared" si="13"/>
        <v>3.8060525718420388</v>
      </c>
      <c r="W23">
        <f t="shared" si="14"/>
        <v>52.560041413957514</v>
      </c>
      <c r="X23">
        <f t="shared" si="15"/>
        <v>1.9931345174903461</v>
      </c>
      <c r="Y23">
        <f t="shared" si="16"/>
        <v>3.7921098687739274</v>
      </c>
      <c r="Z23">
        <f t="shared" si="17"/>
        <v>1.8129180543516927</v>
      </c>
      <c r="AA23">
        <f t="shared" si="18"/>
        <v>-121.36121150370175</v>
      </c>
      <c r="AB23">
        <f t="shared" si="19"/>
        <v>-10.082634352641534</v>
      </c>
      <c r="AC23">
        <f t="shared" si="20"/>
        <v>-0.74005959303448632</v>
      </c>
      <c r="AD23">
        <f t="shared" si="21"/>
        <v>99.107372384028238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53937.942145034453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319</v>
      </c>
      <c r="AQ23">
        <v>927.19888000000003</v>
      </c>
      <c r="AR23">
        <v>1047.47</v>
      </c>
      <c r="AS23">
        <f t="shared" si="27"/>
        <v>0.11482058674711448</v>
      </c>
      <c r="AT23">
        <v>0.5</v>
      </c>
      <c r="AU23">
        <f t="shared" si="28"/>
        <v>1180.1876807472954</v>
      </c>
      <c r="AV23">
        <f t="shared" si="29"/>
        <v>8.054488562070679</v>
      </c>
      <c r="AW23">
        <f t="shared" si="30"/>
        <v>67.75492098756034</v>
      </c>
      <c r="AX23">
        <f t="shared" si="31"/>
        <v>0.34019112719218692</v>
      </c>
      <c r="AY23">
        <f t="shared" si="32"/>
        <v>7.3142909239833492E-3</v>
      </c>
      <c r="AZ23">
        <f t="shared" si="33"/>
        <v>2.1142467087362879</v>
      </c>
      <c r="BA23" t="s">
        <v>320</v>
      </c>
      <c r="BB23">
        <v>691.13</v>
      </c>
      <c r="BC23">
        <f t="shared" si="34"/>
        <v>356.34000000000003</v>
      </c>
      <c r="BD23">
        <f t="shared" si="35"/>
        <v>0.33751787618566531</v>
      </c>
      <c r="BE23">
        <f t="shared" si="36"/>
        <v>0.86139753787510442</v>
      </c>
      <c r="BF23">
        <f t="shared" si="37"/>
        <v>0.36226996392417804</v>
      </c>
      <c r="BG23">
        <f t="shared" si="38"/>
        <v>0.8696329711011711</v>
      </c>
      <c r="BH23">
        <f t="shared" si="39"/>
        <v>1400.0033333333299</v>
      </c>
      <c r="BI23">
        <f t="shared" si="40"/>
        <v>1180.1876807472954</v>
      </c>
      <c r="BJ23">
        <f t="shared" si="41"/>
        <v>0.84298919341665735</v>
      </c>
      <c r="BK23">
        <f t="shared" si="42"/>
        <v>0.19597838683331473</v>
      </c>
      <c r="BL23">
        <v>6</v>
      </c>
      <c r="BM23">
        <v>0.5</v>
      </c>
      <c r="BN23" t="s">
        <v>290</v>
      </c>
      <c r="BO23">
        <v>2</v>
      </c>
      <c r="BP23">
        <v>1607992280.3499999</v>
      </c>
      <c r="BQ23">
        <v>248.67840000000001</v>
      </c>
      <c r="BR23">
        <v>259.164266666667</v>
      </c>
      <c r="BS23">
        <v>19.455926666666699</v>
      </c>
      <c r="BT23">
        <v>16.218060000000001</v>
      </c>
      <c r="BU23">
        <v>247.16130000000001</v>
      </c>
      <c r="BV23">
        <v>19.315426666666699</v>
      </c>
      <c r="BW23">
        <v>500.03536666666702</v>
      </c>
      <c r="BX23">
        <v>102.343533333333</v>
      </c>
      <c r="BY23">
        <v>0.100033176666667</v>
      </c>
      <c r="BZ23">
        <v>27.987656666666702</v>
      </c>
      <c r="CA23">
        <v>28.050619999999999</v>
      </c>
      <c r="CB23">
        <v>999.9</v>
      </c>
      <c r="CC23">
        <v>0</v>
      </c>
      <c r="CD23">
        <v>0</v>
      </c>
      <c r="CE23">
        <v>9999.8363333333291</v>
      </c>
      <c r="CF23">
        <v>0</v>
      </c>
      <c r="CG23">
        <v>230.00653333333301</v>
      </c>
      <c r="CH23">
        <v>1400.0033333333299</v>
      </c>
      <c r="CI23">
        <v>0.90000083333333303</v>
      </c>
      <c r="CJ23">
        <v>9.9999163333333294E-2</v>
      </c>
      <c r="CK23">
        <v>0</v>
      </c>
      <c r="CL23">
        <v>927.25366666666696</v>
      </c>
      <c r="CM23">
        <v>4.9997499999999997</v>
      </c>
      <c r="CN23">
        <v>12731.07</v>
      </c>
      <c r="CO23">
        <v>12178.0766666667</v>
      </c>
      <c r="CP23">
        <v>47.807866666666598</v>
      </c>
      <c r="CQ23">
        <v>48.936999999999998</v>
      </c>
      <c r="CR23">
        <v>48.701700000000002</v>
      </c>
      <c r="CS23">
        <v>48.424599999999998</v>
      </c>
      <c r="CT23">
        <v>48.875</v>
      </c>
      <c r="CU23">
        <v>1255.5073333333301</v>
      </c>
      <c r="CV23">
        <v>139.49600000000001</v>
      </c>
      <c r="CW23">
        <v>0</v>
      </c>
      <c r="CX23">
        <v>68.5</v>
      </c>
      <c r="CY23">
        <v>0</v>
      </c>
      <c r="CZ23">
        <v>927.19888000000003</v>
      </c>
      <c r="DA23">
        <v>-3.7130769229080798</v>
      </c>
      <c r="DB23">
        <v>-62.5846154707599</v>
      </c>
      <c r="DC23">
        <v>12730.16</v>
      </c>
      <c r="DD23">
        <v>15</v>
      </c>
      <c r="DE23">
        <v>1607991969.5999999</v>
      </c>
      <c r="DF23" t="s">
        <v>302</v>
      </c>
      <c r="DG23">
        <v>1607991968.5999999</v>
      </c>
      <c r="DH23">
        <v>1607991969.5999999</v>
      </c>
      <c r="DI23">
        <v>26</v>
      </c>
      <c r="DJ23">
        <v>-3.359</v>
      </c>
      <c r="DK23">
        <v>0.03</v>
      </c>
      <c r="DL23">
        <v>1.5169999999999999</v>
      </c>
      <c r="DM23">
        <v>0.14000000000000001</v>
      </c>
      <c r="DN23">
        <v>77</v>
      </c>
      <c r="DO23">
        <v>18</v>
      </c>
      <c r="DP23">
        <v>0.23</v>
      </c>
      <c r="DQ23">
        <v>0.03</v>
      </c>
      <c r="DR23">
        <v>8.0639372008512602</v>
      </c>
      <c r="DS23">
        <v>-5.4131188744608299E-3</v>
      </c>
      <c r="DT23">
        <v>7.0793820501818594E-2</v>
      </c>
      <c r="DU23">
        <v>1</v>
      </c>
      <c r="DV23">
        <v>-10.49047</v>
      </c>
      <c r="DW23">
        <v>-0.13403959955509301</v>
      </c>
      <c r="DX23">
        <v>7.4209074692160606E-2</v>
      </c>
      <c r="DY23">
        <v>1</v>
      </c>
      <c r="DZ23">
        <v>3.2385130000000002</v>
      </c>
      <c r="EA23">
        <v>-0.14354322580644899</v>
      </c>
      <c r="EB23">
        <v>1.3141122770397799E-2</v>
      </c>
      <c r="EC23">
        <v>1</v>
      </c>
      <c r="ED23">
        <v>3</v>
      </c>
      <c r="EE23">
        <v>3</v>
      </c>
      <c r="EF23" t="s">
        <v>308</v>
      </c>
      <c r="EG23">
        <v>100</v>
      </c>
      <c r="EH23">
        <v>100</v>
      </c>
      <c r="EI23">
        <v>1.5169999999999999</v>
      </c>
      <c r="EJ23">
        <v>0.14050000000000001</v>
      </c>
      <c r="EK23">
        <v>1.51705500000001</v>
      </c>
      <c r="EL23">
        <v>0</v>
      </c>
      <c r="EM23">
        <v>0</v>
      </c>
      <c r="EN23">
        <v>0</v>
      </c>
      <c r="EO23">
        <v>0.14049499999999801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5.3</v>
      </c>
      <c r="EX23">
        <v>5.3</v>
      </c>
      <c r="EY23">
        <v>2</v>
      </c>
      <c r="EZ23">
        <v>509.24099999999999</v>
      </c>
      <c r="FA23">
        <v>478.57299999999998</v>
      </c>
      <c r="FB23">
        <v>25.171399999999998</v>
      </c>
      <c r="FC23">
        <v>30.7164</v>
      </c>
      <c r="FD23">
        <v>29.999600000000001</v>
      </c>
      <c r="FE23">
        <v>30.793399999999998</v>
      </c>
      <c r="FF23">
        <v>30.784300000000002</v>
      </c>
      <c r="FG23">
        <v>15.9275</v>
      </c>
      <c r="FH23">
        <v>20.476500000000001</v>
      </c>
      <c r="FI23">
        <v>51.115299999999998</v>
      </c>
      <c r="FJ23">
        <v>25.177800000000001</v>
      </c>
      <c r="FK23">
        <v>259.81200000000001</v>
      </c>
      <c r="FL23">
        <v>16.274699999999999</v>
      </c>
      <c r="FM23">
        <v>101.875</v>
      </c>
      <c r="FN23">
        <v>101.313</v>
      </c>
    </row>
    <row r="24" spans="1:170" x14ac:dyDescent="0.25">
      <c r="A24">
        <v>8</v>
      </c>
      <c r="B24">
        <v>1607992356.0999999</v>
      </c>
      <c r="C24">
        <v>589.5</v>
      </c>
      <c r="D24" t="s">
        <v>321</v>
      </c>
      <c r="E24" t="s">
        <v>322</v>
      </c>
      <c r="F24" t="s">
        <v>285</v>
      </c>
      <c r="G24" t="s">
        <v>286</v>
      </c>
      <c r="H24">
        <v>1607992348.3499999</v>
      </c>
      <c r="I24">
        <f t="shared" si="0"/>
        <v>2.7080071263001233E-3</v>
      </c>
      <c r="J24">
        <f t="shared" si="1"/>
        <v>14.307616183795496</v>
      </c>
      <c r="K24">
        <f t="shared" si="2"/>
        <v>396.1189</v>
      </c>
      <c r="L24">
        <f t="shared" si="3"/>
        <v>233.93780179411175</v>
      </c>
      <c r="M24">
        <f t="shared" si="4"/>
        <v>23.965158220432091</v>
      </c>
      <c r="N24">
        <f t="shared" si="5"/>
        <v>40.579384946766048</v>
      </c>
      <c r="O24">
        <f t="shared" si="6"/>
        <v>0.15323179551744734</v>
      </c>
      <c r="P24">
        <f t="shared" si="7"/>
        <v>2.9701522345884324</v>
      </c>
      <c r="Q24">
        <f t="shared" si="8"/>
        <v>0.14897162807875713</v>
      </c>
      <c r="R24">
        <f t="shared" si="9"/>
        <v>9.3480161194646957E-2</v>
      </c>
      <c r="S24">
        <f t="shared" si="10"/>
        <v>231.29229178489018</v>
      </c>
      <c r="T24">
        <f t="shared" si="11"/>
        <v>28.645038166344143</v>
      </c>
      <c r="U24">
        <f t="shared" si="12"/>
        <v>28.035216666666699</v>
      </c>
      <c r="V24">
        <f t="shared" si="13"/>
        <v>3.8026375068801892</v>
      </c>
      <c r="W24">
        <f t="shared" si="14"/>
        <v>52.539586398484552</v>
      </c>
      <c r="X24">
        <f t="shared" si="15"/>
        <v>1.993115931476338</v>
      </c>
      <c r="Y24">
        <f t="shared" si="16"/>
        <v>3.7935508596501388</v>
      </c>
      <c r="Z24">
        <f t="shared" si="17"/>
        <v>1.8095215754038512</v>
      </c>
      <c r="AA24">
        <f t="shared" si="18"/>
        <v>-119.42311426983544</v>
      </c>
      <c r="AB24">
        <f t="shared" si="19"/>
        <v>-6.5721395681752259</v>
      </c>
      <c r="AC24">
        <f t="shared" si="20"/>
        <v>-0.48239452571619645</v>
      </c>
      <c r="AD24">
        <f t="shared" si="21"/>
        <v>104.81464342116332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53932.314968117418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323</v>
      </c>
      <c r="AQ24">
        <v>937.96865384615398</v>
      </c>
      <c r="AR24">
        <v>1090.23</v>
      </c>
      <c r="AS24">
        <f t="shared" si="27"/>
        <v>0.13965983889073497</v>
      </c>
      <c r="AT24">
        <v>0.5</v>
      </c>
      <c r="AU24">
        <f t="shared" si="28"/>
        <v>1180.1927507472976</v>
      </c>
      <c r="AV24">
        <f t="shared" si="29"/>
        <v>14.307616183795496</v>
      </c>
      <c r="AW24">
        <f t="shared" si="30"/>
        <v>82.412764714690454</v>
      </c>
      <c r="AX24">
        <f t="shared" si="31"/>
        <v>0.37347165277051636</v>
      </c>
      <c r="AY24">
        <f t="shared" si="32"/>
        <v>1.2612654716093038E-2</v>
      </c>
      <c r="AZ24">
        <f t="shared" si="33"/>
        <v>1.9921025838584518</v>
      </c>
      <c r="BA24" t="s">
        <v>324</v>
      </c>
      <c r="BB24">
        <v>683.06</v>
      </c>
      <c r="BC24">
        <f t="shared" si="34"/>
        <v>407.17000000000007</v>
      </c>
      <c r="BD24">
        <f t="shared" si="35"/>
        <v>0.37395030614693126</v>
      </c>
      <c r="BE24">
        <f t="shared" si="36"/>
        <v>0.84212220145636707</v>
      </c>
      <c r="BF24">
        <f t="shared" si="37"/>
        <v>0.40629778787673476</v>
      </c>
      <c r="BG24">
        <f t="shared" si="38"/>
        <v>0.85284197591723998</v>
      </c>
      <c r="BH24">
        <f t="shared" si="39"/>
        <v>1400.00933333333</v>
      </c>
      <c r="BI24">
        <f t="shared" si="40"/>
        <v>1180.1927507472976</v>
      </c>
      <c r="BJ24">
        <f t="shared" si="41"/>
        <v>0.84298920203434391</v>
      </c>
      <c r="BK24">
        <f t="shared" si="42"/>
        <v>0.19597840406868791</v>
      </c>
      <c r="BL24">
        <v>6</v>
      </c>
      <c r="BM24">
        <v>0.5</v>
      </c>
      <c r="BN24" t="s">
        <v>290</v>
      </c>
      <c r="BO24">
        <v>2</v>
      </c>
      <c r="BP24">
        <v>1607992348.3499999</v>
      </c>
      <c r="BQ24">
        <v>396.1189</v>
      </c>
      <c r="BR24">
        <v>414.57466666666699</v>
      </c>
      <c r="BS24">
        <v>19.455960000000001</v>
      </c>
      <c r="BT24">
        <v>16.269680000000001</v>
      </c>
      <c r="BU24">
        <v>394.60183333333299</v>
      </c>
      <c r="BV24">
        <v>19.315463333333302</v>
      </c>
      <c r="BW24">
        <v>500.01636666666701</v>
      </c>
      <c r="BX24">
        <v>102.34246666666699</v>
      </c>
      <c r="BY24">
        <v>9.9969043333333299E-2</v>
      </c>
      <c r="BZ24">
        <v>27.9941733333333</v>
      </c>
      <c r="CA24">
        <v>28.035216666666699</v>
      </c>
      <c r="CB24">
        <v>999.9</v>
      </c>
      <c r="CC24">
        <v>0</v>
      </c>
      <c r="CD24">
        <v>0</v>
      </c>
      <c r="CE24">
        <v>9999.0830000000005</v>
      </c>
      <c r="CF24">
        <v>0</v>
      </c>
      <c r="CG24">
        <v>229.2773</v>
      </c>
      <c r="CH24">
        <v>1400.00933333333</v>
      </c>
      <c r="CI24">
        <v>0.90000416666666705</v>
      </c>
      <c r="CJ24">
        <v>9.9995773333333302E-2</v>
      </c>
      <c r="CK24">
        <v>0</v>
      </c>
      <c r="CL24">
        <v>937.90970000000004</v>
      </c>
      <c r="CM24">
        <v>4.9997499999999997</v>
      </c>
      <c r="CN24">
        <v>12886.92</v>
      </c>
      <c r="CO24">
        <v>12178.1366666667</v>
      </c>
      <c r="CP24">
        <v>47.787199999999999</v>
      </c>
      <c r="CQ24">
        <v>48.8791333333333</v>
      </c>
      <c r="CR24">
        <v>48.686999999999998</v>
      </c>
      <c r="CS24">
        <v>48.370800000000003</v>
      </c>
      <c r="CT24">
        <v>48.845666666666702</v>
      </c>
      <c r="CU24">
        <v>1255.5123333333299</v>
      </c>
      <c r="CV24">
        <v>139.49700000000001</v>
      </c>
      <c r="CW24">
        <v>0</v>
      </c>
      <c r="CX24">
        <v>67.300000190734906</v>
      </c>
      <c r="CY24">
        <v>0</v>
      </c>
      <c r="CZ24">
        <v>937.96865384615398</v>
      </c>
      <c r="DA24">
        <v>5.1974359051139203</v>
      </c>
      <c r="DB24">
        <v>54.215384738292997</v>
      </c>
      <c r="DC24">
        <v>12887.2384615385</v>
      </c>
      <c r="DD24">
        <v>15</v>
      </c>
      <c r="DE24">
        <v>1607991969.5999999</v>
      </c>
      <c r="DF24" t="s">
        <v>302</v>
      </c>
      <c r="DG24">
        <v>1607991968.5999999</v>
      </c>
      <c r="DH24">
        <v>1607991969.5999999</v>
      </c>
      <c r="DI24">
        <v>26</v>
      </c>
      <c r="DJ24">
        <v>-3.359</v>
      </c>
      <c r="DK24">
        <v>0.03</v>
      </c>
      <c r="DL24">
        <v>1.5169999999999999</v>
      </c>
      <c r="DM24">
        <v>0.14000000000000001</v>
      </c>
      <c r="DN24">
        <v>77</v>
      </c>
      <c r="DO24">
        <v>18</v>
      </c>
      <c r="DP24">
        <v>0.23</v>
      </c>
      <c r="DQ24">
        <v>0.03</v>
      </c>
      <c r="DR24">
        <v>14.321654381561</v>
      </c>
      <c r="DS24">
        <v>-0.17241400413543301</v>
      </c>
      <c r="DT24">
        <v>7.3238878160628407E-2</v>
      </c>
      <c r="DU24">
        <v>1</v>
      </c>
      <c r="DV24">
        <v>-18.462326666666701</v>
      </c>
      <c r="DW24">
        <v>-8.3335261401547595E-2</v>
      </c>
      <c r="DX24">
        <v>7.4231062381069302E-2</v>
      </c>
      <c r="DY24">
        <v>1</v>
      </c>
      <c r="DZ24">
        <v>3.1855306666666698</v>
      </c>
      <c r="EA24">
        <v>0.15136338153503801</v>
      </c>
      <c r="EB24">
        <v>1.17843350635022E-2</v>
      </c>
      <c r="EC24">
        <v>1</v>
      </c>
      <c r="ED24">
        <v>3</v>
      </c>
      <c r="EE24">
        <v>3</v>
      </c>
      <c r="EF24" t="s">
        <v>308</v>
      </c>
      <c r="EG24">
        <v>100</v>
      </c>
      <c r="EH24">
        <v>100</v>
      </c>
      <c r="EI24">
        <v>1.518</v>
      </c>
      <c r="EJ24">
        <v>0.14050000000000001</v>
      </c>
      <c r="EK24">
        <v>1.51705500000001</v>
      </c>
      <c r="EL24">
        <v>0</v>
      </c>
      <c r="EM24">
        <v>0</v>
      </c>
      <c r="EN24">
        <v>0</v>
      </c>
      <c r="EO24">
        <v>0.14049499999999801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6.5</v>
      </c>
      <c r="EX24">
        <v>6.4</v>
      </c>
      <c r="EY24">
        <v>2</v>
      </c>
      <c r="EZ24">
        <v>509.09399999999999</v>
      </c>
      <c r="FA24">
        <v>479.04</v>
      </c>
      <c r="FB24">
        <v>25.0322</v>
      </c>
      <c r="FC24">
        <v>30.624400000000001</v>
      </c>
      <c r="FD24">
        <v>29.999700000000001</v>
      </c>
      <c r="FE24">
        <v>30.697500000000002</v>
      </c>
      <c r="FF24">
        <v>30.6875</v>
      </c>
      <c r="FG24">
        <v>22.587199999999999</v>
      </c>
      <c r="FH24">
        <v>19.8565</v>
      </c>
      <c r="FI24">
        <v>50.735700000000001</v>
      </c>
      <c r="FJ24">
        <v>25.029900000000001</v>
      </c>
      <c r="FK24">
        <v>416.303</v>
      </c>
      <c r="FL24">
        <v>16.338899999999999</v>
      </c>
      <c r="FM24">
        <v>101.89100000000001</v>
      </c>
      <c r="FN24">
        <v>101.322</v>
      </c>
    </row>
    <row r="25" spans="1:170" x14ac:dyDescent="0.25">
      <c r="A25">
        <v>9</v>
      </c>
      <c r="B25">
        <v>1607992476.5999999</v>
      </c>
      <c r="C25">
        <v>710</v>
      </c>
      <c r="D25" t="s">
        <v>325</v>
      </c>
      <c r="E25" t="s">
        <v>326</v>
      </c>
      <c r="F25" t="s">
        <v>285</v>
      </c>
      <c r="G25" t="s">
        <v>286</v>
      </c>
      <c r="H25">
        <v>1607992468.5999999</v>
      </c>
      <c r="I25">
        <f t="shared" si="0"/>
        <v>2.5730788905842785E-3</v>
      </c>
      <c r="J25">
        <f t="shared" si="1"/>
        <v>16.752761711352971</v>
      </c>
      <c r="K25">
        <f t="shared" si="2"/>
        <v>499.86674193548401</v>
      </c>
      <c r="L25">
        <f t="shared" si="3"/>
        <v>298.38079006692578</v>
      </c>
      <c r="M25">
        <f t="shared" si="4"/>
        <v>30.565931907698047</v>
      </c>
      <c r="N25">
        <f t="shared" si="5"/>
        <v>51.206020312151715</v>
      </c>
      <c r="O25">
        <f t="shared" si="6"/>
        <v>0.14444851488454183</v>
      </c>
      <c r="P25">
        <f t="shared" si="7"/>
        <v>2.9708931285951996</v>
      </c>
      <c r="Q25">
        <f t="shared" si="8"/>
        <v>0.14065714856347541</v>
      </c>
      <c r="R25">
        <f t="shared" si="9"/>
        <v>8.8243068479434195E-2</v>
      </c>
      <c r="S25">
        <f t="shared" si="10"/>
        <v>231.28774695053227</v>
      </c>
      <c r="T25">
        <f t="shared" si="11"/>
        <v>28.670992995336466</v>
      </c>
      <c r="U25">
        <f t="shared" si="12"/>
        <v>28.043741935483901</v>
      </c>
      <c r="V25">
        <f t="shared" si="13"/>
        <v>3.8045273092649023</v>
      </c>
      <c r="W25">
        <f t="shared" si="14"/>
        <v>52.312448557871114</v>
      </c>
      <c r="X25">
        <f t="shared" si="15"/>
        <v>1.9835181159145463</v>
      </c>
      <c r="Y25">
        <f t="shared" si="16"/>
        <v>3.7916751568611082</v>
      </c>
      <c r="Z25">
        <f t="shared" si="17"/>
        <v>1.821009193350356</v>
      </c>
      <c r="AA25">
        <f t="shared" si="18"/>
        <v>-113.47277907476668</v>
      </c>
      <c r="AB25">
        <f t="shared" si="19"/>
        <v>-9.2979405132943107</v>
      </c>
      <c r="AC25">
        <f t="shared" si="20"/>
        <v>-0.68229805004658584</v>
      </c>
      <c r="AD25">
        <f t="shared" si="21"/>
        <v>107.83472931242468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53955.465235057709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327</v>
      </c>
      <c r="AQ25">
        <v>973.85084615384596</v>
      </c>
      <c r="AR25">
        <v>1150.8</v>
      </c>
      <c r="AS25">
        <f t="shared" si="27"/>
        <v>0.15376186465602537</v>
      </c>
      <c r="AT25">
        <v>0.5</v>
      </c>
      <c r="AU25">
        <f t="shared" si="28"/>
        <v>1180.1689139835219</v>
      </c>
      <c r="AV25">
        <f t="shared" si="29"/>
        <v>16.752761711352971</v>
      </c>
      <c r="AW25">
        <f t="shared" si="30"/>
        <v>90.732486411591367</v>
      </c>
      <c r="AX25">
        <f t="shared" si="31"/>
        <v>0.39655022592978789</v>
      </c>
      <c r="AY25">
        <f t="shared" si="32"/>
        <v>1.4684770108604278E-2</v>
      </c>
      <c r="AZ25">
        <f t="shared" si="33"/>
        <v>1.8346193952033367</v>
      </c>
      <c r="BA25" t="s">
        <v>328</v>
      </c>
      <c r="BB25">
        <v>694.45</v>
      </c>
      <c r="BC25">
        <f t="shared" si="34"/>
        <v>456.34999999999991</v>
      </c>
      <c r="BD25">
        <f t="shared" si="35"/>
        <v>0.38774877582152739</v>
      </c>
      <c r="BE25">
        <f t="shared" si="36"/>
        <v>0.8222680059042774</v>
      </c>
      <c r="BF25">
        <f t="shared" si="37"/>
        <v>0.4064777707096412</v>
      </c>
      <c r="BG25">
        <f t="shared" si="38"/>
        <v>0.82905735060641861</v>
      </c>
      <c r="BH25">
        <f t="shared" si="39"/>
        <v>1399.98096774194</v>
      </c>
      <c r="BI25">
        <f t="shared" si="40"/>
        <v>1180.1689139835219</v>
      </c>
      <c r="BJ25">
        <f t="shared" si="41"/>
        <v>0.84298925569469862</v>
      </c>
      <c r="BK25">
        <f t="shared" si="42"/>
        <v>0.19597851138939729</v>
      </c>
      <c r="BL25">
        <v>6</v>
      </c>
      <c r="BM25">
        <v>0.5</v>
      </c>
      <c r="BN25" t="s">
        <v>290</v>
      </c>
      <c r="BO25">
        <v>2</v>
      </c>
      <c r="BP25">
        <v>1607992468.5999999</v>
      </c>
      <c r="BQ25">
        <v>499.86674193548401</v>
      </c>
      <c r="BR25">
        <v>521.51241935483904</v>
      </c>
      <c r="BS25">
        <v>19.362854838709701</v>
      </c>
      <c r="BT25">
        <v>16.335096774193499</v>
      </c>
      <c r="BU25">
        <v>498.34967741935498</v>
      </c>
      <c r="BV25">
        <v>19.222364516129002</v>
      </c>
      <c r="BW25">
        <v>500.02477419354801</v>
      </c>
      <c r="BX25">
        <v>102.339387096774</v>
      </c>
      <c r="BY25">
        <v>9.9955264516129003E-2</v>
      </c>
      <c r="BZ25">
        <v>27.985690322580599</v>
      </c>
      <c r="CA25">
        <v>28.043741935483901</v>
      </c>
      <c r="CB25">
        <v>999.9</v>
      </c>
      <c r="CC25">
        <v>0</v>
      </c>
      <c r="CD25">
        <v>0</v>
      </c>
      <c r="CE25">
        <v>10003.578064516099</v>
      </c>
      <c r="CF25">
        <v>0</v>
      </c>
      <c r="CG25">
        <v>227.351129032258</v>
      </c>
      <c r="CH25">
        <v>1399.98096774194</v>
      </c>
      <c r="CI25">
        <v>0.90000054838709698</v>
      </c>
      <c r="CJ25">
        <v>9.9999419354838706E-2</v>
      </c>
      <c r="CK25">
        <v>0</v>
      </c>
      <c r="CL25">
        <v>973.81309677419301</v>
      </c>
      <c r="CM25">
        <v>4.9997499999999997</v>
      </c>
      <c r="CN25">
        <v>13372.774193548399</v>
      </c>
      <c r="CO25">
        <v>12177.890322580601</v>
      </c>
      <c r="CP25">
        <v>47.576290322580597</v>
      </c>
      <c r="CQ25">
        <v>48.787999999999997</v>
      </c>
      <c r="CR25">
        <v>48.517935483871</v>
      </c>
      <c r="CS25">
        <v>48.2296774193548</v>
      </c>
      <c r="CT25">
        <v>48.679064516129003</v>
      </c>
      <c r="CU25">
        <v>1255.4851612903201</v>
      </c>
      <c r="CV25">
        <v>139.49677419354799</v>
      </c>
      <c r="CW25">
        <v>0</v>
      </c>
      <c r="CX25">
        <v>119.60000014305101</v>
      </c>
      <c r="CY25">
        <v>0</v>
      </c>
      <c r="CZ25">
        <v>973.85084615384596</v>
      </c>
      <c r="DA25">
        <v>5.6002735009770701</v>
      </c>
      <c r="DB25">
        <v>83.887179529732194</v>
      </c>
      <c r="DC25">
        <v>13373.342307692301</v>
      </c>
      <c r="DD25">
        <v>15</v>
      </c>
      <c r="DE25">
        <v>1607991969.5999999</v>
      </c>
      <c r="DF25" t="s">
        <v>302</v>
      </c>
      <c r="DG25">
        <v>1607991968.5999999</v>
      </c>
      <c r="DH25">
        <v>1607991969.5999999</v>
      </c>
      <c r="DI25">
        <v>26</v>
      </c>
      <c r="DJ25">
        <v>-3.359</v>
      </c>
      <c r="DK25">
        <v>0.03</v>
      </c>
      <c r="DL25">
        <v>1.5169999999999999</v>
      </c>
      <c r="DM25">
        <v>0.14000000000000001</v>
      </c>
      <c r="DN25">
        <v>77</v>
      </c>
      <c r="DO25">
        <v>18</v>
      </c>
      <c r="DP25">
        <v>0.23</v>
      </c>
      <c r="DQ25">
        <v>0.03</v>
      </c>
      <c r="DR25">
        <v>16.754601836425199</v>
      </c>
      <c r="DS25">
        <v>-0.95753678722161095</v>
      </c>
      <c r="DT25">
        <v>7.8944999798057802E-2</v>
      </c>
      <c r="DU25">
        <v>0</v>
      </c>
      <c r="DV25">
        <v>-21.639903333333301</v>
      </c>
      <c r="DW25">
        <v>1.0785824249165601</v>
      </c>
      <c r="DX25">
        <v>9.1144743799202094E-2</v>
      </c>
      <c r="DY25">
        <v>0</v>
      </c>
      <c r="DZ25">
        <v>3.0276683333333301</v>
      </c>
      <c r="EA25">
        <v>-3.7103893214686198E-2</v>
      </c>
      <c r="EB25">
        <v>2.71985549044223E-3</v>
      </c>
      <c r="EC25">
        <v>1</v>
      </c>
      <c r="ED25">
        <v>1</v>
      </c>
      <c r="EE25">
        <v>3</v>
      </c>
      <c r="EF25" t="s">
        <v>292</v>
      </c>
      <c r="EG25">
        <v>100</v>
      </c>
      <c r="EH25">
        <v>100</v>
      </c>
      <c r="EI25">
        <v>1.5169999999999999</v>
      </c>
      <c r="EJ25">
        <v>0.14050000000000001</v>
      </c>
      <c r="EK25">
        <v>1.51705500000001</v>
      </c>
      <c r="EL25">
        <v>0</v>
      </c>
      <c r="EM25">
        <v>0</v>
      </c>
      <c r="EN25">
        <v>0</v>
      </c>
      <c r="EO25">
        <v>0.14049499999999801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8.5</v>
      </c>
      <c r="EX25">
        <v>8.4</v>
      </c>
      <c r="EY25">
        <v>2</v>
      </c>
      <c r="EZ25">
        <v>508.65199999999999</v>
      </c>
      <c r="FA25">
        <v>480.036</v>
      </c>
      <c r="FB25">
        <v>25.194400000000002</v>
      </c>
      <c r="FC25">
        <v>30.46</v>
      </c>
      <c r="FD25">
        <v>29.999500000000001</v>
      </c>
      <c r="FE25">
        <v>30.528500000000001</v>
      </c>
      <c r="FF25">
        <v>30.518899999999999</v>
      </c>
      <c r="FG25">
        <v>26.812100000000001</v>
      </c>
      <c r="FH25">
        <v>19.053999999999998</v>
      </c>
      <c r="FI25">
        <v>50.358400000000003</v>
      </c>
      <c r="FJ25">
        <v>25.194700000000001</v>
      </c>
      <c r="FK25">
        <v>521.50800000000004</v>
      </c>
      <c r="FL25">
        <v>16.411200000000001</v>
      </c>
      <c r="FM25">
        <v>101.91200000000001</v>
      </c>
      <c r="FN25">
        <v>101.355</v>
      </c>
    </row>
    <row r="26" spans="1:170" x14ac:dyDescent="0.25">
      <c r="A26">
        <v>10</v>
      </c>
      <c r="B26">
        <v>1607992542.0999999</v>
      </c>
      <c r="C26">
        <v>775.5</v>
      </c>
      <c r="D26" t="s">
        <v>329</v>
      </c>
      <c r="E26" t="s">
        <v>330</v>
      </c>
      <c r="F26" t="s">
        <v>285</v>
      </c>
      <c r="G26" t="s">
        <v>286</v>
      </c>
      <c r="H26">
        <v>1607992534.0999999</v>
      </c>
      <c r="I26">
        <f t="shared" si="0"/>
        <v>2.214570118407061E-3</v>
      </c>
      <c r="J26">
        <f t="shared" si="1"/>
        <v>20.017431296524741</v>
      </c>
      <c r="K26">
        <f t="shared" si="2"/>
        <v>596.90903225806505</v>
      </c>
      <c r="L26">
        <f t="shared" si="3"/>
        <v>320.22166371139298</v>
      </c>
      <c r="M26">
        <f t="shared" si="4"/>
        <v>32.804393431653793</v>
      </c>
      <c r="N26">
        <f t="shared" si="5"/>
        <v>61.149013187156903</v>
      </c>
      <c r="O26">
        <f t="shared" si="6"/>
        <v>0.12404181858533257</v>
      </c>
      <c r="P26">
        <f t="shared" si="7"/>
        <v>2.9676408315634917</v>
      </c>
      <c r="Q26">
        <f t="shared" si="8"/>
        <v>0.12123180728712417</v>
      </c>
      <c r="R26">
        <f t="shared" si="9"/>
        <v>7.6017045967751801E-2</v>
      </c>
      <c r="S26">
        <f t="shared" si="10"/>
        <v>231.29185633376707</v>
      </c>
      <c r="T26">
        <f t="shared" si="11"/>
        <v>28.760047938689016</v>
      </c>
      <c r="U26">
        <f t="shared" si="12"/>
        <v>28.048538709677398</v>
      </c>
      <c r="V26">
        <f t="shared" si="13"/>
        <v>3.8055909737667277</v>
      </c>
      <c r="W26">
        <f t="shared" si="14"/>
        <v>52.419719859846623</v>
      </c>
      <c r="X26">
        <f t="shared" si="15"/>
        <v>1.9871534094627943</v>
      </c>
      <c r="Y26">
        <f t="shared" si="16"/>
        <v>3.7908508759218855</v>
      </c>
      <c r="Z26">
        <f t="shared" si="17"/>
        <v>1.8184375643039334</v>
      </c>
      <c r="AA26">
        <f t="shared" si="18"/>
        <v>-97.662542221751394</v>
      </c>
      <c r="AB26">
        <f t="shared" si="19"/>
        <v>-10.651818027024609</v>
      </c>
      <c r="AC26">
        <f t="shared" si="20"/>
        <v>-0.78250858092386477</v>
      </c>
      <c r="AD26">
        <f t="shared" si="21"/>
        <v>122.19498750406723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53860.989713733135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331</v>
      </c>
      <c r="AQ26">
        <v>1001.9908</v>
      </c>
      <c r="AR26">
        <v>1198.81</v>
      </c>
      <c r="AS26">
        <f t="shared" si="27"/>
        <v>0.16417881065389839</v>
      </c>
      <c r="AT26">
        <v>0.5</v>
      </c>
      <c r="AU26">
        <f t="shared" si="28"/>
        <v>1180.1888813924941</v>
      </c>
      <c r="AV26">
        <f t="shared" si="29"/>
        <v>20.017431296524741</v>
      </c>
      <c r="AW26">
        <f t="shared" si="30"/>
        <v>96.881003446987208</v>
      </c>
      <c r="AX26">
        <f t="shared" si="31"/>
        <v>0.418781958775786</v>
      </c>
      <c r="AY26">
        <f t="shared" si="32"/>
        <v>1.7450748012505339E-2</v>
      </c>
      <c r="AZ26">
        <f t="shared" si="33"/>
        <v>1.7210984226024142</v>
      </c>
      <c r="BA26" t="s">
        <v>332</v>
      </c>
      <c r="BB26">
        <v>696.77</v>
      </c>
      <c r="BC26">
        <f t="shared" si="34"/>
        <v>502.03999999999996</v>
      </c>
      <c r="BD26">
        <f t="shared" si="35"/>
        <v>0.39203888136403459</v>
      </c>
      <c r="BE26">
        <f t="shared" si="36"/>
        <v>0.80429655675142575</v>
      </c>
      <c r="BF26">
        <f t="shared" si="37"/>
        <v>0.40721235395880823</v>
      </c>
      <c r="BG26">
        <f t="shared" si="38"/>
        <v>0.81020478562090559</v>
      </c>
      <c r="BH26">
        <f t="shared" si="39"/>
        <v>1400.00451612903</v>
      </c>
      <c r="BI26">
        <f t="shared" si="40"/>
        <v>1180.1888813924941</v>
      </c>
      <c r="BJ26">
        <f t="shared" si="41"/>
        <v>0.84298933881704929</v>
      </c>
      <c r="BK26">
        <f t="shared" si="42"/>
        <v>0.19597867763409865</v>
      </c>
      <c r="BL26">
        <v>6</v>
      </c>
      <c r="BM26">
        <v>0.5</v>
      </c>
      <c r="BN26" t="s">
        <v>290</v>
      </c>
      <c r="BO26">
        <v>2</v>
      </c>
      <c r="BP26">
        <v>1607992534.0999999</v>
      </c>
      <c r="BQ26">
        <v>596.90903225806505</v>
      </c>
      <c r="BR26">
        <v>622.51464516128999</v>
      </c>
      <c r="BS26">
        <v>19.3976935483871</v>
      </c>
      <c r="BT26">
        <v>16.791919354838701</v>
      </c>
      <c r="BU26">
        <v>595.39200000000005</v>
      </c>
      <c r="BV26">
        <v>19.257206451612898</v>
      </c>
      <c r="BW26">
        <v>500.03087096774198</v>
      </c>
      <c r="BX26">
        <v>102.342677419355</v>
      </c>
      <c r="BY26">
        <v>0.100090041935484</v>
      </c>
      <c r="BZ26">
        <v>27.981961290322602</v>
      </c>
      <c r="CA26">
        <v>28.048538709677398</v>
      </c>
      <c r="CB26">
        <v>999.9</v>
      </c>
      <c r="CC26">
        <v>0</v>
      </c>
      <c r="CD26">
        <v>0</v>
      </c>
      <c r="CE26">
        <v>9984.8551612903193</v>
      </c>
      <c r="CF26">
        <v>0</v>
      </c>
      <c r="CG26">
        <v>226.55454838709699</v>
      </c>
      <c r="CH26">
        <v>1400.00451612903</v>
      </c>
      <c r="CI26">
        <v>0.89999983870967704</v>
      </c>
      <c r="CJ26">
        <v>0.100000135483871</v>
      </c>
      <c r="CK26">
        <v>0</v>
      </c>
      <c r="CL26">
        <v>1002.00096774194</v>
      </c>
      <c r="CM26">
        <v>4.9997499999999997</v>
      </c>
      <c r="CN26">
        <v>13757.1612903226</v>
      </c>
      <c r="CO26">
        <v>12178.083870967699</v>
      </c>
      <c r="CP26">
        <v>47.527999999999999</v>
      </c>
      <c r="CQ26">
        <v>48.731709677419303</v>
      </c>
      <c r="CR26">
        <v>48.449322580645202</v>
      </c>
      <c r="CS26">
        <v>48.179000000000002</v>
      </c>
      <c r="CT26">
        <v>48.624870967741899</v>
      </c>
      <c r="CU26">
        <v>1255.5016129032299</v>
      </c>
      <c r="CV26">
        <v>139.50290322580599</v>
      </c>
      <c r="CW26">
        <v>0</v>
      </c>
      <c r="CX26">
        <v>65</v>
      </c>
      <c r="CY26">
        <v>0</v>
      </c>
      <c r="CZ26">
        <v>1001.9908</v>
      </c>
      <c r="DA26">
        <v>2.3807692450142501</v>
      </c>
      <c r="DB26">
        <v>29.761538513409999</v>
      </c>
      <c r="DC26">
        <v>13756.987999999999</v>
      </c>
      <c r="DD26">
        <v>15</v>
      </c>
      <c r="DE26">
        <v>1607991969.5999999</v>
      </c>
      <c r="DF26" t="s">
        <v>302</v>
      </c>
      <c r="DG26">
        <v>1607991968.5999999</v>
      </c>
      <c r="DH26">
        <v>1607991969.5999999</v>
      </c>
      <c r="DI26">
        <v>26</v>
      </c>
      <c r="DJ26">
        <v>-3.359</v>
      </c>
      <c r="DK26">
        <v>0.03</v>
      </c>
      <c r="DL26">
        <v>1.5169999999999999</v>
      </c>
      <c r="DM26">
        <v>0.14000000000000001</v>
      </c>
      <c r="DN26">
        <v>77</v>
      </c>
      <c r="DO26">
        <v>18</v>
      </c>
      <c r="DP26">
        <v>0.23</v>
      </c>
      <c r="DQ26">
        <v>0.03</v>
      </c>
      <c r="DR26">
        <v>20.0369878705114</v>
      </c>
      <c r="DS26">
        <v>-0.29304266408030499</v>
      </c>
      <c r="DT26">
        <v>7.2943909702687298E-2</v>
      </c>
      <c r="DU26">
        <v>1</v>
      </c>
      <c r="DV26">
        <v>-25.609446666666699</v>
      </c>
      <c r="DW26">
        <v>5.7680088987690503E-2</v>
      </c>
      <c r="DX26">
        <v>7.1448581666973404E-2</v>
      </c>
      <c r="DY26">
        <v>1</v>
      </c>
      <c r="DZ26">
        <v>2.6055913333333298</v>
      </c>
      <c r="EA26">
        <v>5.0995862068966197E-2</v>
      </c>
      <c r="EB26">
        <v>1.1278395492661601E-2</v>
      </c>
      <c r="EC26">
        <v>1</v>
      </c>
      <c r="ED26">
        <v>3</v>
      </c>
      <c r="EE26">
        <v>3</v>
      </c>
      <c r="EF26" t="s">
        <v>308</v>
      </c>
      <c r="EG26">
        <v>100</v>
      </c>
      <c r="EH26">
        <v>100</v>
      </c>
      <c r="EI26">
        <v>1.5169999999999999</v>
      </c>
      <c r="EJ26">
        <v>0.14050000000000001</v>
      </c>
      <c r="EK26">
        <v>1.51705500000001</v>
      </c>
      <c r="EL26">
        <v>0</v>
      </c>
      <c r="EM26">
        <v>0</v>
      </c>
      <c r="EN26">
        <v>0</v>
      </c>
      <c r="EO26">
        <v>0.14049499999999801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9.6</v>
      </c>
      <c r="EX26">
        <v>9.5</v>
      </c>
      <c r="EY26">
        <v>2</v>
      </c>
      <c r="EZ26">
        <v>508.28800000000001</v>
      </c>
      <c r="FA26">
        <v>481.12</v>
      </c>
      <c r="FB26">
        <v>25.043800000000001</v>
      </c>
      <c r="FC26">
        <v>30.365100000000002</v>
      </c>
      <c r="FD26">
        <v>29.999500000000001</v>
      </c>
      <c r="FE26">
        <v>30.4343</v>
      </c>
      <c r="FF26">
        <v>30.425000000000001</v>
      </c>
      <c r="FG26">
        <v>30.8139</v>
      </c>
      <c r="FH26">
        <v>15.622999999999999</v>
      </c>
      <c r="FI26">
        <v>49.9876</v>
      </c>
      <c r="FJ26">
        <v>25.060300000000002</v>
      </c>
      <c r="FK26">
        <v>623.85199999999998</v>
      </c>
      <c r="FL26">
        <v>16.903300000000002</v>
      </c>
      <c r="FM26">
        <v>101.92400000000001</v>
      </c>
      <c r="FN26">
        <v>101.372</v>
      </c>
    </row>
    <row r="27" spans="1:170" x14ac:dyDescent="0.25">
      <c r="A27">
        <v>11</v>
      </c>
      <c r="B27">
        <v>1607992641.0999999</v>
      </c>
      <c r="C27">
        <v>874.5</v>
      </c>
      <c r="D27" t="s">
        <v>333</v>
      </c>
      <c r="E27" t="s">
        <v>334</v>
      </c>
      <c r="F27" t="s">
        <v>285</v>
      </c>
      <c r="G27" t="s">
        <v>286</v>
      </c>
      <c r="H27">
        <v>1607992633.3499999</v>
      </c>
      <c r="I27">
        <f t="shared" si="0"/>
        <v>2.0332185097746212E-3</v>
      </c>
      <c r="J27">
        <f t="shared" si="1"/>
        <v>19.185701482847033</v>
      </c>
      <c r="K27">
        <f t="shared" si="2"/>
        <v>701.66420000000005</v>
      </c>
      <c r="L27">
        <f t="shared" si="3"/>
        <v>410.52449162198712</v>
      </c>
      <c r="M27">
        <f t="shared" si="4"/>
        <v>42.05961679126559</v>
      </c>
      <c r="N27">
        <f t="shared" si="5"/>
        <v>71.887860457603281</v>
      </c>
      <c r="O27">
        <f t="shared" si="6"/>
        <v>0.11368174384666084</v>
      </c>
      <c r="P27">
        <f t="shared" si="7"/>
        <v>2.9696661336029768</v>
      </c>
      <c r="Q27">
        <f t="shared" si="8"/>
        <v>0.11131827481182953</v>
      </c>
      <c r="R27">
        <f t="shared" si="9"/>
        <v>6.9782177474576532E-2</v>
      </c>
      <c r="S27">
        <f t="shared" si="10"/>
        <v>231.28720570417738</v>
      </c>
      <c r="T27">
        <f t="shared" si="11"/>
        <v>28.82185793957736</v>
      </c>
      <c r="U27">
        <f t="shared" si="12"/>
        <v>28.0851133333333</v>
      </c>
      <c r="V27">
        <f t="shared" si="13"/>
        <v>3.8137097770787256</v>
      </c>
      <c r="W27">
        <f t="shared" si="14"/>
        <v>52.590369445441389</v>
      </c>
      <c r="X27">
        <f t="shared" si="15"/>
        <v>1.9954600002001359</v>
      </c>
      <c r="Y27">
        <f t="shared" si="16"/>
        <v>3.7943448985850496</v>
      </c>
      <c r="Z27">
        <f t="shared" si="17"/>
        <v>1.8182497768785897</v>
      </c>
      <c r="AA27">
        <f t="shared" si="18"/>
        <v>-89.66493628106079</v>
      </c>
      <c r="AB27">
        <f t="shared" si="19"/>
        <v>-13.984790955956216</v>
      </c>
      <c r="AC27">
        <f t="shared" si="20"/>
        <v>-1.0269242525511508</v>
      </c>
      <c r="AD27">
        <f t="shared" si="21"/>
        <v>126.61055421460924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53917.672512973484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1036.8046153846201</v>
      </c>
      <c r="AR27">
        <v>1248.1600000000001</v>
      </c>
      <c r="AS27">
        <f t="shared" si="27"/>
        <v>0.16933356670249</v>
      </c>
      <c r="AT27">
        <v>0.5</v>
      </c>
      <c r="AU27">
        <f t="shared" si="28"/>
        <v>1180.1686507472618</v>
      </c>
      <c r="AV27">
        <f t="shared" si="29"/>
        <v>19.185701482847033</v>
      </c>
      <c r="AW27">
        <f t="shared" si="30"/>
        <v>99.921083470749551</v>
      </c>
      <c r="AX27">
        <f t="shared" si="31"/>
        <v>0.43175554416100503</v>
      </c>
      <c r="AY27">
        <f t="shared" si="32"/>
        <v>1.6746292108462121E-2</v>
      </c>
      <c r="AZ27">
        <f t="shared" si="33"/>
        <v>1.6135110883220098</v>
      </c>
      <c r="BA27" t="s">
        <v>336</v>
      </c>
      <c r="BB27">
        <v>709.26</v>
      </c>
      <c r="BC27">
        <f t="shared" si="34"/>
        <v>538.90000000000009</v>
      </c>
      <c r="BD27">
        <f t="shared" si="35"/>
        <v>0.39219778180623482</v>
      </c>
      <c r="BE27">
        <f t="shared" si="36"/>
        <v>0.78890011830054607</v>
      </c>
      <c r="BF27">
        <f t="shared" si="37"/>
        <v>0.39677510657223503</v>
      </c>
      <c r="BG27">
        <f t="shared" si="38"/>
        <v>0.7908260294860362</v>
      </c>
      <c r="BH27">
        <f t="shared" si="39"/>
        <v>1399.981</v>
      </c>
      <c r="BI27">
        <f t="shared" si="40"/>
        <v>1180.1686507472618</v>
      </c>
      <c r="BJ27">
        <f t="shared" si="41"/>
        <v>0.84298904824227039</v>
      </c>
      <c r="BK27">
        <f t="shared" si="42"/>
        <v>0.19597809648454095</v>
      </c>
      <c r="BL27">
        <v>6</v>
      </c>
      <c r="BM27">
        <v>0.5</v>
      </c>
      <c r="BN27" t="s">
        <v>290</v>
      </c>
      <c r="BO27">
        <v>2</v>
      </c>
      <c r="BP27">
        <v>1607992633.3499999</v>
      </c>
      <c r="BQ27">
        <v>701.66420000000005</v>
      </c>
      <c r="BR27">
        <v>726.39829999999995</v>
      </c>
      <c r="BS27">
        <v>19.476763333333299</v>
      </c>
      <c r="BT27">
        <v>17.084489999999999</v>
      </c>
      <c r="BU27">
        <v>697.86419999999998</v>
      </c>
      <c r="BV27">
        <v>19.351763333333299</v>
      </c>
      <c r="BW27">
        <v>500.01426666666703</v>
      </c>
      <c r="BX27">
        <v>102.353333333333</v>
      </c>
      <c r="BY27">
        <v>0.10003461333333299</v>
      </c>
      <c r="BZ27">
        <v>27.9977633333333</v>
      </c>
      <c r="CA27">
        <v>28.0851133333333</v>
      </c>
      <c r="CB27">
        <v>999.9</v>
      </c>
      <c r="CC27">
        <v>0</v>
      </c>
      <c r="CD27">
        <v>0</v>
      </c>
      <c r="CE27">
        <v>9995.2706666666709</v>
      </c>
      <c r="CF27">
        <v>0</v>
      </c>
      <c r="CG27">
        <v>224.97573333333301</v>
      </c>
      <c r="CH27">
        <v>1399.981</v>
      </c>
      <c r="CI27">
        <v>0.900010166666667</v>
      </c>
      <c r="CJ27">
        <v>9.9989706666666706E-2</v>
      </c>
      <c r="CK27">
        <v>0</v>
      </c>
      <c r="CL27">
        <v>1036.76833333333</v>
      </c>
      <c r="CM27">
        <v>4.9997499999999997</v>
      </c>
      <c r="CN27">
        <v>14228.6733333333</v>
      </c>
      <c r="CO27">
        <v>12177.916666666701</v>
      </c>
      <c r="CP27">
        <v>47.430799999999998</v>
      </c>
      <c r="CQ27">
        <v>48.625</v>
      </c>
      <c r="CR27">
        <v>48.362333333333297</v>
      </c>
      <c r="CS27">
        <v>48.095633333333303</v>
      </c>
      <c r="CT27">
        <v>48.555833333333297</v>
      </c>
      <c r="CU27">
        <v>1255.4939999999999</v>
      </c>
      <c r="CV27">
        <v>139.48699999999999</v>
      </c>
      <c r="CW27">
        <v>0</v>
      </c>
      <c r="CX27">
        <v>98.400000095367403</v>
      </c>
      <c r="CY27">
        <v>0</v>
      </c>
      <c r="CZ27">
        <v>1036.8046153846201</v>
      </c>
      <c r="DA27">
        <v>1.2088888942482101</v>
      </c>
      <c r="DB27">
        <v>25.271794902577401</v>
      </c>
      <c r="DC27">
        <v>14228.853846153799</v>
      </c>
      <c r="DD27">
        <v>15</v>
      </c>
      <c r="DE27">
        <v>1607992669.5999999</v>
      </c>
      <c r="DF27" t="s">
        <v>337</v>
      </c>
      <c r="DG27">
        <v>1607992667.0999999</v>
      </c>
      <c r="DH27">
        <v>1607992669.5999999</v>
      </c>
      <c r="DI27">
        <v>27</v>
      </c>
      <c r="DJ27">
        <v>2.2829999999999999</v>
      </c>
      <c r="DK27">
        <v>-1.6E-2</v>
      </c>
      <c r="DL27">
        <v>3.8</v>
      </c>
      <c r="DM27">
        <v>0.125</v>
      </c>
      <c r="DN27">
        <v>727</v>
      </c>
      <c r="DO27">
        <v>17</v>
      </c>
      <c r="DP27">
        <v>0.04</v>
      </c>
      <c r="DQ27">
        <v>0.04</v>
      </c>
      <c r="DR27">
        <v>21.0532407306887</v>
      </c>
      <c r="DS27">
        <v>0.26906041299528699</v>
      </c>
      <c r="DT27">
        <v>0.25890879965213198</v>
      </c>
      <c r="DU27">
        <v>1</v>
      </c>
      <c r="DV27">
        <v>-26.997313333333299</v>
      </c>
      <c r="DW27">
        <v>-3.4876084538374298E-2</v>
      </c>
      <c r="DX27">
        <v>0.28946405733508401</v>
      </c>
      <c r="DY27">
        <v>1</v>
      </c>
      <c r="DZ27">
        <v>2.40701733333333</v>
      </c>
      <c r="EA27">
        <v>0.19857210233592801</v>
      </c>
      <c r="EB27">
        <v>1.6232432747092702E-2</v>
      </c>
      <c r="EC27">
        <v>1</v>
      </c>
      <c r="ED27">
        <v>3</v>
      </c>
      <c r="EE27">
        <v>3</v>
      </c>
      <c r="EF27" t="s">
        <v>308</v>
      </c>
      <c r="EG27">
        <v>100</v>
      </c>
      <c r="EH27">
        <v>100</v>
      </c>
      <c r="EI27">
        <v>3.8</v>
      </c>
      <c r="EJ27">
        <v>0.125</v>
      </c>
      <c r="EK27">
        <v>1.51705500000001</v>
      </c>
      <c r="EL27">
        <v>0</v>
      </c>
      <c r="EM27">
        <v>0</v>
      </c>
      <c r="EN27">
        <v>0</v>
      </c>
      <c r="EO27">
        <v>0.14049499999999801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11.2</v>
      </c>
      <c r="EX27">
        <v>11.2</v>
      </c>
      <c r="EY27">
        <v>2</v>
      </c>
      <c r="EZ27">
        <v>507.714</v>
      </c>
      <c r="FA27">
        <v>482.37799999999999</v>
      </c>
      <c r="FB27">
        <v>25.2791</v>
      </c>
      <c r="FC27">
        <v>30.221</v>
      </c>
      <c r="FD27">
        <v>29.999500000000001</v>
      </c>
      <c r="FE27">
        <v>30.290099999999999</v>
      </c>
      <c r="FF27">
        <v>30.280200000000001</v>
      </c>
      <c r="FG27">
        <v>34.718400000000003</v>
      </c>
      <c r="FH27">
        <v>14.3835</v>
      </c>
      <c r="FI27">
        <v>50.369300000000003</v>
      </c>
      <c r="FJ27">
        <v>25.278300000000002</v>
      </c>
      <c r="FK27">
        <v>727.17399999999998</v>
      </c>
      <c r="FL27">
        <v>17.135899999999999</v>
      </c>
      <c r="FM27">
        <v>101.94799999999999</v>
      </c>
      <c r="FN27">
        <v>101.396</v>
      </c>
    </row>
    <row r="28" spans="1:170" x14ac:dyDescent="0.25">
      <c r="A28">
        <v>12</v>
      </c>
      <c r="B28">
        <v>1607992775.0999999</v>
      </c>
      <c r="C28">
        <v>1008.5</v>
      </c>
      <c r="D28" t="s">
        <v>338</v>
      </c>
      <c r="E28" t="s">
        <v>339</v>
      </c>
      <c r="F28" t="s">
        <v>285</v>
      </c>
      <c r="G28" t="s">
        <v>286</v>
      </c>
      <c r="H28">
        <v>1607992767.3499999</v>
      </c>
      <c r="I28">
        <f t="shared" si="0"/>
        <v>1.9260380770443973E-3</v>
      </c>
      <c r="J28">
        <f t="shared" si="1"/>
        <v>20.755461856568107</v>
      </c>
      <c r="K28">
        <f t="shared" si="2"/>
        <v>799.65186666666705</v>
      </c>
      <c r="L28">
        <f t="shared" si="3"/>
        <v>468.83445419687615</v>
      </c>
      <c r="M28">
        <f t="shared" si="4"/>
        <v>48.034640254394191</v>
      </c>
      <c r="N28">
        <f t="shared" si="5"/>
        <v>81.92868378218283</v>
      </c>
      <c r="O28">
        <f t="shared" si="6"/>
        <v>0.10812943945082738</v>
      </c>
      <c r="P28">
        <f t="shared" si="7"/>
        <v>2.9715174107171363</v>
      </c>
      <c r="Q28">
        <f t="shared" si="8"/>
        <v>0.10599016265107125</v>
      </c>
      <c r="R28">
        <f t="shared" si="9"/>
        <v>6.6432531980678444E-2</v>
      </c>
      <c r="S28">
        <f t="shared" si="10"/>
        <v>231.29215956223456</v>
      </c>
      <c r="T28">
        <f t="shared" si="11"/>
        <v>28.836677114643471</v>
      </c>
      <c r="U28">
        <f t="shared" si="12"/>
        <v>28.1069666666667</v>
      </c>
      <c r="V28">
        <f t="shared" si="13"/>
        <v>3.8185679692083951</v>
      </c>
      <c r="W28">
        <f t="shared" si="14"/>
        <v>53.003901350988805</v>
      </c>
      <c r="X28">
        <f t="shared" si="15"/>
        <v>2.009717755413964</v>
      </c>
      <c r="Y28">
        <f t="shared" si="16"/>
        <v>3.7916411890244226</v>
      </c>
      <c r="Z28">
        <f t="shared" si="17"/>
        <v>1.8088502137944311</v>
      </c>
      <c r="AA28">
        <f t="shared" si="18"/>
        <v>-84.93827919765792</v>
      </c>
      <c r="AB28">
        <f t="shared" si="19"/>
        <v>-19.453140236294509</v>
      </c>
      <c r="AC28">
        <f t="shared" si="20"/>
        <v>-1.4276519286150355</v>
      </c>
      <c r="AD28">
        <f t="shared" si="21"/>
        <v>125.4730881996671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53974.12525627439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340</v>
      </c>
      <c r="AQ28">
        <v>1064.654</v>
      </c>
      <c r="AR28">
        <v>1292.1600000000001</v>
      </c>
      <c r="AS28">
        <f t="shared" si="27"/>
        <v>0.1760664314016841</v>
      </c>
      <c r="AT28">
        <v>0.5</v>
      </c>
      <c r="AU28">
        <f t="shared" si="28"/>
        <v>1180.1924287545114</v>
      </c>
      <c r="AV28">
        <f t="shared" si="29"/>
        <v>20.755461856568107</v>
      </c>
      <c r="AW28">
        <f t="shared" si="30"/>
        <v>103.89613464904656</v>
      </c>
      <c r="AX28">
        <f t="shared" si="31"/>
        <v>0.44174869985141163</v>
      </c>
      <c r="AY28">
        <f t="shared" si="32"/>
        <v>1.8076043208392581E-2</v>
      </c>
      <c r="AZ28">
        <f t="shared" si="33"/>
        <v>1.5245170876671617</v>
      </c>
      <c r="BA28" t="s">
        <v>341</v>
      </c>
      <c r="BB28">
        <v>721.35</v>
      </c>
      <c r="BC28">
        <f t="shared" si="34"/>
        <v>570.81000000000006</v>
      </c>
      <c r="BD28">
        <f t="shared" si="35"/>
        <v>0.39856694872199167</v>
      </c>
      <c r="BE28">
        <f t="shared" si="36"/>
        <v>0.77533622226682875</v>
      </c>
      <c r="BF28">
        <f t="shared" si="37"/>
        <v>0.39450784859835025</v>
      </c>
      <c r="BG28">
        <f t="shared" si="38"/>
        <v>0.77354811114896938</v>
      </c>
      <c r="BH28">
        <f t="shared" si="39"/>
        <v>1400.009</v>
      </c>
      <c r="BI28">
        <f t="shared" si="40"/>
        <v>1180.1924287545114</v>
      </c>
      <c r="BJ28">
        <f t="shared" si="41"/>
        <v>0.84298917275139762</v>
      </c>
      <c r="BK28">
        <f t="shared" si="42"/>
        <v>0.19597834550279514</v>
      </c>
      <c r="BL28">
        <v>6</v>
      </c>
      <c r="BM28">
        <v>0.5</v>
      </c>
      <c r="BN28" t="s">
        <v>290</v>
      </c>
      <c r="BO28">
        <v>2</v>
      </c>
      <c r="BP28">
        <v>1607992767.3499999</v>
      </c>
      <c r="BQ28">
        <v>799.65186666666705</v>
      </c>
      <c r="BR28">
        <v>826.40539999999999</v>
      </c>
      <c r="BS28">
        <v>19.61553</v>
      </c>
      <c r="BT28">
        <v>17.349723333333301</v>
      </c>
      <c r="BU28">
        <v>795.85220000000004</v>
      </c>
      <c r="BV28">
        <v>19.4909966666667</v>
      </c>
      <c r="BW28">
        <v>500.02266666666702</v>
      </c>
      <c r="BX28">
        <v>102.355466666667</v>
      </c>
      <c r="BY28">
        <v>9.9973253333333303E-2</v>
      </c>
      <c r="BZ28">
        <v>27.9855366666667</v>
      </c>
      <c r="CA28">
        <v>28.1069666666667</v>
      </c>
      <c r="CB28">
        <v>999.9</v>
      </c>
      <c r="CC28">
        <v>0</v>
      </c>
      <c r="CD28">
        <v>0</v>
      </c>
      <c r="CE28">
        <v>10005.540999999999</v>
      </c>
      <c r="CF28">
        <v>0</v>
      </c>
      <c r="CG28">
        <v>223.434233333333</v>
      </c>
      <c r="CH28">
        <v>1400.009</v>
      </c>
      <c r="CI28">
        <v>0.90000190000000002</v>
      </c>
      <c r="CJ28">
        <v>9.9998046666666701E-2</v>
      </c>
      <c r="CK28">
        <v>0</v>
      </c>
      <c r="CL28">
        <v>1064.6679999999999</v>
      </c>
      <c r="CM28">
        <v>4.9997499999999997</v>
      </c>
      <c r="CN28">
        <v>14602.28</v>
      </c>
      <c r="CO28">
        <v>12178.1333333333</v>
      </c>
      <c r="CP28">
        <v>47.2395</v>
      </c>
      <c r="CQ28">
        <v>48.436999999999998</v>
      </c>
      <c r="CR28">
        <v>48.193300000000001</v>
      </c>
      <c r="CS28">
        <v>47.932899999999997</v>
      </c>
      <c r="CT28">
        <v>48.3812</v>
      </c>
      <c r="CU28">
        <v>1255.5139999999999</v>
      </c>
      <c r="CV28">
        <v>139.49566666666701</v>
      </c>
      <c r="CW28">
        <v>0</v>
      </c>
      <c r="CX28">
        <v>133.40000009536701</v>
      </c>
      <c r="CY28">
        <v>0</v>
      </c>
      <c r="CZ28">
        <v>1064.654</v>
      </c>
      <c r="DA28">
        <v>-1.8715384533093</v>
      </c>
      <c r="DB28">
        <v>-26.361538489692698</v>
      </c>
      <c r="DC28">
        <v>14602.072</v>
      </c>
      <c r="DD28">
        <v>15</v>
      </c>
      <c r="DE28">
        <v>1607992669.5999999</v>
      </c>
      <c r="DF28" t="s">
        <v>337</v>
      </c>
      <c r="DG28">
        <v>1607992667.0999999</v>
      </c>
      <c r="DH28">
        <v>1607992669.5999999</v>
      </c>
      <c r="DI28">
        <v>27</v>
      </c>
      <c r="DJ28">
        <v>2.2829999999999999</v>
      </c>
      <c r="DK28">
        <v>-1.6E-2</v>
      </c>
      <c r="DL28">
        <v>3.8</v>
      </c>
      <c r="DM28">
        <v>0.125</v>
      </c>
      <c r="DN28">
        <v>727</v>
      </c>
      <c r="DO28">
        <v>17</v>
      </c>
      <c r="DP28">
        <v>0.04</v>
      </c>
      <c r="DQ28">
        <v>0.04</v>
      </c>
      <c r="DR28">
        <v>20.769433616924999</v>
      </c>
      <c r="DS28">
        <v>-0.2151750302106</v>
      </c>
      <c r="DT28">
        <v>9.1932399331452697E-2</v>
      </c>
      <c r="DU28">
        <v>1</v>
      </c>
      <c r="DV28">
        <v>-26.760853333333301</v>
      </c>
      <c r="DW28">
        <v>1.1025583982171501E-2</v>
      </c>
      <c r="DX28">
        <v>9.5475863383835902E-2</v>
      </c>
      <c r="DY28">
        <v>1</v>
      </c>
      <c r="DZ28">
        <v>2.2650906666666701</v>
      </c>
      <c r="EA28">
        <v>8.3539755283652803E-2</v>
      </c>
      <c r="EB28">
        <v>1.0356240609195801E-2</v>
      </c>
      <c r="EC28">
        <v>1</v>
      </c>
      <c r="ED28">
        <v>3</v>
      </c>
      <c r="EE28">
        <v>3</v>
      </c>
      <c r="EF28" t="s">
        <v>308</v>
      </c>
      <c r="EG28">
        <v>100</v>
      </c>
      <c r="EH28">
        <v>100</v>
      </c>
      <c r="EI28">
        <v>3.8</v>
      </c>
      <c r="EJ28">
        <v>0.1245</v>
      </c>
      <c r="EK28">
        <v>3.7997000000000298</v>
      </c>
      <c r="EL28">
        <v>0</v>
      </c>
      <c r="EM28">
        <v>0</v>
      </c>
      <c r="EN28">
        <v>0</v>
      </c>
      <c r="EO28">
        <v>0.12454285714285999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1.8</v>
      </c>
      <c r="EX28">
        <v>1.8</v>
      </c>
      <c r="EY28">
        <v>2</v>
      </c>
      <c r="EZ28">
        <v>507.60899999999998</v>
      </c>
      <c r="FA28">
        <v>483.75299999999999</v>
      </c>
      <c r="FB28">
        <v>25.309899999999999</v>
      </c>
      <c r="FC28">
        <v>30.026199999999999</v>
      </c>
      <c r="FD28">
        <v>29.999500000000001</v>
      </c>
      <c r="FE28">
        <v>30.0961</v>
      </c>
      <c r="FF28">
        <v>30.0869</v>
      </c>
      <c r="FG28">
        <v>38.4193</v>
      </c>
      <c r="FH28">
        <v>14.0502</v>
      </c>
      <c r="FI28">
        <v>52.8078</v>
      </c>
      <c r="FJ28">
        <v>25.3142</v>
      </c>
      <c r="FK28">
        <v>826.50099999999998</v>
      </c>
      <c r="FL28">
        <v>17.308800000000002</v>
      </c>
      <c r="FM28">
        <v>101.976</v>
      </c>
      <c r="FN28">
        <v>101.434</v>
      </c>
    </row>
    <row r="29" spans="1:170" x14ac:dyDescent="0.25">
      <c r="A29">
        <v>13</v>
      </c>
      <c r="B29">
        <v>1607992887.0999999</v>
      </c>
      <c r="C29">
        <v>1120.5</v>
      </c>
      <c r="D29" t="s">
        <v>342</v>
      </c>
      <c r="E29" t="s">
        <v>343</v>
      </c>
      <c r="F29" t="s">
        <v>285</v>
      </c>
      <c r="G29" t="s">
        <v>286</v>
      </c>
      <c r="H29">
        <v>1607992879.3499999</v>
      </c>
      <c r="I29">
        <f t="shared" si="0"/>
        <v>1.7068015450705388E-3</v>
      </c>
      <c r="J29">
        <f t="shared" si="1"/>
        <v>21.751499204758989</v>
      </c>
      <c r="K29">
        <f t="shared" si="2"/>
        <v>899.73076666666702</v>
      </c>
      <c r="L29">
        <f t="shared" si="3"/>
        <v>509.46860567804987</v>
      </c>
      <c r="M29">
        <f t="shared" si="4"/>
        <v>52.201876037933943</v>
      </c>
      <c r="N29">
        <f t="shared" si="5"/>
        <v>92.189456672290078</v>
      </c>
      <c r="O29">
        <f t="shared" si="6"/>
        <v>9.5545512183105211E-2</v>
      </c>
      <c r="P29">
        <f t="shared" si="7"/>
        <v>2.9707077940025228</v>
      </c>
      <c r="Q29">
        <f t="shared" si="8"/>
        <v>9.3870588932474103E-2</v>
      </c>
      <c r="R29">
        <f t="shared" si="9"/>
        <v>5.8817157624573541E-2</v>
      </c>
      <c r="S29">
        <f t="shared" si="10"/>
        <v>231.28891597977864</v>
      </c>
      <c r="T29">
        <f t="shared" si="11"/>
        <v>28.886846642132522</v>
      </c>
      <c r="U29">
        <f t="shared" si="12"/>
        <v>28.120833333333302</v>
      </c>
      <c r="V29">
        <f t="shared" si="13"/>
        <v>3.8216534527349704</v>
      </c>
      <c r="W29">
        <f t="shared" si="14"/>
        <v>53.074151311670938</v>
      </c>
      <c r="X29">
        <f t="shared" si="15"/>
        <v>2.0116454645077217</v>
      </c>
      <c r="Y29">
        <f t="shared" si="16"/>
        <v>3.7902546056640638</v>
      </c>
      <c r="Z29">
        <f t="shared" si="17"/>
        <v>1.8100079882272486</v>
      </c>
      <c r="AA29">
        <f t="shared" si="18"/>
        <v>-75.269948137610768</v>
      </c>
      <c r="AB29">
        <f t="shared" si="19"/>
        <v>-22.673397976423924</v>
      </c>
      <c r="AC29">
        <f t="shared" si="20"/>
        <v>-1.6645008108357644</v>
      </c>
      <c r="AD29">
        <f t="shared" si="21"/>
        <v>131.68106905490816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53951.7072861712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344</v>
      </c>
      <c r="AQ29">
        <v>1082.4253846153799</v>
      </c>
      <c r="AR29">
        <v>1318.43</v>
      </c>
      <c r="AS29">
        <f t="shared" si="27"/>
        <v>0.17900428189939555</v>
      </c>
      <c r="AT29">
        <v>0.5</v>
      </c>
      <c r="AU29">
        <f t="shared" si="28"/>
        <v>1180.1740907473304</v>
      </c>
      <c r="AV29">
        <f t="shared" si="29"/>
        <v>21.751499204758989</v>
      </c>
      <c r="AW29">
        <f t="shared" si="30"/>
        <v>105.62810781524898</v>
      </c>
      <c r="AX29">
        <f t="shared" si="31"/>
        <v>0.45175701402425611</v>
      </c>
      <c r="AY29">
        <f t="shared" si="32"/>
        <v>1.8920299013203634E-2</v>
      </c>
      <c r="AZ29">
        <f t="shared" si="33"/>
        <v>1.4742155442458074</v>
      </c>
      <c r="BA29" t="s">
        <v>345</v>
      </c>
      <c r="BB29">
        <v>722.82</v>
      </c>
      <c r="BC29">
        <f t="shared" si="34"/>
        <v>595.61</v>
      </c>
      <c r="BD29">
        <f t="shared" si="35"/>
        <v>0.39624018297983604</v>
      </c>
      <c r="BE29">
        <f t="shared" si="36"/>
        <v>0.76543953750305205</v>
      </c>
      <c r="BF29">
        <f t="shared" si="37"/>
        <v>0.39141456344989989</v>
      </c>
      <c r="BG29">
        <f t="shared" si="38"/>
        <v>0.76323240854181607</v>
      </c>
      <c r="BH29">
        <f t="shared" si="39"/>
        <v>1399.9870000000001</v>
      </c>
      <c r="BI29">
        <f t="shared" si="40"/>
        <v>1180.1740907473304</v>
      </c>
      <c r="BJ29">
        <f t="shared" si="41"/>
        <v>0.84298932114893232</v>
      </c>
      <c r="BK29">
        <f t="shared" si="42"/>
        <v>0.19597864229786457</v>
      </c>
      <c r="BL29">
        <v>6</v>
      </c>
      <c r="BM29">
        <v>0.5</v>
      </c>
      <c r="BN29" t="s">
        <v>290</v>
      </c>
      <c r="BO29">
        <v>2</v>
      </c>
      <c r="BP29">
        <v>1607992879.3499999</v>
      </c>
      <c r="BQ29">
        <v>899.73076666666702</v>
      </c>
      <c r="BR29">
        <v>927.674933333333</v>
      </c>
      <c r="BS29">
        <v>19.632823333333299</v>
      </c>
      <c r="BT29">
        <v>17.6249033333333</v>
      </c>
      <c r="BU29">
        <v>895.93103333333295</v>
      </c>
      <c r="BV29">
        <v>19.508279999999999</v>
      </c>
      <c r="BW29">
        <v>500.00763333333299</v>
      </c>
      <c r="BX29">
        <v>102.3634</v>
      </c>
      <c r="BY29">
        <v>9.9981366666666696E-2</v>
      </c>
      <c r="BZ29">
        <v>27.9792633333333</v>
      </c>
      <c r="CA29">
        <v>28.120833333333302</v>
      </c>
      <c r="CB29">
        <v>999.9</v>
      </c>
      <c r="CC29">
        <v>0</v>
      </c>
      <c r="CD29">
        <v>0</v>
      </c>
      <c r="CE29">
        <v>10000.1823333333</v>
      </c>
      <c r="CF29">
        <v>0</v>
      </c>
      <c r="CG29">
        <v>221.70326666666699</v>
      </c>
      <c r="CH29">
        <v>1399.9870000000001</v>
      </c>
      <c r="CI29">
        <v>0.89999600000000002</v>
      </c>
      <c r="CJ29">
        <v>0.100004</v>
      </c>
      <c r="CK29">
        <v>0</v>
      </c>
      <c r="CL29">
        <v>1082.45333333333</v>
      </c>
      <c r="CM29">
        <v>4.9997499999999997</v>
      </c>
      <c r="CN29">
        <v>14837.0333333333</v>
      </c>
      <c r="CO29">
        <v>12177.92</v>
      </c>
      <c r="CP29">
        <v>47.070399999999999</v>
      </c>
      <c r="CQ29">
        <v>48.2541333333333</v>
      </c>
      <c r="CR29">
        <v>48.0082666666667</v>
      </c>
      <c r="CS29">
        <v>47.7541333333333</v>
      </c>
      <c r="CT29">
        <v>48.25</v>
      </c>
      <c r="CU29">
        <v>1255.4866666666701</v>
      </c>
      <c r="CV29">
        <v>139.500333333333</v>
      </c>
      <c r="CW29">
        <v>0</v>
      </c>
      <c r="CX29">
        <v>111.200000047684</v>
      </c>
      <c r="CY29">
        <v>0</v>
      </c>
      <c r="CZ29">
        <v>1082.4253846153799</v>
      </c>
      <c r="DA29">
        <v>-6.4335042724938702</v>
      </c>
      <c r="DB29">
        <v>-88.820512885014793</v>
      </c>
      <c r="DC29">
        <v>14836.8461538462</v>
      </c>
      <c r="DD29">
        <v>15</v>
      </c>
      <c r="DE29">
        <v>1607992669.5999999</v>
      </c>
      <c r="DF29" t="s">
        <v>337</v>
      </c>
      <c r="DG29">
        <v>1607992667.0999999</v>
      </c>
      <c r="DH29">
        <v>1607992669.5999999</v>
      </c>
      <c r="DI29">
        <v>27</v>
      </c>
      <c r="DJ29">
        <v>2.2829999999999999</v>
      </c>
      <c r="DK29">
        <v>-1.6E-2</v>
      </c>
      <c r="DL29">
        <v>3.8</v>
      </c>
      <c r="DM29">
        <v>0.125</v>
      </c>
      <c r="DN29">
        <v>727</v>
      </c>
      <c r="DO29">
        <v>17</v>
      </c>
      <c r="DP29">
        <v>0.04</v>
      </c>
      <c r="DQ29">
        <v>0.04</v>
      </c>
      <c r="DR29">
        <v>21.750055575944302</v>
      </c>
      <c r="DS29">
        <v>-0.19063671932557499</v>
      </c>
      <c r="DT29">
        <v>5.9919265584512597E-2</v>
      </c>
      <c r="DU29">
        <v>1</v>
      </c>
      <c r="DV29">
        <v>-27.943836666666702</v>
      </c>
      <c r="DW29">
        <v>9.0257619577261805E-2</v>
      </c>
      <c r="DX29">
        <v>7.4998339907553294E-2</v>
      </c>
      <c r="DY29">
        <v>1</v>
      </c>
      <c r="DZ29">
        <v>2.0074369999999999</v>
      </c>
      <c r="EA29">
        <v>-7.2339043381502398E-3</v>
      </c>
      <c r="EB29">
        <v>5.5703699159032703E-3</v>
      </c>
      <c r="EC29">
        <v>1</v>
      </c>
      <c r="ED29">
        <v>3</v>
      </c>
      <c r="EE29">
        <v>3</v>
      </c>
      <c r="EF29" t="s">
        <v>308</v>
      </c>
      <c r="EG29">
        <v>100</v>
      </c>
      <c r="EH29">
        <v>100</v>
      </c>
      <c r="EI29">
        <v>3.8</v>
      </c>
      <c r="EJ29">
        <v>0.1245</v>
      </c>
      <c r="EK29">
        <v>3.7997000000000298</v>
      </c>
      <c r="EL29">
        <v>0</v>
      </c>
      <c r="EM29">
        <v>0</v>
      </c>
      <c r="EN29">
        <v>0</v>
      </c>
      <c r="EO29">
        <v>0.12454285714285999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3.7</v>
      </c>
      <c r="EX29">
        <v>3.6</v>
      </c>
      <c r="EY29">
        <v>2</v>
      </c>
      <c r="EZ29">
        <v>508.38299999999998</v>
      </c>
      <c r="FA29">
        <v>484.54</v>
      </c>
      <c r="FB29">
        <v>25.287600000000001</v>
      </c>
      <c r="FC29">
        <v>29.866299999999999</v>
      </c>
      <c r="FD29">
        <v>29.999400000000001</v>
      </c>
      <c r="FE29">
        <v>29.935199999999998</v>
      </c>
      <c r="FF29">
        <v>29.9252</v>
      </c>
      <c r="FG29">
        <v>42.087499999999999</v>
      </c>
      <c r="FH29">
        <v>14.177199999999999</v>
      </c>
      <c r="FI29">
        <v>55.073599999999999</v>
      </c>
      <c r="FJ29">
        <v>25.302399999999999</v>
      </c>
      <c r="FK29">
        <v>927.80700000000002</v>
      </c>
      <c r="FL29">
        <v>17.552600000000002</v>
      </c>
      <c r="FM29">
        <v>102.004</v>
      </c>
      <c r="FN29">
        <v>101.459</v>
      </c>
    </row>
    <row r="30" spans="1:170" x14ac:dyDescent="0.25">
      <c r="A30">
        <v>14</v>
      </c>
      <c r="B30">
        <v>1607993007.5999999</v>
      </c>
      <c r="C30">
        <v>1241</v>
      </c>
      <c r="D30" t="s">
        <v>346</v>
      </c>
      <c r="E30" t="s">
        <v>347</v>
      </c>
      <c r="F30" t="s">
        <v>285</v>
      </c>
      <c r="G30" t="s">
        <v>286</v>
      </c>
      <c r="H30">
        <v>1607992999.5999999</v>
      </c>
      <c r="I30">
        <f t="shared" si="0"/>
        <v>1.4881609565194742E-3</v>
      </c>
      <c r="J30">
        <f t="shared" si="1"/>
        <v>23.58660197083675</v>
      </c>
      <c r="K30">
        <f t="shared" si="2"/>
        <v>1199.6735483871</v>
      </c>
      <c r="L30">
        <f t="shared" si="3"/>
        <v>710.84203896614281</v>
      </c>
      <c r="M30">
        <f t="shared" si="4"/>
        <v>72.835849943342254</v>
      </c>
      <c r="N30">
        <f t="shared" si="5"/>
        <v>122.92357199133181</v>
      </c>
      <c r="O30">
        <f t="shared" si="6"/>
        <v>8.2940881802348765E-2</v>
      </c>
      <c r="P30">
        <f t="shared" si="7"/>
        <v>2.9697722693613562</v>
      </c>
      <c r="Q30">
        <f t="shared" si="8"/>
        <v>8.1675183136069598E-2</v>
      </c>
      <c r="R30">
        <f t="shared" si="9"/>
        <v>5.1159098464050611E-2</v>
      </c>
      <c r="S30">
        <f t="shared" si="10"/>
        <v>231.28472708023233</v>
      </c>
      <c r="T30">
        <f t="shared" si="11"/>
        <v>28.950116625139788</v>
      </c>
      <c r="U30">
        <f t="shared" si="12"/>
        <v>28.1311322580645</v>
      </c>
      <c r="V30">
        <f t="shared" si="13"/>
        <v>3.8239464823998541</v>
      </c>
      <c r="W30">
        <f t="shared" si="14"/>
        <v>53.013280303667678</v>
      </c>
      <c r="X30">
        <f t="shared" si="15"/>
        <v>2.0101499768033615</v>
      </c>
      <c r="Y30">
        <f t="shared" si="16"/>
        <v>3.7917856908475276</v>
      </c>
      <c r="Z30">
        <f t="shared" si="17"/>
        <v>1.8137965055964926</v>
      </c>
      <c r="AA30">
        <f t="shared" si="18"/>
        <v>-65.627898182508815</v>
      </c>
      <c r="AB30">
        <f t="shared" si="19"/>
        <v>-23.206126076458279</v>
      </c>
      <c r="AC30">
        <f t="shared" si="20"/>
        <v>-1.7042924148281871</v>
      </c>
      <c r="AD30">
        <f t="shared" si="21"/>
        <v>140.74641040643704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53923.085808376542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348</v>
      </c>
      <c r="AQ30">
        <v>1117.1734615384601</v>
      </c>
      <c r="AR30">
        <v>1351.14</v>
      </c>
      <c r="AS30">
        <f t="shared" si="27"/>
        <v>0.17316232104855156</v>
      </c>
      <c r="AT30">
        <v>0.5</v>
      </c>
      <c r="AU30">
        <f t="shared" si="28"/>
        <v>1180.1534233279597</v>
      </c>
      <c r="AV30">
        <f t="shared" si="29"/>
        <v>23.58660197083675</v>
      </c>
      <c r="AW30">
        <f t="shared" si="30"/>
        <v>102.17905298843166</v>
      </c>
      <c r="AX30">
        <f t="shared" si="31"/>
        <v>0.46320884586349309</v>
      </c>
      <c r="AY30">
        <f t="shared" si="32"/>
        <v>2.0475600013522822E-2</v>
      </c>
      <c r="AZ30">
        <f t="shared" si="33"/>
        <v>1.4143167991473864</v>
      </c>
      <c r="BA30" t="s">
        <v>349</v>
      </c>
      <c r="BB30">
        <v>725.28</v>
      </c>
      <c r="BC30">
        <f t="shared" si="34"/>
        <v>625.86000000000013</v>
      </c>
      <c r="BD30">
        <f t="shared" si="35"/>
        <v>0.37383206861205381</v>
      </c>
      <c r="BE30">
        <f t="shared" si="36"/>
        <v>0.75328760643330173</v>
      </c>
      <c r="BF30">
        <f t="shared" si="37"/>
        <v>0.3680669004625115</v>
      </c>
      <c r="BG30">
        <f t="shared" si="38"/>
        <v>0.75038784697805572</v>
      </c>
      <c r="BH30">
        <f t="shared" si="39"/>
        <v>1399.96258064516</v>
      </c>
      <c r="BI30">
        <f t="shared" si="40"/>
        <v>1180.1534233279597</v>
      </c>
      <c r="BJ30">
        <f t="shared" si="41"/>
        <v>0.84298926245878425</v>
      </c>
      <c r="BK30">
        <f t="shared" si="42"/>
        <v>0.19597852491756851</v>
      </c>
      <c r="BL30">
        <v>6</v>
      </c>
      <c r="BM30">
        <v>0.5</v>
      </c>
      <c r="BN30" t="s">
        <v>290</v>
      </c>
      <c r="BO30">
        <v>2</v>
      </c>
      <c r="BP30">
        <v>1607992999.5999999</v>
      </c>
      <c r="BQ30">
        <v>1199.6735483871</v>
      </c>
      <c r="BR30">
        <v>1230.1190322580601</v>
      </c>
      <c r="BS30">
        <v>19.618074193548399</v>
      </c>
      <c r="BT30">
        <v>17.867361290322599</v>
      </c>
      <c r="BU30">
        <v>1195.87387096774</v>
      </c>
      <c r="BV30">
        <v>19.493516129032301</v>
      </c>
      <c r="BW30">
        <v>500.01325806451598</v>
      </c>
      <c r="BX30">
        <v>102.364161290323</v>
      </c>
      <c r="BY30">
        <v>0.100023367741935</v>
      </c>
      <c r="BZ30">
        <v>27.9861903225807</v>
      </c>
      <c r="CA30">
        <v>28.1311322580645</v>
      </c>
      <c r="CB30">
        <v>999.9</v>
      </c>
      <c r="CC30">
        <v>0</v>
      </c>
      <c r="CD30">
        <v>0</v>
      </c>
      <c r="CE30">
        <v>9994.8138709677405</v>
      </c>
      <c r="CF30">
        <v>0</v>
      </c>
      <c r="CG30">
        <v>220.386290322581</v>
      </c>
      <c r="CH30">
        <v>1399.96258064516</v>
      </c>
      <c r="CI30">
        <v>0.90000164516129</v>
      </c>
      <c r="CJ30">
        <v>9.9998322580645199E-2</v>
      </c>
      <c r="CK30">
        <v>0</v>
      </c>
      <c r="CL30">
        <v>1117.32516129032</v>
      </c>
      <c r="CM30">
        <v>4.9997499999999997</v>
      </c>
      <c r="CN30">
        <v>15305.9225806452</v>
      </c>
      <c r="CO30">
        <v>12177.725806451601</v>
      </c>
      <c r="CP30">
        <v>46.862741935483903</v>
      </c>
      <c r="CQ30">
        <v>48.0843548387097</v>
      </c>
      <c r="CR30">
        <v>47.808129032258002</v>
      </c>
      <c r="CS30">
        <v>47.568096774193499</v>
      </c>
      <c r="CT30">
        <v>48.062129032257999</v>
      </c>
      <c r="CU30">
        <v>1255.4674193548401</v>
      </c>
      <c r="CV30">
        <v>139.49516129032301</v>
      </c>
      <c r="CW30">
        <v>0</v>
      </c>
      <c r="CX30">
        <v>119.60000014305101</v>
      </c>
      <c r="CY30">
        <v>0</v>
      </c>
      <c r="CZ30">
        <v>1117.1734615384601</v>
      </c>
      <c r="DA30">
        <v>-26.236923082859999</v>
      </c>
      <c r="DB30">
        <v>-364.22222239320098</v>
      </c>
      <c r="DC30">
        <v>15304.3038461538</v>
      </c>
      <c r="DD30">
        <v>15</v>
      </c>
      <c r="DE30">
        <v>1607992669.5999999</v>
      </c>
      <c r="DF30" t="s">
        <v>337</v>
      </c>
      <c r="DG30">
        <v>1607992667.0999999</v>
      </c>
      <c r="DH30">
        <v>1607992669.5999999</v>
      </c>
      <c r="DI30">
        <v>27</v>
      </c>
      <c r="DJ30">
        <v>2.2829999999999999</v>
      </c>
      <c r="DK30">
        <v>-1.6E-2</v>
      </c>
      <c r="DL30">
        <v>3.8</v>
      </c>
      <c r="DM30">
        <v>0.125</v>
      </c>
      <c r="DN30">
        <v>727</v>
      </c>
      <c r="DO30">
        <v>17</v>
      </c>
      <c r="DP30">
        <v>0.04</v>
      </c>
      <c r="DQ30">
        <v>0.04</v>
      </c>
      <c r="DR30">
        <v>23.590651150299198</v>
      </c>
      <c r="DS30">
        <v>-0.67668097334233901</v>
      </c>
      <c r="DT30">
        <v>7.0963323162936298E-2</v>
      </c>
      <c r="DU30">
        <v>0</v>
      </c>
      <c r="DV30">
        <v>-30.442070000000001</v>
      </c>
      <c r="DW30">
        <v>0.80869321468295796</v>
      </c>
      <c r="DX30">
        <v>8.5557341979906304E-2</v>
      </c>
      <c r="DY30">
        <v>0</v>
      </c>
      <c r="DZ30">
        <v>1.7507873333333299</v>
      </c>
      <c r="EA30">
        <v>3.7208809788653999E-2</v>
      </c>
      <c r="EB30">
        <v>5.2358252665861702E-3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3.8</v>
      </c>
      <c r="EJ30">
        <v>0.1246</v>
      </c>
      <c r="EK30">
        <v>3.7997000000000298</v>
      </c>
      <c r="EL30">
        <v>0</v>
      </c>
      <c r="EM30">
        <v>0</v>
      </c>
      <c r="EN30">
        <v>0</v>
      </c>
      <c r="EO30">
        <v>0.12454285714285999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5.7</v>
      </c>
      <c r="EX30">
        <v>5.6</v>
      </c>
      <c r="EY30">
        <v>2</v>
      </c>
      <c r="EZ30">
        <v>507.78500000000003</v>
      </c>
      <c r="FA30">
        <v>486.69499999999999</v>
      </c>
      <c r="FB30">
        <v>25.256599999999999</v>
      </c>
      <c r="FC30">
        <v>29.681999999999999</v>
      </c>
      <c r="FD30">
        <v>29.999500000000001</v>
      </c>
      <c r="FE30">
        <v>29.7531</v>
      </c>
      <c r="FF30">
        <v>29.7441</v>
      </c>
      <c r="FG30">
        <v>52.673400000000001</v>
      </c>
      <c r="FH30">
        <v>14.15</v>
      </c>
      <c r="FI30">
        <v>58.463000000000001</v>
      </c>
      <c r="FJ30">
        <v>25.2667</v>
      </c>
      <c r="FK30">
        <v>1229.8599999999999</v>
      </c>
      <c r="FL30">
        <v>17.796500000000002</v>
      </c>
      <c r="FM30">
        <v>102.03100000000001</v>
      </c>
      <c r="FN30">
        <v>101.49299999999999</v>
      </c>
    </row>
    <row r="31" spans="1:170" x14ac:dyDescent="0.25">
      <c r="A31">
        <v>15</v>
      </c>
      <c r="B31">
        <v>1607993128.0999999</v>
      </c>
      <c r="C31">
        <v>1361.5</v>
      </c>
      <c r="D31" t="s">
        <v>350</v>
      </c>
      <c r="E31" t="s">
        <v>351</v>
      </c>
      <c r="F31" t="s">
        <v>285</v>
      </c>
      <c r="G31" t="s">
        <v>286</v>
      </c>
      <c r="H31">
        <v>1607993120.0999999</v>
      </c>
      <c r="I31">
        <f t="shared" si="0"/>
        <v>1.2554204361926126E-3</v>
      </c>
      <c r="J31">
        <f t="shared" si="1"/>
        <v>23.461305116165502</v>
      </c>
      <c r="K31">
        <f t="shared" si="2"/>
        <v>1399.7603225806499</v>
      </c>
      <c r="L31">
        <f t="shared" si="3"/>
        <v>824.85990219596772</v>
      </c>
      <c r="M31">
        <f t="shared" si="4"/>
        <v>84.516176289342027</v>
      </c>
      <c r="N31">
        <f t="shared" si="5"/>
        <v>143.42119173341334</v>
      </c>
      <c r="O31">
        <f t="shared" si="6"/>
        <v>6.9955271877095215E-2</v>
      </c>
      <c r="P31">
        <f t="shared" si="7"/>
        <v>2.9718236528496385</v>
      </c>
      <c r="Q31">
        <f t="shared" si="8"/>
        <v>6.9053163736284062E-2</v>
      </c>
      <c r="R31">
        <f t="shared" si="9"/>
        <v>4.3238308898797609E-2</v>
      </c>
      <c r="S31">
        <f t="shared" si="10"/>
        <v>231.28846676946594</v>
      </c>
      <c r="T31">
        <f t="shared" si="11"/>
        <v>29.024006107883757</v>
      </c>
      <c r="U31">
        <f t="shared" si="12"/>
        <v>28.155470967741898</v>
      </c>
      <c r="V31">
        <f t="shared" si="13"/>
        <v>3.8293702053300303</v>
      </c>
      <c r="W31">
        <f t="shared" si="14"/>
        <v>53.220328023789975</v>
      </c>
      <c r="X31">
        <f t="shared" si="15"/>
        <v>2.0197442455021646</v>
      </c>
      <c r="Y31">
        <f t="shared" si="16"/>
        <v>3.7950616249477465</v>
      </c>
      <c r="Z31">
        <f t="shared" si="17"/>
        <v>1.8096259598278657</v>
      </c>
      <c r="AA31">
        <f t="shared" si="18"/>
        <v>-55.364041236094216</v>
      </c>
      <c r="AB31">
        <f t="shared" si="19"/>
        <v>-24.748351532414556</v>
      </c>
      <c r="AC31">
        <f t="shared" si="20"/>
        <v>-1.8166554706279761</v>
      </c>
      <c r="AD31">
        <f t="shared" si="21"/>
        <v>149.35941853032921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53980.448368213751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352</v>
      </c>
      <c r="AQ31">
        <v>1097.8765384615399</v>
      </c>
      <c r="AR31">
        <v>1321.88</v>
      </c>
      <c r="AS31">
        <f t="shared" si="27"/>
        <v>0.16945824245654684</v>
      </c>
      <c r="AT31">
        <v>0.5</v>
      </c>
      <c r="AU31">
        <f t="shared" si="28"/>
        <v>1180.1731942956899</v>
      </c>
      <c r="AV31">
        <f t="shared" si="29"/>
        <v>23.461305116165502</v>
      </c>
      <c r="AW31">
        <f t="shared" si="30"/>
        <v>99.995037649838181</v>
      </c>
      <c r="AX31">
        <f t="shared" si="31"/>
        <v>0.45390655732744278</v>
      </c>
      <c r="AY31">
        <f t="shared" si="32"/>
        <v>2.0369088801688875E-2</v>
      </c>
      <c r="AZ31">
        <f t="shared" si="33"/>
        <v>1.4677580415771474</v>
      </c>
      <c r="BA31" t="s">
        <v>353</v>
      </c>
      <c r="BB31">
        <v>721.87</v>
      </c>
      <c r="BC31">
        <f t="shared" si="34"/>
        <v>600.0100000000001</v>
      </c>
      <c r="BD31">
        <f t="shared" si="35"/>
        <v>0.3733328803494278</v>
      </c>
      <c r="BE31">
        <f t="shared" si="36"/>
        <v>0.76379511930116006</v>
      </c>
      <c r="BF31">
        <f t="shared" si="37"/>
        <v>0.36939697383309167</v>
      </c>
      <c r="BG31">
        <f t="shared" si="38"/>
        <v>0.76187766267220514</v>
      </c>
      <c r="BH31">
        <f t="shared" si="39"/>
        <v>1399.9861290322599</v>
      </c>
      <c r="BI31">
        <f t="shared" si="40"/>
        <v>1180.1731942956899</v>
      </c>
      <c r="BJ31">
        <f t="shared" si="41"/>
        <v>0.84298920526554388</v>
      </c>
      <c r="BK31">
        <f t="shared" si="42"/>
        <v>0.19597841053108778</v>
      </c>
      <c r="BL31">
        <v>6</v>
      </c>
      <c r="BM31">
        <v>0.5</v>
      </c>
      <c r="BN31" t="s">
        <v>290</v>
      </c>
      <c r="BO31">
        <v>2</v>
      </c>
      <c r="BP31">
        <v>1607993120.0999999</v>
      </c>
      <c r="BQ31">
        <v>1399.7603225806499</v>
      </c>
      <c r="BR31">
        <v>1430.0216129032301</v>
      </c>
      <c r="BS31">
        <v>19.712274193548399</v>
      </c>
      <c r="BT31">
        <v>18.235516129032298</v>
      </c>
      <c r="BU31">
        <v>1395.9606451612899</v>
      </c>
      <c r="BV31">
        <v>19.587732258064499</v>
      </c>
      <c r="BW31">
        <v>500.01687096774202</v>
      </c>
      <c r="BX31">
        <v>102.361290322581</v>
      </c>
      <c r="BY31">
        <v>9.9959235483871006E-2</v>
      </c>
      <c r="BZ31">
        <v>28.0010032258064</v>
      </c>
      <c r="CA31">
        <v>28.155470967741898</v>
      </c>
      <c r="CB31">
        <v>999.9</v>
      </c>
      <c r="CC31">
        <v>0</v>
      </c>
      <c r="CD31">
        <v>0</v>
      </c>
      <c r="CE31">
        <v>10006.7058064516</v>
      </c>
      <c r="CF31">
        <v>0</v>
      </c>
      <c r="CG31">
        <v>219.176290322581</v>
      </c>
      <c r="CH31">
        <v>1399.9861290322599</v>
      </c>
      <c r="CI31">
        <v>0.90000138709677402</v>
      </c>
      <c r="CJ31">
        <v>9.9998554838709605E-2</v>
      </c>
      <c r="CK31">
        <v>0</v>
      </c>
      <c r="CL31">
        <v>1097.9919354838701</v>
      </c>
      <c r="CM31">
        <v>4.9997499999999997</v>
      </c>
      <c r="CN31">
        <v>15048.229032258099</v>
      </c>
      <c r="CO31">
        <v>12177.9290322581</v>
      </c>
      <c r="CP31">
        <v>46.717419354838697</v>
      </c>
      <c r="CQ31">
        <v>47.933</v>
      </c>
      <c r="CR31">
        <v>47.634870967741897</v>
      </c>
      <c r="CS31">
        <v>47.405000000000001</v>
      </c>
      <c r="CT31">
        <v>47.890870967741897</v>
      </c>
      <c r="CU31">
        <v>1255.49129032258</v>
      </c>
      <c r="CV31">
        <v>139.494838709677</v>
      </c>
      <c r="CW31">
        <v>0</v>
      </c>
      <c r="CX31">
        <v>119.60000014305101</v>
      </c>
      <c r="CY31">
        <v>0</v>
      </c>
      <c r="CZ31">
        <v>1097.8765384615399</v>
      </c>
      <c r="DA31">
        <v>-19.273504300973599</v>
      </c>
      <c r="DB31">
        <v>-268.998290633669</v>
      </c>
      <c r="DC31">
        <v>15046.6615384615</v>
      </c>
      <c r="DD31">
        <v>15</v>
      </c>
      <c r="DE31">
        <v>1607992669.5999999</v>
      </c>
      <c r="DF31" t="s">
        <v>337</v>
      </c>
      <c r="DG31">
        <v>1607992667.0999999</v>
      </c>
      <c r="DH31">
        <v>1607992669.5999999</v>
      </c>
      <c r="DI31">
        <v>27</v>
      </c>
      <c r="DJ31">
        <v>2.2829999999999999</v>
      </c>
      <c r="DK31">
        <v>-1.6E-2</v>
      </c>
      <c r="DL31">
        <v>3.8</v>
      </c>
      <c r="DM31">
        <v>0.125</v>
      </c>
      <c r="DN31">
        <v>727</v>
      </c>
      <c r="DO31">
        <v>17</v>
      </c>
      <c r="DP31">
        <v>0.04</v>
      </c>
      <c r="DQ31">
        <v>0.04</v>
      </c>
      <c r="DR31">
        <v>23.473119507304901</v>
      </c>
      <c r="DS31">
        <v>-0.43869931108775401</v>
      </c>
      <c r="DT31">
        <v>0.11443284354913701</v>
      </c>
      <c r="DU31">
        <v>1</v>
      </c>
      <c r="DV31">
        <v>-30.263286666666701</v>
      </c>
      <c r="DW31">
        <v>0.214013793103461</v>
      </c>
      <c r="DX31">
        <v>0.126435073544576</v>
      </c>
      <c r="DY31">
        <v>0</v>
      </c>
      <c r="DZ31">
        <v>1.4772813333333299</v>
      </c>
      <c r="EA31">
        <v>9.1520355951000207E-3</v>
      </c>
      <c r="EB31">
        <v>9.6231709026818307E-3</v>
      </c>
      <c r="EC31">
        <v>1</v>
      </c>
      <c r="ED31">
        <v>2</v>
      </c>
      <c r="EE31">
        <v>3</v>
      </c>
      <c r="EF31" t="s">
        <v>303</v>
      </c>
      <c r="EG31">
        <v>100</v>
      </c>
      <c r="EH31">
        <v>100</v>
      </c>
      <c r="EI31">
        <v>3.8</v>
      </c>
      <c r="EJ31">
        <v>0.1245</v>
      </c>
      <c r="EK31">
        <v>3.7997000000000298</v>
      </c>
      <c r="EL31">
        <v>0</v>
      </c>
      <c r="EM31">
        <v>0</v>
      </c>
      <c r="EN31">
        <v>0</v>
      </c>
      <c r="EO31">
        <v>0.12454285714285999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7.7</v>
      </c>
      <c r="EX31">
        <v>7.6</v>
      </c>
      <c r="EY31">
        <v>2</v>
      </c>
      <c r="EZ31">
        <v>507.31700000000001</v>
      </c>
      <c r="FA31">
        <v>488.245</v>
      </c>
      <c r="FB31">
        <v>25.352699999999999</v>
      </c>
      <c r="FC31">
        <v>29.516999999999999</v>
      </c>
      <c r="FD31">
        <v>30.000299999999999</v>
      </c>
      <c r="FE31">
        <v>29.588100000000001</v>
      </c>
      <c r="FF31">
        <v>29.579499999999999</v>
      </c>
      <c r="FG31">
        <v>59.410400000000003</v>
      </c>
      <c r="FH31">
        <v>14.147600000000001</v>
      </c>
      <c r="FI31">
        <v>63.071300000000001</v>
      </c>
      <c r="FJ31">
        <v>25.322600000000001</v>
      </c>
      <c r="FK31">
        <v>1430.07</v>
      </c>
      <c r="FL31">
        <v>18.163799999999998</v>
      </c>
      <c r="FM31">
        <v>102.06100000000001</v>
      </c>
      <c r="FN31">
        <v>101.514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2020-12-14T16:46:07Z</dcterms:created>
  <dcterms:modified xsi:type="dcterms:W3CDTF">2021-05-04T23:18:56Z</dcterms:modified>
</cp:coreProperties>
</file>