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887C38AC-1E3D-441B-A238-DB3F02270D1A}" xr6:coauthVersionLast="46" xr6:coauthVersionMax="46" xr10:uidLastSave="{00000000-0000-0000-0000-000000000000}"/>
  <bookViews>
    <workbookView xWindow="390" yWindow="39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J31" i="1"/>
  <c r="BK31" i="1" s="1"/>
  <c r="BI31" i="1"/>
  <c r="BH31" i="1"/>
  <c r="BG31" i="1"/>
  <c r="BF31" i="1"/>
  <c r="BE31" i="1"/>
  <c r="BA31" i="1"/>
  <c r="AX31" i="1"/>
  <c r="AU31" i="1"/>
  <c r="AO31" i="1"/>
  <c r="AJ31" i="1"/>
  <c r="AH31" i="1"/>
  <c r="AI31" i="1" s="1"/>
  <c r="Z31" i="1"/>
  <c r="Y31" i="1"/>
  <c r="X31" i="1" s="1"/>
  <c r="Q31" i="1"/>
  <c r="O31" i="1"/>
  <c r="L31" i="1"/>
  <c r="K31" i="1"/>
  <c r="J31" i="1"/>
  <c r="I31" i="1"/>
  <c r="AB31" i="1" s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J29" i="1"/>
  <c r="BK29" i="1" s="1"/>
  <c r="BI29" i="1"/>
  <c r="BH29" i="1"/>
  <c r="BG29" i="1"/>
  <c r="BF29" i="1"/>
  <c r="BE29" i="1"/>
  <c r="BA29" i="1"/>
  <c r="AX29" i="1"/>
  <c r="AU29" i="1"/>
  <c r="AO29" i="1"/>
  <c r="AJ29" i="1"/>
  <c r="AI29" i="1"/>
  <c r="AH29" i="1"/>
  <c r="J29" i="1" s="1"/>
  <c r="I29" i="1" s="1"/>
  <c r="Z29" i="1"/>
  <c r="Y29" i="1"/>
  <c r="X29" i="1" s="1"/>
  <c r="Q29" i="1"/>
  <c r="O29" i="1"/>
  <c r="L29" i="1"/>
  <c r="K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J27" i="1"/>
  <c r="BK27" i="1" s="1"/>
  <c r="BI27" i="1"/>
  <c r="BH27" i="1"/>
  <c r="BG27" i="1"/>
  <c r="BF27" i="1"/>
  <c r="BE27" i="1"/>
  <c r="BA27" i="1"/>
  <c r="AX27" i="1"/>
  <c r="AU27" i="1"/>
  <c r="AO27" i="1"/>
  <c r="AJ27" i="1"/>
  <c r="AI27" i="1"/>
  <c r="AH27" i="1"/>
  <c r="J27" i="1" s="1"/>
  <c r="I27" i="1" s="1"/>
  <c r="Z27" i="1"/>
  <c r="Y27" i="1"/>
  <c r="X27" i="1" s="1"/>
  <c r="Q27" i="1"/>
  <c r="O27" i="1"/>
  <c r="L27" i="1"/>
  <c r="K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L25" i="1"/>
  <c r="BM25" i="1" s="1"/>
  <c r="BJ25" i="1"/>
  <c r="BK25" i="1" s="1"/>
  <c r="BI25" i="1"/>
  <c r="BH25" i="1"/>
  <c r="BG25" i="1"/>
  <c r="BF25" i="1"/>
  <c r="BE25" i="1"/>
  <c r="BA25" i="1"/>
  <c r="AX25" i="1"/>
  <c r="AU25" i="1"/>
  <c r="AO25" i="1"/>
  <c r="AJ25" i="1"/>
  <c r="AI25" i="1"/>
  <c r="AH25" i="1"/>
  <c r="J25" i="1" s="1"/>
  <c r="I25" i="1" s="1"/>
  <c r="Z25" i="1"/>
  <c r="Y25" i="1"/>
  <c r="X25" i="1" s="1"/>
  <c r="Q25" i="1"/>
  <c r="O25" i="1"/>
  <c r="L25" i="1"/>
  <c r="K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 s="1"/>
  <c r="Z24" i="1"/>
  <c r="Y24" i="1"/>
  <c r="X24" i="1" s="1"/>
  <c r="Q24" i="1"/>
  <c r="BO23" i="1"/>
  <c r="BN23" i="1"/>
  <c r="BL23" i="1"/>
  <c r="BM23" i="1" s="1"/>
  <c r="BJ23" i="1"/>
  <c r="BK23" i="1" s="1"/>
  <c r="BI23" i="1"/>
  <c r="BH23" i="1"/>
  <c r="BG23" i="1"/>
  <c r="BF23" i="1"/>
  <c r="BE23" i="1"/>
  <c r="BA23" i="1"/>
  <c r="AU23" i="1"/>
  <c r="AO23" i="1"/>
  <c r="AJ23" i="1"/>
  <c r="AI23" i="1"/>
  <c r="AH23" i="1"/>
  <c r="L23" i="1" s="1"/>
  <c r="Z23" i="1"/>
  <c r="Y23" i="1"/>
  <c r="X23" i="1" s="1"/>
  <c r="Q23" i="1"/>
  <c r="O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H22" i="1" s="1"/>
  <c r="Z22" i="1"/>
  <c r="Y22" i="1"/>
  <c r="X22" i="1" s="1"/>
  <c r="Q22" i="1"/>
  <c r="BO21" i="1"/>
  <c r="BN21" i="1"/>
  <c r="BL21" i="1"/>
  <c r="BM21" i="1" s="1"/>
  <c r="BJ21" i="1"/>
  <c r="BK21" i="1" s="1"/>
  <c r="BI21" i="1"/>
  <c r="BH21" i="1"/>
  <c r="BG21" i="1"/>
  <c r="BF21" i="1"/>
  <c r="BE21" i="1"/>
  <c r="BA21" i="1"/>
  <c r="AU21" i="1"/>
  <c r="AO21" i="1"/>
  <c r="AJ21" i="1"/>
  <c r="AI21" i="1"/>
  <c r="AH21" i="1"/>
  <c r="L21" i="1" s="1"/>
  <c r="Z21" i="1"/>
  <c r="Y21" i="1"/>
  <c r="X21" i="1" s="1"/>
  <c r="Q21" i="1"/>
  <c r="O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 s="1"/>
  <c r="Z20" i="1"/>
  <c r="Y20" i="1"/>
  <c r="X20" i="1" s="1"/>
  <c r="Q20" i="1"/>
  <c r="BO19" i="1"/>
  <c r="BN19" i="1"/>
  <c r="BL19" i="1"/>
  <c r="BM19" i="1" s="1"/>
  <c r="BJ19" i="1"/>
  <c r="BK19" i="1" s="1"/>
  <c r="BI19" i="1"/>
  <c r="BH19" i="1"/>
  <c r="BG19" i="1"/>
  <c r="BF19" i="1"/>
  <c r="BE19" i="1"/>
  <c r="BA19" i="1"/>
  <c r="AU19" i="1"/>
  <c r="AO19" i="1"/>
  <c r="AJ19" i="1"/>
  <c r="AI19" i="1"/>
  <c r="AH19" i="1"/>
  <c r="L19" i="1" s="1"/>
  <c r="Z19" i="1"/>
  <c r="Y19" i="1"/>
  <c r="X19" i="1" s="1"/>
  <c r="Q19" i="1"/>
  <c r="O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 s="1"/>
  <c r="AI18" i="1"/>
  <c r="Z18" i="1"/>
  <c r="Y18" i="1"/>
  <c r="X18" i="1" s="1"/>
  <c r="Q18" i="1"/>
  <c r="BO17" i="1"/>
  <c r="BN17" i="1"/>
  <c r="BL17" i="1"/>
  <c r="BM17" i="1" s="1"/>
  <c r="T17" i="1" s="1"/>
  <c r="BJ17" i="1"/>
  <c r="BK17" i="1" s="1"/>
  <c r="BI17" i="1"/>
  <c r="BH17" i="1"/>
  <c r="BG17" i="1"/>
  <c r="BF17" i="1"/>
  <c r="BE17" i="1"/>
  <c r="BA17" i="1"/>
  <c r="AW17" i="1"/>
  <c r="AY17" i="1" s="1"/>
  <c r="AU17" i="1"/>
  <c r="AO17" i="1"/>
  <c r="AJ17" i="1"/>
  <c r="AI17" i="1"/>
  <c r="AH17" i="1"/>
  <c r="L17" i="1" s="1"/>
  <c r="Z17" i="1"/>
  <c r="Y17" i="1"/>
  <c r="X17" i="1" s="1"/>
  <c r="Q17" i="1"/>
  <c r="O17" i="1"/>
  <c r="O20" i="1" l="1"/>
  <c r="J20" i="1"/>
  <c r="I20" i="1" s="1"/>
  <c r="L20" i="1"/>
  <c r="AI20" i="1"/>
  <c r="K20" i="1"/>
  <c r="AX20" i="1" s="1"/>
  <c r="AZ20" i="1" s="1"/>
  <c r="T27" i="1"/>
  <c r="AW27" i="1"/>
  <c r="AY27" i="1" s="1"/>
  <c r="AY28" i="1"/>
  <c r="AB29" i="1"/>
  <c r="AW28" i="1"/>
  <c r="T28" i="1"/>
  <c r="AW20" i="1"/>
  <c r="T20" i="1"/>
  <c r="O26" i="1"/>
  <c r="AI26" i="1"/>
  <c r="L26" i="1"/>
  <c r="K26" i="1"/>
  <c r="AX26" i="1" s="1"/>
  <c r="J26" i="1"/>
  <c r="I26" i="1" s="1"/>
  <c r="T23" i="1"/>
  <c r="AW23" i="1"/>
  <c r="AY23" i="1" s="1"/>
  <c r="T19" i="1"/>
  <c r="AW19" i="1"/>
  <c r="AY19" i="1" s="1"/>
  <c r="AY20" i="1"/>
  <c r="O22" i="1"/>
  <c r="J22" i="1"/>
  <c r="I22" i="1" s="1"/>
  <c r="L22" i="1"/>
  <c r="K22" i="1"/>
  <c r="AX22" i="1" s="1"/>
  <c r="AI22" i="1"/>
  <c r="AW26" i="1"/>
  <c r="T26" i="1"/>
  <c r="AW22" i="1"/>
  <c r="T22" i="1"/>
  <c r="T25" i="1"/>
  <c r="AW25" i="1"/>
  <c r="AY25" i="1" s="1"/>
  <c r="AY26" i="1"/>
  <c r="AB27" i="1"/>
  <c r="O30" i="1"/>
  <c r="J30" i="1"/>
  <c r="I30" i="1" s="1"/>
  <c r="L30" i="1"/>
  <c r="AI30" i="1"/>
  <c r="K30" i="1"/>
  <c r="AX30" i="1" s="1"/>
  <c r="AZ30" i="1" s="1"/>
  <c r="T31" i="1"/>
  <c r="AW31" i="1"/>
  <c r="AY31" i="1" s="1"/>
  <c r="AB25" i="1"/>
  <c r="O28" i="1"/>
  <c r="J28" i="1"/>
  <c r="I28" i="1" s="1"/>
  <c r="AI28" i="1"/>
  <c r="L28" i="1"/>
  <c r="K28" i="1"/>
  <c r="AX28" i="1" s="1"/>
  <c r="AZ28" i="1" s="1"/>
  <c r="J18" i="1"/>
  <c r="I18" i="1" s="1"/>
  <c r="O18" i="1"/>
  <c r="L18" i="1"/>
  <c r="K18" i="1"/>
  <c r="AX18" i="1" s="1"/>
  <c r="T21" i="1"/>
  <c r="AW21" i="1"/>
  <c r="AY21" i="1" s="1"/>
  <c r="AY22" i="1"/>
  <c r="O24" i="1"/>
  <c r="J24" i="1"/>
  <c r="I24" i="1" s="1"/>
  <c r="L24" i="1"/>
  <c r="AI24" i="1"/>
  <c r="K24" i="1"/>
  <c r="AX24" i="1" s="1"/>
  <c r="AZ24" i="1" s="1"/>
  <c r="AW30" i="1"/>
  <c r="T30" i="1"/>
  <c r="AW18" i="1"/>
  <c r="AY18" i="1" s="1"/>
  <c r="T18" i="1"/>
  <c r="AW24" i="1"/>
  <c r="AY24" i="1" s="1"/>
  <c r="T24" i="1"/>
  <c r="AZ29" i="1"/>
  <c r="T29" i="1"/>
  <c r="AW29" i="1"/>
  <c r="AY29" i="1" s="1"/>
  <c r="AY30" i="1"/>
  <c r="J17" i="1"/>
  <c r="I17" i="1" s="1"/>
  <c r="J19" i="1"/>
  <c r="I19" i="1" s="1"/>
  <c r="J21" i="1"/>
  <c r="I21" i="1" s="1"/>
  <c r="J23" i="1"/>
  <c r="I23" i="1" s="1"/>
  <c r="K17" i="1"/>
  <c r="AX17" i="1" s="1"/>
  <c r="AZ17" i="1" s="1"/>
  <c r="K19" i="1"/>
  <c r="AX19" i="1" s="1"/>
  <c r="K21" i="1"/>
  <c r="AX21" i="1" s="1"/>
  <c r="AZ21" i="1" s="1"/>
  <c r="K23" i="1"/>
  <c r="AX23" i="1" s="1"/>
  <c r="AZ23" i="1" s="1"/>
  <c r="AB17" i="1" l="1"/>
  <c r="U17" i="1"/>
  <c r="V17" i="1" s="1"/>
  <c r="U18" i="1"/>
  <c r="V18" i="1" s="1"/>
  <c r="U31" i="1"/>
  <c r="V31" i="1" s="1"/>
  <c r="U26" i="1"/>
  <c r="V26" i="1" s="1"/>
  <c r="R26" i="1" s="1"/>
  <c r="P26" i="1" s="1"/>
  <c r="S26" i="1" s="1"/>
  <c r="M26" i="1" s="1"/>
  <c r="N26" i="1" s="1"/>
  <c r="AZ19" i="1"/>
  <c r="U30" i="1"/>
  <c r="V30" i="1" s="1"/>
  <c r="AZ31" i="1"/>
  <c r="U19" i="1"/>
  <c r="V19" i="1" s="1"/>
  <c r="U21" i="1"/>
  <c r="V21" i="1" s="1"/>
  <c r="AB20" i="1"/>
  <c r="AZ18" i="1"/>
  <c r="AB28" i="1"/>
  <c r="AZ22" i="1"/>
  <c r="U20" i="1"/>
  <c r="V20" i="1" s="1"/>
  <c r="R20" i="1" s="1"/>
  <c r="P20" i="1" s="1"/>
  <c r="S20" i="1" s="1"/>
  <c r="M20" i="1" s="1"/>
  <c r="N20" i="1" s="1"/>
  <c r="U29" i="1"/>
  <c r="V29" i="1" s="1"/>
  <c r="AB23" i="1"/>
  <c r="U24" i="1"/>
  <c r="V24" i="1" s="1"/>
  <c r="R24" i="1" s="1"/>
  <c r="P24" i="1" s="1"/>
  <c r="S24" i="1" s="1"/>
  <c r="M24" i="1" s="1"/>
  <c r="N24" i="1" s="1"/>
  <c r="U25" i="1"/>
  <c r="V25" i="1" s="1"/>
  <c r="U23" i="1"/>
  <c r="V23" i="1" s="1"/>
  <c r="R23" i="1" s="1"/>
  <c r="P23" i="1" s="1"/>
  <c r="S23" i="1" s="1"/>
  <c r="M23" i="1" s="1"/>
  <c r="N23" i="1" s="1"/>
  <c r="AB21" i="1"/>
  <c r="R30" i="1"/>
  <c r="P30" i="1" s="1"/>
  <c r="S30" i="1" s="1"/>
  <c r="M30" i="1" s="1"/>
  <c r="N30" i="1" s="1"/>
  <c r="AB30" i="1"/>
  <c r="AZ25" i="1"/>
  <c r="AB22" i="1"/>
  <c r="AB26" i="1"/>
  <c r="U28" i="1"/>
  <c r="V28" i="1" s="1"/>
  <c r="R28" i="1" s="1"/>
  <c r="P28" i="1" s="1"/>
  <c r="S28" i="1" s="1"/>
  <c r="M28" i="1" s="1"/>
  <c r="N28" i="1" s="1"/>
  <c r="U27" i="1"/>
  <c r="V27" i="1" s="1"/>
  <c r="AB19" i="1"/>
  <c r="AB24" i="1"/>
  <c r="AB18" i="1"/>
  <c r="R18" i="1"/>
  <c r="P18" i="1" s="1"/>
  <c r="S18" i="1" s="1"/>
  <c r="M18" i="1" s="1"/>
  <c r="N18" i="1" s="1"/>
  <c r="U22" i="1"/>
  <c r="V22" i="1" s="1"/>
  <c r="AZ26" i="1"/>
  <c r="AZ27" i="1"/>
  <c r="W22" i="1" l="1"/>
  <c r="AA22" i="1" s="1"/>
  <c r="AD22" i="1"/>
  <c r="AE22" i="1" s="1"/>
  <c r="AC22" i="1"/>
  <c r="AC25" i="1"/>
  <c r="W25" i="1"/>
  <c r="AA25" i="1" s="1"/>
  <c r="AD25" i="1"/>
  <c r="R25" i="1"/>
  <c r="P25" i="1" s="1"/>
  <c r="S25" i="1" s="1"/>
  <c r="M25" i="1" s="1"/>
  <c r="N25" i="1" s="1"/>
  <c r="AD21" i="1"/>
  <c r="AE21" i="1" s="1"/>
  <c r="AC21" i="1"/>
  <c r="W21" i="1"/>
  <c r="AA21" i="1" s="1"/>
  <c r="AD19" i="1"/>
  <c r="W19" i="1"/>
  <c r="AA19" i="1" s="1"/>
  <c r="AC19" i="1"/>
  <c r="AD31" i="1"/>
  <c r="AC31" i="1"/>
  <c r="W31" i="1"/>
  <c r="AA31" i="1" s="1"/>
  <c r="R31" i="1"/>
  <c r="P31" i="1" s="1"/>
  <c r="S31" i="1" s="1"/>
  <c r="M31" i="1" s="1"/>
  <c r="N31" i="1" s="1"/>
  <c r="R21" i="1"/>
  <c r="P21" i="1" s="1"/>
  <c r="S21" i="1" s="1"/>
  <c r="M21" i="1" s="1"/>
  <c r="N21" i="1" s="1"/>
  <c r="W18" i="1"/>
  <c r="AA18" i="1" s="1"/>
  <c r="AD18" i="1"/>
  <c r="AE18" i="1" s="1"/>
  <c r="AC18" i="1"/>
  <c r="W28" i="1"/>
  <c r="AA28" i="1" s="1"/>
  <c r="AD28" i="1"/>
  <c r="AE28" i="1" s="1"/>
  <c r="AC28" i="1"/>
  <c r="W30" i="1"/>
  <c r="AA30" i="1" s="1"/>
  <c r="AD30" i="1"/>
  <c r="AE30" i="1" s="1"/>
  <c r="AC30" i="1"/>
  <c r="AD17" i="1"/>
  <c r="AE17" i="1" s="1"/>
  <c r="W17" i="1"/>
  <c r="AA17" i="1" s="1"/>
  <c r="AC17" i="1"/>
  <c r="W24" i="1"/>
  <c r="AA24" i="1" s="1"/>
  <c r="AD24" i="1"/>
  <c r="AC24" i="1"/>
  <c r="R19" i="1"/>
  <c r="P19" i="1" s="1"/>
  <c r="S19" i="1" s="1"/>
  <c r="M19" i="1" s="1"/>
  <c r="N19" i="1" s="1"/>
  <c r="AD23" i="1"/>
  <c r="AE23" i="1" s="1"/>
  <c r="W23" i="1"/>
  <c r="AA23" i="1" s="1"/>
  <c r="AC23" i="1"/>
  <c r="AC29" i="1"/>
  <c r="AD29" i="1"/>
  <c r="AE29" i="1" s="1"/>
  <c r="W29" i="1"/>
  <c r="AA29" i="1" s="1"/>
  <c r="R29" i="1"/>
  <c r="P29" i="1" s="1"/>
  <c r="S29" i="1" s="1"/>
  <c r="M29" i="1" s="1"/>
  <c r="N29" i="1" s="1"/>
  <c r="R17" i="1"/>
  <c r="P17" i="1" s="1"/>
  <c r="S17" i="1" s="1"/>
  <c r="M17" i="1" s="1"/>
  <c r="N17" i="1" s="1"/>
  <c r="AD27" i="1"/>
  <c r="AC27" i="1"/>
  <c r="W27" i="1"/>
  <c r="AA27" i="1" s="1"/>
  <c r="R27" i="1"/>
  <c r="P27" i="1" s="1"/>
  <c r="S27" i="1" s="1"/>
  <c r="M27" i="1" s="1"/>
  <c r="N27" i="1" s="1"/>
  <c r="R22" i="1"/>
  <c r="P22" i="1" s="1"/>
  <c r="S22" i="1" s="1"/>
  <c r="M22" i="1" s="1"/>
  <c r="N22" i="1" s="1"/>
  <c r="W20" i="1"/>
  <c r="AA20" i="1" s="1"/>
  <c r="AD20" i="1"/>
  <c r="AC20" i="1"/>
  <c r="W26" i="1"/>
  <c r="AA26" i="1" s="1"/>
  <c r="AD26" i="1"/>
  <c r="AE26" i="1" s="1"/>
  <c r="AC26" i="1"/>
  <c r="AE24" i="1" l="1"/>
  <c r="AE31" i="1"/>
  <c r="AE25" i="1"/>
  <c r="AE27" i="1"/>
  <c r="AE19" i="1"/>
  <c r="AE20" i="1"/>
</calcChain>
</file>

<file path=xl/sharedStrings.xml><?xml version="1.0" encoding="utf-8"?>
<sst xmlns="http://schemas.openxmlformats.org/spreadsheetml/2006/main" count="702" uniqueCount="359">
  <si>
    <t>File opened</t>
  </si>
  <si>
    <t>2020-12-14 15:43:33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</si>
  <si>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</si>
  <si>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</si>
  <si>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</si>
  <si>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</si>
  <si>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</si>
  <si>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</si>
  <si>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</si>
  <si>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</si>
  <si>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</si>
  <si>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</si>
  <si>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</si>
  <si>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{"h2obspan2": "0", "co2azero": "0.892502", "co2bspanconc2": "0", "co2aspanconc2": "0", "co2bspan2a": "0.0873229", "h2obspan2a": "0.0678114", "h2oaspan2": "0", "h2oaspanconc1": "12.17", "co2aspan2a": "0.0865215", "h2obspan1": "0.998939", "co2bspan2b": "0.087286", "ssb_ref": "34919.1", "tbzero": "0.0513058", "h2oaspan1": "1.00398", "h2oaspan2a": "0.0668561", "co2bspan2": "0", "co2bzero": "0.898612", "tazero": "0.00104713", "h2obzero": "1.16501", "flowbzero": "0.26", "h2obspan2b": "0.0677395", "co2aspan2b": "0.086568", "oxygen": "21", "h2oaspan2b": "0.0671222", "h2oazero": "1.16161", "h2obspanconc1": "12.17", "flowmeterzero": "0.990581", "co2bspan1": "0.999577", "ssa_ref": "37127.4", "co2aspan1": "1.00054", "h2obspanconc2": "0", "chamberpressurezero": "2.57375", "flowazero": "0.317", "co2bspanconc1": "400", "h2oaspanconc2": "0", "co2aspan2": "0", "co2aspanconc1":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</si>
  <si>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</si>
  <si>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</si>
  <si>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</si>
  <si>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</si>
  <si>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</si>
  <si>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</si>
  <si>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</si>
  <si>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</si>
  <si>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</si>
  <si>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</si>
  <si>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15:43:33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</si>
  <si>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</si>
  <si>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</si>
  <si>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</si>
  <si>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</si>
  <si>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</si>
  <si>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</si>
  <si>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</si>
  <si>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</si>
  <si>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</si>
  <si>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</si>
  <si>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</si>
  <si>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</si>
  <si>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</si>
  <si>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</si>
  <si>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</si>
  <si>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</si>
  <si>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</si>
  <si>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</si>
  <si>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</si>
  <si>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</si>
  <si>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</si>
  <si>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</si>
  <si>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</si>
  <si>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</si>
  <si>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</si>
  <si>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</si>
  <si>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</si>
  <si>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</si>
  <si>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</si>
  <si>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</si>
  <si>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</si>
  <si>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</si>
  <si>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</si>
  <si>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</si>
  <si>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</si>
  <si>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</si>
  <si>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</si>
  <si>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</si>
  <si>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</si>
  <si>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</si>
  <si>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</si>
  <si>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</si>
  <si>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</si>
  <si>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</si>
  <si>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</si>
  <si>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</si>
  <si>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</si>
  <si>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</si>
  <si>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</si>
  <si>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</si>
  <si>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</si>
  <si>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</si>
  <si>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</si>
  <si>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5.73591 90.7561 390.591 617.401 855.206 1054.28 1243.41 1408.77</t>
  </si>
  <si>
    <t>Fs_true</t>
  </si>
  <si>
    <t>1.08594 104.158 404.453 601.335 802.067 1001.34 1203.67 1400.24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</si>
  <si>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</si>
  <si>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</si>
  <si>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</si>
  <si>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</si>
  <si>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</si>
  <si>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</si>
  <si>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</si>
  <si>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</si>
  <si>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</si>
  <si>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</si>
  <si>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</si>
  <si>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</si>
  <si>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</si>
  <si>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</si>
  <si>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</si>
  <si>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</si>
  <si>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</si>
  <si>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</si>
  <si>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</si>
  <si>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</si>
  <si>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</si>
  <si>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</si>
  <si>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</si>
  <si>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</si>
  <si>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</si>
  <si>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</si>
  <si>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</si>
  <si>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</si>
  <si>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</si>
  <si>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</si>
  <si>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</si>
  <si>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</si>
  <si>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</si>
  <si>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</si>
  <si>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</si>
  <si>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</si>
  <si>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</si>
  <si>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</si>
  <si>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</si>
  <si>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</si>
  <si>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</si>
  <si>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</si>
  <si>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</si>
  <si>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</si>
  <si>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</si>
  <si>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</si>
  <si>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</si>
  <si>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</si>
  <si>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</si>
  <si>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</si>
  <si>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</si>
  <si>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</si>
  <si>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</si>
  <si>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</si>
  <si>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</si>
  <si>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</si>
  <si>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</si>
  <si>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</si>
  <si>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</si>
  <si>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</si>
  <si>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</si>
  <si>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</si>
  <si>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</si>
  <si>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</si>
  <si>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</si>
  <si>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</si>
  <si>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</si>
  <si>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</si>
  <si>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</si>
  <si>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</si>
  <si>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</si>
  <si>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</si>
  <si>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</si>
  <si>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</si>
  <si>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</si>
  <si>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</si>
  <si>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</si>
  <si>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</si>
  <si>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</si>
  <si>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</si>
  <si>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</si>
  <si>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</si>
  <si>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</si>
  <si>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</si>
  <si>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</si>
  <si>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</si>
  <si>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</si>
  <si>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</si>
  <si>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</si>
  <si>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</si>
  <si>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</si>
  <si>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</si>
  <si>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</si>
  <si>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</si>
  <si>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</si>
  <si>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</si>
  <si>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</si>
  <si>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</si>
  <si>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</si>
  <si>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</si>
  <si>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</si>
  <si>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</si>
  <si>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</si>
  <si>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</si>
  <si>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</si>
  <si>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</si>
  <si>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</si>
  <si>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</si>
  <si>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</si>
  <si>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</si>
  <si>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</si>
  <si>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</si>
  <si>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</si>
  <si>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</si>
  <si>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</si>
  <si>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</si>
  <si>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</si>
  <si>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</si>
  <si>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</si>
  <si>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</si>
  <si>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</si>
  <si>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</si>
  <si>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</si>
  <si>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</si>
  <si>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</si>
  <si>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</si>
  <si>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</si>
  <si>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</si>
  <si>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</si>
  <si>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</si>
  <si>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</si>
  <si>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</si>
  <si>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</si>
  <si>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</si>
  <si>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</si>
  <si>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</si>
  <si>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</si>
  <si>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</si>
  <si>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</si>
  <si>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</si>
  <si>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</si>
  <si>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</si>
  <si>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</si>
  <si>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</si>
  <si>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</si>
  <si>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</si>
  <si>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</si>
  <si>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</si>
  <si>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</si>
  <si>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</si>
  <si>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</si>
  <si>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</si>
  <si>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</si>
  <si>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</si>
  <si>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</si>
  <si>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</si>
  <si>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</si>
  <si>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</si>
  <si>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</si>
  <si>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</si>
  <si>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</si>
  <si>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</si>
  <si>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</si>
  <si>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</si>
  <si>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</si>
  <si>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</si>
  <si>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</si>
  <si>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</si>
  <si>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</si>
  <si>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</si>
  <si>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</si>
  <si>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</si>
  <si>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</si>
  <si>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</si>
  <si>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</si>
  <si>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</si>
  <si>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</si>
  <si>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</si>
  <si>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</si>
  <si>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</si>
  <si>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</si>
  <si>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</si>
  <si>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</si>
  <si>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</si>
  <si>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</si>
  <si>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</si>
  <si>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</si>
  <si>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</si>
  <si>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</si>
  <si>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</si>
  <si>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</si>
  <si>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</si>
  <si>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</si>
  <si>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</si>
  <si>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</si>
  <si>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</si>
  <si>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</si>
  <si>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</si>
  <si>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</si>
  <si>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</si>
  <si>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</si>
  <si>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</si>
  <si>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</si>
  <si>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</si>
  <si>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</si>
  <si>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</si>
  <si>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</si>
  <si>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</si>
  <si>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15:45:48</t>
  </si>
  <si>
    <t>15:45:48</t>
  </si>
  <si>
    <t>1149</t>
  </si>
  <si>
    <t>_1</t>
  </si>
  <si>
    <t>RECT-4143-20200907-06_33_50</t>
  </si>
  <si>
    <t>RECT-2356-20201214-15_45_46</t>
  </si>
  <si>
    <t>DARK-2357-20201214-15_45_54</t>
  </si>
  <si>
    <t>0: Broadleaf</t>
  </si>
  <si>
    <t>15:46:11</t>
  </si>
  <si>
    <t>0/3</t>
  </si>
  <si>
    <t>20201214 15:47:28</t>
  </si>
  <si>
    <t>15:47:28</t>
  </si>
  <si>
    <t>RECT-2358-20201214-15_47_26</t>
  </si>
  <si>
    <t>DARK-2359-20201214-15_47_34</t>
  </si>
  <si>
    <t>3/3</t>
  </si>
  <si>
    <t>20201214 15:49:18</t>
  </si>
  <si>
    <t>15:49:18</t>
  </si>
  <si>
    <t>RECT-2360-20201214-15_49_16</t>
  </si>
  <si>
    <t>DARK-2361-20201214-15_49_24</t>
  </si>
  <si>
    <t>20201214 15:50:41</t>
  </si>
  <si>
    <t>15:50:41</t>
  </si>
  <si>
    <t>RECT-2362-20201214-15_50_39</t>
  </si>
  <si>
    <t>DARK-2363-20201214-15_50_47</t>
  </si>
  <si>
    <t>20201214 15:51:54</t>
  </si>
  <si>
    <t>15:51:54</t>
  </si>
  <si>
    <t>RECT-2364-20201214-15_51_52</t>
  </si>
  <si>
    <t>DARK-2365-20201214-15_52_00</t>
  </si>
  <si>
    <t>20201214 15:53:37</t>
  </si>
  <si>
    <t>15:53:37</t>
  </si>
  <si>
    <t>RECT-2366-20201214-15_53_35</t>
  </si>
  <si>
    <t>DARK-2367-20201214-15_53_43</t>
  </si>
  <si>
    <t>20201214 15:55:21</t>
  </si>
  <si>
    <t>15:55:21</t>
  </si>
  <si>
    <t>RECT-2368-20201214-15_55_19</t>
  </si>
  <si>
    <t>DARK-2369-20201214-15_55_27</t>
  </si>
  <si>
    <t>20201214 15:57:22</t>
  </si>
  <si>
    <t>15:57:22</t>
  </si>
  <si>
    <t>RECT-2370-20201214-15_57_20</t>
  </si>
  <si>
    <t>DARK-2371-20201214-15_57_27</t>
  </si>
  <si>
    <t>15:57:45</t>
  </si>
  <si>
    <t>1/3</t>
  </si>
  <si>
    <t>20201214 15:59:46</t>
  </si>
  <si>
    <t>15:59:46</t>
  </si>
  <si>
    <t>RECT-2372-20201214-15_59_44</t>
  </si>
  <si>
    <t>DARK-2373-20201214-15_59_52</t>
  </si>
  <si>
    <t>20201214 16:01:47</t>
  </si>
  <si>
    <t>16:01:47</t>
  </si>
  <si>
    <t>RECT-2374-20201214-16_01_45</t>
  </si>
  <si>
    <t>DARK-2375-20201214-16_01_52</t>
  </si>
  <si>
    <t>20201214 16:03:47</t>
  </si>
  <si>
    <t>16:03:47</t>
  </si>
  <si>
    <t>RECT-2376-20201214-16_03_45</t>
  </si>
  <si>
    <t>DARK-2377-20201214-16_03_53</t>
  </si>
  <si>
    <t>20201214 16:05:33</t>
  </si>
  <si>
    <t>16:05:33</t>
  </si>
  <si>
    <t>RECT-2378-20201214-16_05_31</t>
  </si>
  <si>
    <t>DARK-2379-20201214-16_05_39</t>
  </si>
  <si>
    <t>20201214 16:07:14</t>
  </si>
  <si>
    <t>16:07:14</t>
  </si>
  <si>
    <t>RECT-2380-20201214-16_07_12</t>
  </si>
  <si>
    <t>DARK-2381-20201214-16_07_20</t>
  </si>
  <si>
    <t>20201214 16:09:15</t>
  </si>
  <si>
    <t>16:09:15</t>
  </si>
  <si>
    <t>RECT-2382-20201214-16_09_13</t>
  </si>
  <si>
    <t>DARK-2383-20201214-16_09_20</t>
  </si>
  <si>
    <t>16:09:40</t>
  </si>
  <si>
    <t>20201214 16:11:20</t>
  </si>
  <si>
    <t>16:11:20</t>
  </si>
  <si>
    <t>RECT-2384-20201214-16_11_18</t>
  </si>
  <si>
    <t>DARK-2385-20201214-16_11_26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</si>
</sst>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1607982348.5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1607982340.5</v>
      </c>
      <c r="I17">
        <f t="shared" ref="I17:I31" si="0">(J17)/1000</f>
        <v>3.6846168562301506E-4</v>
      </c>
      <c r="J17">
        <f t="shared" ref="J17:J31" si="1">1000*CA17*AH17*(BW17-BX17)/(100*BP17*(1000-AH17*BW17))</f>
        <v>0.36846168562301507</v>
      </c>
      <c r="K17">
        <f t="shared" ref="K17:K31" si="2">CA17*AH17*(BV17-BU17*(1000-AH17*BX17)/(1000-AH17*BW17))/(100*BP17)</f>
        <v>2.2861391437884082</v>
      </c>
      <c r="L17">
        <f t="shared" ref="L17:L31" si="3">BU17 - IF(AH17&gt;1, K17*BP17*100/(AJ17*CI17), 0)</f>
        <v>401.13819354838699</v>
      </c>
      <c r="M17">
        <f t="shared" ref="M17:M31" si="4">((S17-I17/2)*L17-K17)/(S17+I17/2)</f>
        <v>211.61199108120081</v>
      </c>
      <c r="N17">
        <f t="shared" ref="N17:N31" si="5">M17*(CB17+CC17)/1000</f>
        <v>21.661173239254428</v>
      </c>
      <c r="O17">
        <f t="shared" ref="O17:O31" si="6">(BU17 - IF(AH17&gt;1, K17*BP17*100/(AJ17*CI17), 0))*(CB17+CC17)/1000</f>
        <v>41.06158568301052</v>
      </c>
      <c r="P17">
        <f t="shared" ref="P17:P31" si="7">2/((1/R17-1/Q17)+SIGN(R17)*SQRT((1/R17-1/Q17)*(1/R17-1/Q17) + 4*BQ17/((BQ17+1)*(BQ17+1))*(2*1/R17*1/Q17-1/Q17*1/Q17)))</f>
        <v>2.0318758906459646E-2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2.9685522803877329</v>
      </c>
      <c r="R17">
        <f t="shared" ref="R17:R31" si="9">I17*(1000-(1000*0.61365*EXP(17.502*V17/(240.97+V17))/(CB17+CC17)+BW17)/2)/(1000*0.61365*EXP(17.502*V17/(240.97+V17))/(CB17+CC17)-BW17)</f>
        <v>2.0241810860133325E-2</v>
      </c>
      <c r="S17">
        <f t="shared" ref="S17:S31" si="10">1/((BQ17+1)/(P17/1.6)+1/(Q17/1.37)) + BQ17/((BQ17+1)/(P17/1.6) + BQ17/(Q17/1.37))</f>
        <v>1.2658020872607213E-2</v>
      </c>
      <c r="T17">
        <f t="shared" ref="T17:T31" si="11">(BM17*BO17)</f>
        <v>231.29252242127657</v>
      </c>
      <c r="U17">
        <f t="shared" ref="U17:U31" si="12">(CD17+(T17+2*0.95*0.0000000567*(((CD17+$B$7)+273)^4-(CD17+273)^4)-44100*I17)/(1.84*29.3*Q17+8*0.95*0.0000000567*(CD17+273)^3))</f>
        <v>29.27371686609505</v>
      </c>
      <c r="V17">
        <f t="shared" ref="V17:V31" si="13">($C$7*CE17+$D$7*CF17+$E$7*U17)</f>
        <v>28.890935483871001</v>
      </c>
      <c r="W17">
        <f t="shared" ref="W17:W31" si="14">0.61365*EXP(17.502*V17/(240.97+V17))</f>
        <v>3.9964608057720632</v>
      </c>
      <c r="X17">
        <f t="shared" ref="X17:X31" si="15">(Y17/Z17*100)</f>
        <v>57.621709583071848</v>
      </c>
      <c r="Y17">
        <f t="shared" ref="Y17:Y31" si="16">BW17*(CB17+CC17)/1000</f>
        <v>2.1894537977671025</v>
      </c>
      <c r="Z17">
        <f t="shared" ref="Z17:Z31" si="17">0.61365*EXP(17.502*CD17/(240.97+CD17))</f>
        <v>3.7997029480887221</v>
      </c>
      <c r="AA17">
        <f t="shared" ref="AA17:AA31" si="18">(W17-BW17*(CB17+CC17)/1000)</f>
        <v>1.8070070080049607</v>
      </c>
      <c r="AB17">
        <f t="shared" ref="AB17:AB31" si="19">(-I17*44100)</f>
        <v>-16.249160335974963</v>
      </c>
      <c r="AC17">
        <f t="shared" ref="AC17:AC31" si="20">2*29.3*Q17*0.92*(CD17-V17)</f>
        <v>-139.06959431983552</v>
      </c>
      <c r="AD17">
        <f t="shared" ref="AD17:AD31" si="21">2*0.95*0.0000000567*(((CD17+$B$7)+273)^4-(V17+273)^4)</f>
        <v>-10.258251712021718</v>
      </c>
      <c r="AE17">
        <f t="shared" ref="AE17:AE31" si="22">T17+AD17+AB17+AC17</f>
        <v>65.715516053444389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53878.787866789557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15405.7</v>
      </c>
      <c r="AS17">
        <v>775.18704000000002</v>
      </c>
      <c r="AT17">
        <v>841.1</v>
      </c>
      <c r="AU17">
        <f t="shared" ref="AU17:AU31" si="27">1-AS17/AT17</f>
        <v>7.8365188443704659E-2</v>
      </c>
      <c r="AV17">
        <v>0.5</v>
      </c>
      <c r="AW17">
        <f t="shared" ref="AW17:AW31" si="28">BM17</f>
        <v>1180.1955692962526</v>
      </c>
      <c r="AX17">
        <f t="shared" ref="AX17:AX31" si="29">K17</f>
        <v>2.2861391437884082</v>
      </c>
      <c r="AY17">
        <f t="shared" ref="AY17:AY31" si="30">AU17*AV17*AW17</f>
        <v>46.243124094163072</v>
      </c>
      <c r="AZ17">
        <f t="shared" ref="AZ17:AZ31" si="31">(AX17-AP17)/AW17</f>
        <v>2.4266203823425287E-3</v>
      </c>
      <c r="BA17">
        <f t="shared" ref="BA17:BA31" si="32">(AN17-AT17)/AT17</f>
        <v>2.8783497800499345</v>
      </c>
      <c r="BB17" t="s">
        <v>295</v>
      </c>
      <c r="BC17">
        <v>775.18704000000002</v>
      </c>
      <c r="BD17">
        <v>671.09</v>
      </c>
      <c r="BE17">
        <f t="shared" ref="BE17:BE31" si="33">1-BD17/AT17</f>
        <v>0.20212816549756274</v>
      </c>
      <c r="BF17">
        <f t="shared" ref="BF17:BF31" si="34">(AT17-BC17)/(AT17-BD17)</f>
        <v>0.3877004882065761</v>
      </c>
      <c r="BG17">
        <f t="shared" ref="BG17:BG31" si="35">(AN17-AT17)/(AN17-BD17)</f>
        <v>0.93438415431939148</v>
      </c>
      <c r="BH17">
        <f t="shared" ref="BH17:BH31" si="36">(AT17-BC17)/(AT17-AM17)</f>
        <v>0.52468831057497944</v>
      </c>
      <c r="BI17">
        <f t="shared" ref="BI17:BI31" si="37">(AN17-AT17)/(AN17-AM17)</f>
        <v>0.95067033490163666</v>
      </c>
      <c r="BJ17">
        <f t="shared" ref="BJ17:BJ31" si="38">(BF17*BD17/BC17)</f>
        <v>0.33563760383629632</v>
      </c>
      <c r="BK17">
        <f t="shared" ref="BK17:BK31" si="39">(1-BJ17)</f>
        <v>0.66436239616370374</v>
      </c>
      <c r="BL17">
        <f t="shared" ref="BL17:BL31" si="40">$B$11*CJ17+$C$11*CK17+$F$11*CL17*(1-CO17)</f>
        <v>1400.0129032258101</v>
      </c>
      <c r="BM17">
        <f t="shared" ref="BM17:BM31" si="41">BL17*BN17</f>
        <v>1180.1955692962526</v>
      </c>
      <c r="BN17">
        <f t="shared" ref="BN17:BN31" si="42">($B$11*$D$9+$C$11*$D$9+$F$11*((CY17+CQ17)/MAX(CY17+CQ17+CZ17, 0.1)*$I$9+CZ17/MAX(CY17+CQ17+CZ17, 0.1)*$J$9))/($B$11+$C$11+$F$11)</f>
        <v>0.84298906572713006</v>
      </c>
      <c r="BO17">
        <f t="shared" ref="BO17:BO31" si="43">($B$11*$K$9+$C$11*$K$9+$F$11*((CY17+CQ17)/MAX(CY17+CQ17+CZ17, 0.1)*$P$9+CZ17/MAX(CY17+CQ17+CZ17, 0.1)*$Q$9))/($B$11+$C$11+$F$11)</f>
        <v>0.1959781314542603</v>
      </c>
      <c r="BP17">
        <v>6</v>
      </c>
      <c r="BQ17">
        <v>0.5</v>
      </c>
      <c r="BR17" t="s">
        <v>296</v>
      </c>
      <c r="BS17">
        <v>2</v>
      </c>
      <c r="BT17">
        <v>1607982340.5</v>
      </c>
      <c r="BU17">
        <v>401.13819354838699</v>
      </c>
      <c r="BV17">
        <v>404.05883870967699</v>
      </c>
      <c r="BW17">
        <v>21.389177419354802</v>
      </c>
      <c r="BX17">
        <v>20.956493548387101</v>
      </c>
      <c r="BY17">
        <v>400.902193548387</v>
      </c>
      <c r="BZ17">
        <v>21.099177419354799</v>
      </c>
      <c r="CA17">
        <v>500.01483870967797</v>
      </c>
      <c r="CB17">
        <v>102.262677419355</v>
      </c>
      <c r="CC17">
        <v>0.10001539677419399</v>
      </c>
      <c r="CD17">
        <v>28.0219709677419</v>
      </c>
      <c r="CE17">
        <v>28.890935483871001</v>
      </c>
      <c r="CF17">
        <v>999.9</v>
      </c>
      <c r="CG17">
        <v>0</v>
      </c>
      <c r="CH17">
        <v>0</v>
      </c>
      <c r="CI17">
        <v>9997.8248387096792</v>
      </c>
      <c r="CJ17">
        <v>0</v>
      </c>
      <c r="CK17">
        <v>239.57132258064499</v>
      </c>
      <c r="CL17">
        <v>1400.0129032258101</v>
      </c>
      <c r="CM17">
        <v>0.90000654838709704</v>
      </c>
      <c r="CN17">
        <v>9.9993612903225795E-2</v>
      </c>
      <c r="CO17">
        <v>0</v>
      </c>
      <c r="CP17">
        <v>775.98674193548402</v>
      </c>
      <c r="CQ17">
        <v>4.9994800000000001</v>
      </c>
      <c r="CR17">
        <v>11081.6967741935</v>
      </c>
      <c r="CS17">
        <v>11417.7129032258</v>
      </c>
      <c r="CT17">
        <v>48.231645161290302</v>
      </c>
      <c r="CU17">
        <v>49.618903225806498</v>
      </c>
      <c r="CV17">
        <v>49.145000000000003</v>
      </c>
      <c r="CW17">
        <v>49.4898387096774</v>
      </c>
      <c r="CX17">
        <v>50.024000000000001</v>
      </c>
      <c r="CY17">
        <v>1255.52193548387</v>
      </c>
      <c r="CZ17">
        <v>139.49096774193501</v>
      </c>
      <c r="DA17">
        <v>0</v>
      </c>
      <c r="DB17">
        <v>745.40000009536698</v>
      </c>
      <c r="DC17">
        <v>0</v>
      </c>
      <c r="DD17">
        <v>775.18704000000002</v>
      </c>
      <c r="DE17">
        <v>-55.4546923066098</v>
      </c>
      <c r="DF17">
        <v>-766.78461533631901</v>
      </c>
      <c r="DG17">
        <v>11070.428</v>
      </c>
      <c r="DH17">
        <v>15</v>
      </c>
      <c r="DI17">
        <v>1607982371</v>
      </c>
      <c r="DJ17" t="s">
        <v>297</v>
      </c>
      <c r="DK17">
        <v>1607982371</v>
      </c>
      <c r="DL17">
        <v>1607982367.5</v>
      </c>
      <c r="DM17">
        <v>29</v>
      </c>
      <c r="DN17">
        <v>-0.55100000000000005</v>
      </c>
      <c r="DO17">
        <v>-2.1000000000000001E-2</v>
      </c>
      <c r="DP17">
        <v>0.23599999999999999</v>
      </c>
      <c r="DQ17">
        <v>0.28999999999999998</v>
      </c>
      <c r="DR17">
        <v>404</v>
      </c>
      <c r="DS17">
        <v>21</v>
      </c>
      <c r="DT17">
        <v>0.25</v>
      </c>
      <c r="DU17">
        <v>0.16</v>
      </c>
      <c r="DV17">
        <v>1.7802022346172199</v>
      </c>
      <c r="DW17">
        <v>1.94626097298724</v>
      </c>
      <c r="DX17">
        <v>0.14556219904010201</v>
      </c>
      <c r="DY17">
        <v>0</v>
      </c>
      <c r="DZ17">
        <v>-2.3498370967741899</v>
      </c>
      <c r="EA17">
        <v>-2.13981532258064</v>
      </c>
      <c r="EB17">
        <v>0.160796522013293</v>
      </c>
      <c r="EC17">
        <v>0</v>
      </c>
      <c r="ED17">
        <v>0.47411425806451601</v>
      </c>
      <c r="EE17">
        <v>-0.41639003225806498</v>
      </c>
      <c r="EF17">
        <v>3.6953327269083402E-2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0.23599999999999999</v>
      </c>
      <c r="EN17">
        <v>0.28999999999999998</v>
      </c>
      <c r="EO17">
        <v>0.95714706193718702</v>
      </c>
      <c r="EP17">
        <v>-1.6043650578588901E-5</v>
      </c>
      <c r="EQ17">
        <v>-1.15305589960158E-6</v>
      </c>
      <c r="ER17">
        <v>3.6581349982770798E-10</v>
      </c>
      <c r="ES17">
        <v>-7.2324233415029804E-2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14.4</v>
      </c>
      <c r="FB17">
        <v>14.6</v>
      </c>
      <c r="FC17">
        <v>2</v>
      </c>
      <c r="FD17">
        <v>507.358</v>
      </c>
      <c r="FE17">
        <v>487.95299999999997</v>
      </c>
      <c r="FF17">
        <v>23.747900000000001</v>
      </c>
      <c r="FG17">
        <v>33.700600000000001</v>
      </c>
      <c r="FH17">
        <v>30.0015</v>
      </c>
      <c r="FI17">
        <v>33.622999999999998</v>
      </c>
      <c r="FJ17">
        <v>33.645899999999997</v>
      </c>
      <c r="FK17">
        <v>19.3186</v>
      </c>
      <c r="FL17">
        <v>19.227699999999999</v>
      </c>
      <c r="FM17">
        <v>59.244199999999999</v>
      </c>
      <c r="FN17">
        <v>23.717700000000001</v>
      </c>
      <c r="FO17">
        <v>403.48200000000003</v>
      </c>
      <c r="FP17">
        <v>20.866599999999998</v>
      </c>
      <c r="FQ17">
        <v>97.921700000000001</v>
      </c>
      <c r="FR17">
        <v>101.96</v>
      </c>
    </row>
    <row r="18" spans="1:174" x14ac:dyDescent="0.25">
      <c r="A18">
        <v>2</v>
      </c>
      <c r="B18">
        <v>1607982448.5</v>
      </c>
      <c r="C18">
        <v>100</v>
      </c>
      <c r="D18" t="s">
        <v>299</v>
      </c>
      <c r="E18" t="s">
        <v>300</v>
      </c>
      <c r="F18" t="s">
        <v>291</v>
      </c>
      <c r="G18" t="s">
        <v>292</v>
      </c>
      <c r="H18">
        <v>1607982440.75</v>
      </c>
      <c r="I18">
        <f t="shared" si="0"/>
        <v>4.6713943468802168E-4</v>
      </c>
      <c r="J18">
        <f t="shared" si="1"/>
        <v>0.46713943468802166</v>
      </c>
      <c r="K18">
        <f t="shared" si="2"/>
        <v>0.561921794350002</v>
      </c>
      <c r="L18">
        <f t="shared" si="3"/>
        <v>46.132996666666699</v>
      </c>
      <c r="M18">
        <f t="shared" si="4"/>
        <v>10.276452333861993</v>
      </c>
      <c r="N18">
        <f t="shared" si="5"/>
        <v>1.0520109798135702</v>
      </c>
      <c r="O18">
        <f t="shared" si="6"/>
        <v>4.7226822495071348</v>
      </c>
      <c r="P18">
        <f t="shared" si="7"/>
        <v>2.5768012292340652E-2</v>
      </c>
      <c r="Q18">
        <f t="shared" si="8"/>
        <v>2.9701951716457482</v>
      </c>
      <c r="R18">
        <f t="shared" si="9"/>
        <v>2.5644460188743022E-2</v>
      </c>
      <c r="S18">
        <f t="shared" si="10"/>
        <v>1.6038838770149902E-2</v>
      </c>
      <c r="T18">
        <f t="shared" si="11"/>
        <v>231.28816702138533</v>
      </c>
      <c r="U18">
        <f t="shared" si="12"/>
        <v>29.223138400193751</v>
      </c>
      <c r="V18">
        <f t="shared" si="13"/>
        <v>28.950013333333299</v>
      </c>
      <c r="W18">
        <f t="shared" si="14"/>
        <v>4.0101544413786669</v>
      </c>
      <c r="X18">
        <f t="shared" si="15"/>
        <v>58.033616864787106</v>
      </c>
      <c r="Y18">
        <f t="shared" si="16"/>
        <v>2.2019438052354143</v>
      </c>
      <c r="Z18">
        <f t="shared" si="17"/>
        <v>3.7942556817813671</v>
      </c>
      <c r="AA18">
        <f t="shared" si="18"/>
        <v>1.8082106361432526</v>
      </c>
      <c r="AB18">
        <f t="shared" si="19"/>
        <v>-20.600849069741756</v>
      </c>
      <c r="AC18">
        <f t="shared" si="20"/>
        <v>-152.54758003249384</v>
      </c>
      <c r="AD18">
        <f t="shared" si="21"/>
        <v>-11.248143865016507</v>
      </c>
      <c r="AE18">
        <f t="shared" si="22"/>
        <v>46.891594054133236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53931.46024985909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15402.6</v>
      </c>
      <c r="AS18">
        <v>675.68957692307697</v>
      </c>
      <c r="AT18">
        <v>713.96</v>
      </c>
      <c r="AU18">
        <f t="shared" si="27"/>
        <v>5.3603035291785339E-2</v>
      </c>
      <c r="AV18">
        <v>0.5</v>
      </c>
      <c r="AW18">
        <f t="shared" si="28"/>
        <v>1180.1691615544948</v>
      </c>
      <c r="AX18">
        <f t="shared" si="29"/>
        <v>0.561921794350002</v>
      </c>
      <c r="AY18">
        <f t="shared" si="30"/>
        <v>31.630324608541152</v>
      </c>
      <c r="AZ18">
        <f t="shared" si="31"/>
        <v>9.6568298112880335E-4</v>
      </c>
      <c r="BA18">
        <f t="shared" si="32"/>
        <v>3.5689954619306401</v>
      </c>
      <c r="BB18" t="s">
        <v>302</v>
      </c>
      <c r="BC18">
        <v>675.68957692307697</v>
      </c>
      <c r="BD18">
        <v>621.27</v>
      </c>
      <c r="BE18">
        <f t="shared" si="33"/>
        <v>0.12982520029133293</v>
      </c>
      <c r="BF18">
        <f t="shared" si="34"/>
        <v>0.41288621293476152</v>
      </c>
      <c r="BG18">
        <f t="shared" si="35"/>
        <v>0.96490092055089161</v>
      </c>
      <c r="BH18">
        <f t="shared" si="36"/>
        <v>-25.2289807302257</v>
      </c>
      <c r="BI18">
        <f t="shared" si="37"/>
        <v>1.0005956652965156</v>
      </c>
      <c r="BJ18">
        <f t="shared" si="38"/>
        <v>0.37963263941125108</v>
      </c>
      <c r="BK18">
        <f t="shared" si="39"/>
        <v>0.62036736058874897</v>
      </c>
      <c r="BL18">
        <f t="shared" si="40"/>
        <v>1399.981</v>
      </c>
      <c r="BM18">
        <f t="shared" si="41"/>
        <v>1180.1691615544948</v>
      </c>
      <c r="BN18">
        <f t="shared" si="42"/>
        <v>0.84298941310953146</v>
      </c>
      <c r="BO18">
        <f t="shared" si="43"/>
        <v>0.19597882621906274</v>
      </c>
      <c r="BP18">
        <v>6</v>
      </c>
      <c r="BQ18">
        <v>0.5</v>
      </c>
      <c r="BR18" t="s">
        <v>296</v>
      </c>
      <c r="BS18">
        <v>2</v>
      </c>
      <c r="BT18">
        <v>1607982440.75</v>
      </c>
      <c r="BU18">
        <v>46.132996666666699</v>
      </c>
      <c r="BV18">
        <v>46.8331466666667</v>
      </c>
      <c r="BW18">
        <v>21.509443333333301</v>
      </c>
      <c r="BX18">
        <v>20.9609466666667</v>
      </c>
      <c r="BY18">
        <v>45.729950000000002</v>
      </c>
      <c r="BZ18">
        <v>21.196723333333299</v>
      </c>
      <c r="CA18">
        <v>500.012</v>
      </c>
      <c r="CB18">
        <v>102.271066666667</v>
      </c>
      <c r="CC18">
        <v>9.9960380000000001E-2</v>
      </c>
      <c r="CD18">
        <v>27.99736</v>
      </c>
      <c r="CE18">
        <v>28.950013333333299</v>
      </c>
      <c r="CF18">
        <v>999.9</v>
      </c>
      <c r="CG18">
        <v>0</v>
      </c>
      <c r="CH18">
        <v>0</v>
      </c>
      <c r="CI18">
        <v>10006.307000000001</v>
      </c>
      <c r="CJ18">
        <v>0</v>
      </c>
      <c r="CK18">
        <v>236.75303333333301</v>
      </c>
      <c r="CL18">
        <v>1399.981</v>
      </c>
      <c r="CM18">
        <v>0.89999459999999998</v>
      </c>
      <c r="CN18">
        <v>0.10000531</v>
      </c>
      <c r="CO18">
        <v>0</v>
      </c>
      <c r="CP18">
        <v>675.88660000000004</v>
      </c>
      <c r="CQ18">
        <v>4.9994800000000001</v>
      </c>
      <c r="CR18">
        <v>9697.9183333333294</v>
      </c>
      <c r="CS18">
        <v>11417.413333333299</v>
      </c>
      <c r="CT18">
        <v>48.601900000000001</v>
      </c>
      <c r="CU18">
        <v>49.853999999999999</v>
      </c>
      <c r="CV18">
        <v>49.4559</v>
      </c>
      <c r="CW18">
        <v>49.766466666666702</v>
      </c>
      <c r="CX18">
        <v>50.3645</v>
      </c>
      <c r="CY18">
        <v>1255.4770000000001</v>
      </c>
      <c r="CZ18">
        <v>139.50399999999999</v>
      </c>
      <c r="DA18">
        <v>0</v>
      </c>
      <c r="DB18">
        <v>99.400000095367403</v>
      </c>
      <c r="DC18">
        <v>0</v>
      </c>
      <c r="DD18">
        <v>675.68957692307697</v>
      </c>
      <c r="DE18">
        <v>-29.193675231846601</v>
      </c>
      <c r="DF18">
        <v>-369.03179514945998</v>
      </c>
      <c r="DG18">
        <v>9695.4953846153803</v>
      </c>
      <c r="DH18">
        <v>15</v>
      </c>
      <c r="DI18">
        <v>1607982371</v>
      </c>
      <c r="DJ18" t="s">
        <v>297</v>
      </c>
      <c r="DK18">
        <v>1607982371</v>
      </c>
      <c r="DL18">
        <v>1607982367.5</v>
      </c>
      <c r="DM18">
        <v>29</v>
      </c>
      <c r="DN18">
        <v>-0.55100000000000005</v>
      </c>
      <c r="DO18">
        <v>-2.1000000000000001E-2</v>
      </c>
      <c r="DP18">
        <v>0.23599999999999999</v>
      </c>
      <c r="DQ18">
        <v>0.28999999999999998</v>
      </c>
      <c r="DR18">
        <v>404</v>
      </c>
      <c r="DS18">
        <v>21</v>
      </c>
      <c r="DT18">
        <v>0.25</v>
      </c>
      <c r="DU18">
        <v>0.16</v>
      </c>
      <c r="DV18">
        <v>0.56124019976903405</v>
      </c>
      <c r="DW18">
        <v>0.32632791774376002</v>
      </c>
      <c r="DX18">
        <v>0.117084068846316</v>
      </c>
      <c r="DY18">
        <v>1</v>
      </c>
      <c r="DZ18">
        <v>-0.69063603225806502</v>
      </c>
      <c r="EA18">
        <v>-0.17418246774193599</v>
      </c>
      <c r="EB18">
        <v>0.146299885303349</v>
      </c>
      <c r="EC18">
        <v>1</v>
      </c>
      <c r="ED18">
        <v>0.54662441935483896</v>
      </c>
      <c r="EE18">
        <v>0.119321709677416</v>
      </c>
      <c r="EF18">
        <v>1.1401870929593501E-2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0.40300000000000002</v>
      </c>
      <c r="EN18">
        <v>0.31269999999999998</v>
      </c>
      <c r="EO18">
        <v>0.40616176722459202</v>
      </c>
      <c r="EP18">
        <v>-1.6043650578588901E-5</v>
      </c>
      <c r="EQ18">
        <v>-1.15305589960158E-6</v>
      </c>
      <c r="ER18">
        <v>3.6581349982770798E-10</v>
      </c>
      <c r="ES18">
        <v>-9.3283836032593603E-2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1.3</v>
      </c>
      <c r="FB18">
        <v>1.4</v>
      </c>
      <c r="FC18">
        <v>2</v>
      </c>
      <c r="FD18">
        <v>507.31099999999998</v>
      </c>
      <c r="FE18">
        <v>486.90699999999998</v>
      </c>
      <c r="FF18">
        <v>23.546700000000001</v>
      </c>
      <c r="FG18">
        <v>33.837200000000003</v>
      </c>
      <c r="FH18">
        <v>30.000499999999999</v>
      </c>
      <c r="FI18">
        <v>33.737900000000003</v>
      </c>
      <c r="FJ18">
        <v>33.756900000000002</v>
      </c>
      <c r="FK18">
        <v>5.0331900000000003</v>
      </c>
      <c r="FL18">
        <v>20.338899999999999</v>
      </c>
      <c r="FM18">
        <v>60.570599999999999</v>
      </c>
      <c r="FN18">
        <v>23.549199999999999</v>
      </c>
      <c r="FO18">
        <v>48.265599999999999</v>
      </c>
      <c r="FP18">
        <v>21.038499999999999</v>
      </c>
      <c r="FQ18">
        <v>97.894499999999994</v>
      </c>
      <c r="FR18">
        <v>101.93</v>
      </c>
    </row>
    <row r="19" spans="1:174" x14ac:dyDescent="0.25">
      <c r="A19">
        <v>3</v>
      </c>
      <c r="B19">
        <v>1607982558.5999999</v>
      </c>
      <c r="C19">
        <v>210.09999990463299</v>
      </c>
      <c r="D19" t="s">
        <v>304</v>
      </c>
      <c r="E19" t="s">
        <v>305</v>
      </c>
      <c r="F19" t="s">
        <v>291</v>
      </c>
      <c r="G19" t="s">
        <v>292</v>
      </c>
      <c r="H19">
        <v>1607982550.8499999</v>
      </c>
      <c r="I19">
        <f t="shared" si="0"/>
        <v>8.3479824554180205E-4</v>
      </c>
      <c r="J19">
        <f t="shared" si="1"/>
        <v>0.83479824554180204</v>
      </c>
      <c r="K19">
        <f t="shared" si="2"/>
        <v>0.13625050491635743</v>
      </c>
      <c r="L19">
        <f t="shared" si="3"/>
        <v>79.853186666666701</v>
      </c>
      <c r="M19">
        <f t="shared" si="4"/>
        <v>72.91258795086577</v>
      </c>
      <c r="N19">
        <f t="shared" si="5"/>
        <v>7.464264081267487</v>
      </c>
      <c r="O19">
        <f t="shared" si="6"/>
        <v>8.1747924434174539</v>
      </c>
      <c r="P19">
        <f t="shared" si="7"/>
        <v>4.6451907694708576E-2</v>
      </c>
      <c r="Q19">
        <f t="shared" si="8"/>
        <v>2.969022795230559</v>
      </c>
      <c r="R19">
        <f t="shared" si="9"/>
        <v>4.6051902997878376E-2</v>
      </c>
      <c r="S19">
        <f t="shared" si="10"/>
        <v>2.8818090977624146E-2</v>
      </c>
      <c r="T19">
        <f t="shared" si="11"/>
        <v>231.2890853378432</v>
      </c>
      <c r="U19">
        <f t="shared" si="12"/>
        <v>29.122247099746939</v>
      </c>
      <c r="V19">
        <f t="shared" si="13"/>
        <v>28.9604833333333</v>
      </c>
      <c r="W19">
        <f t="shared" si="14"/>
        <v>4.0125855425235253</v>
      </c>
      <c r="X19">
        <f t="shared" si="15"/>
        <v>58.355865618185398</v>
      </c>
      <c r="Y19">
        <f t="shared" si="16"/>
        <v>2.213269060582598</v>
      </c>
      <c r="Z19">
        <f t="shared" si="17"/>
        <v>3.792710530700925</v>
      </c>
      <c r="AA19">
        <f t="shared" si="18"/>
        <v>1.7993164819409273</v>
      </c>
      <c r="AB19">
        <f t="shared" si="19"/>
        <v>-36.814602628393473</v>
      </c>
      <c r="AC19">
        <f t="shared" si="20"/>
        <v>-155.28158548363911</v>
      </c>
      <c r="AD19">
        <f t="shared" si="21"/>
        <v>-11.454457347573074</v>
      </c>
      <c r="AE19">
        <f t="shared" si="22"/>
        <v>27.738439878237557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53898.431161493791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15400.9</v>
      </c>
      <c r="AS19">
        <v>646.96400000000006</v>
      </c>
      <c r="AT19">
        <v>684.04</v>
      </c>
      <c r="AU19">
        <f t="shared" si="27"/>
        <v>5.4201508683702548E-2</v>
      </c>
      <c r="AV19">
        <v>0.5</v>
      </c>
      <c r="AW19">
        <f t="shared" si="28"/>
        <v>1180.1772015543499</v>
      </c>
      <c r="AX19">
        <f t="shared" si="29"/>
        <v>0.13625050491635743</v>
      </c>
      <c r="AY19">
        <f t="shared" si="30"/>
        <v>31.983692419177935</v>
      </c>
      <c r="AZ19">
        <f t="shared" si="31"/>
        <v>6.0499218574313317E-4</v>
      </c>
      <c r="BA19">
        <f t="shared" si="32"/>
        <v>3.7688439272557162</v>
      </c>
      <c r="BB19" t="s">
        <v>307</v>
      </c>
      <c r="BC19">
        <v>646.96400000000006</v>
      </c>
      <c r="BD19">
        <v>584.6</v>
      </c>
      <c r="BE19">
        <f t="shared" si="33"/>
        <v>0.14537161569498847</v>
      </c>
      <c r="BF19">
        <f t="shared" si="34"/>
        <v>0.37284794851166464</v>
      </c>
      <c r="BG19">
        <f t="shared" si="35"/>
        <v>0.96286060026592168</v>
      </c>
      <c r="BH19">
        <f t="shared" si="36"/>
        <v>-1.1793775080747775</v>
      </c>
      <c r="BI19">
        <f t="shared" si="37"/>
        <v>1.0123446497657211</v>
      </c>
      <c r="BJ19">
        <f t="shared" si="38"/>
        <v>0.33690732513697697</v>
      </c>
      <c r="BK19">
        <f t="shared" si="39"/>
        <v>0.66309267486302303</v>
      </c>
      <c r="BL19">
        <f t="shared" si="40"/>
        <v>1399.991</v>
      </c>
      <c r="BM19">
        <f t="shared" si="41"/>
        <v>1180.1772015543499</v>
      </c>
      <c r="BN19">
        <f t="shared" si="42"/>
        <v>0.84298913461182956</v>
      </c>
      <c r="BO19">
        <f t="shared" si="43"/>
        <v>0.1959782692236593</v>
      </c>
      <c r="BP19">
        <v>6</v>
      </c>
      <c r="BQ19">
        <v>0.5</v>
      </c>
      <c r="BR19" t="s">
        <v>296</v>
      </c>
      <c r="BS19">
        <v>2</v>
      </c>
      <c r="BT19">
        <v>1607982550.8499999</v>
      </c>
      <c r="BU19">
        <v>79.853186666666701</v>
      </c>
      <c r="BV19">
        <v>80.0966733333333</v>
      </c>
      <c r="BW19">
        <v>21.619703333333302</v>
      </c>
      <c r="BX19">
        <v>20.6396333333333</v>
      </c>
      <c r="BY19">
        <v>79.455393333333305</v>
      </c>
      <c r="BZ19">
        <v>21.302383333333299</v>
      </c>
      <c r="CA19">
        <v>500.0154</v>
      </c>
      <c r="CB19">
        <v>102.272766666667</v>
      </c>
      <c r="CC19">
        <v>0.100009983333333</v>
      </c>
      <c r="CD19">
        <v>27.990373333333299</v>
      </c>
      <c r="CE19">
        <v>28.9604833333333</v>
      </c>
      <c r="CF19">
        <v>999.9</v>
      </c>
      <c r="CG19">
        <v>0</v>
      </c>
      <c r="CH19">
        <v>0</v>
      </c>
      <c r="CI19">
        <v>9999.5020000000004</v>
      </c>
      <c r="CJ19">
        <v>0</v>
      </c>
      <c r="CK19">
        <v>238.97040000000001</v>
      </c>
      <c r="CL19">
        <v>1399.991</v>
      </c>
      <c r="CM19">
        <v>0.90000266666666695</v>
      </c>
      <c r="CN19">
        <v>9.9997133333333293E-2</v>
      </c>
      <c r="CO19">
        <v>0</v>
      </c>
      <c r="CP19">
        <v>646.96519999999998</v>
      </c>
      <c r="CQ19">
        <v>4.9994800000000001</v>
      </c>
      <c r="CR19">
        <v>9317.7656666666699</v>
      </c>
      <c r="CS19">
        <v>11417.516666666699</v>
      </c>
      <c r="CT19">
        <v>48.916333333333299</v>
      </c>
      <c r="CU19">
        <v>50.082999999999998</v>
      </c>
      <c r="CV19">
        <v>49.776866666666699</v>
      </c>
      <c r="CW19">
        <v>50.041333333333299</v>
      </c>
      <c r="CX19">
        <v>50.662199999999999</v>
      </c>
      <c r="CY19">
        <v>1255.499</v>
      </c>
      <c r="CZ19">
        <v>139.49199999999999</v>
      </c>
      <c r="DA19">
        <v>0</v>
      </c>
      <c r="DB19">
        <v>109.200000047684</v>
      </c>
      <c r="DC19">
        <v>0</v>
      </c>
      <c r="DD19">
        <v>646.96400000000006</v>
      </c>
      <c r="DE19">
        <v>-10.099282045716601</v>
      </c>
      <c r="DF19">
        <v>-135.51521368799899</v>
      </c>
      <c r="DG19">
        <v>9317.7784615384608</v>
      </c>
      <c r="DH19">
        <v>15</v>
      </c>
      <c r="DI19">
        <v>1607982371</v>
      </c>
      <c r="DJ19" t="s">
        <v>297</v>
      </c>
      <c r="DK19">
        <v>1607982371</v>
      </c>
      <c r="DL19">
        <v>1607982367.5</v>
      </c>
      <c r="DM19">
        <v>29</v>
      </c>
      <c r="DN19">
        <v>-0.55100000000000005</v>
      </c>
      <c r="DO19">
        <v>-2.1000000000000001E-2</v>
      </c>
      <c r="DP19">
        <v>0.23599999999999999</v>
      </c>
      <c r="DQ19">
        <v>0.28999999999999998</v>
      </c>
      <c r="DR19">
        <v>404</v>
      </c>
      <c r="DS19">
        <v>21</v>
      </c>
      <c r="DT19">
        <v>0.25</v>
      </c>
      <c r="DU19">
        <v>0.16</v>
      </c>
      <c r="DV19">
        <v>0.13686806554271899</v>
      </c>
      <c r="DW19">
        <v>-0.16799733680451201</v>
      </c>
      <c r="DX19">
        <v>1.9308044932760001E-2</v>
      </c>
      <c r="DY19">
        <v>1</v>
      </c>
      <c r="DZ19">
        <v>-0.243621096774194</v>
      </c>
      <c r="EA19">
        <v>0.173877387096775</v>
      </c>
      <c r="EB19">
        <v>2.22295857787288E-2</v>
      </c>
      <c r="EC19">
        <v>1</v>
      </c>
      <c r="ED19">
        <v>0.97669622580645199</v>
      </c>
      <c r="EE19">
        <v>0.193688419354835</v>
      </c>
      <c r="EF19">
        <v>1.5116785000636301E-2</v>
      </c>
      <c r="EG19">
        <v>1</v>
      </c>
      <c r="EH19">
        <v>3</v>
      </c>
      <c r="EI19">
        <v>3</v>
      </c>
      <c r="EJ19" t="s">
        <v>303</v>
      </c>
      <c r="EK19">
        <v>100</v>
      </c>
      <c r="EL19">
        <v>100</v>
      </c>
      <c r="EM19">
        <v>0.39800000000000002</v>
      </c>
      <c r="EN19">
        <v>0.31690000000000002</v>
      </c>
      <c r="EO19">
        <v>0.40616176722459202</v>
      </c>
      <c r="EP19">
        <v>-1.6043650578588901E-5</v>
      </c>
      <c r="EQ19">
        <v>-1.15305589960158E-6</v>
      </c>
      <c r="ER19">
        <v>3.6581349982770798E-10</v>
      </c>
      <c r="ES19">
        <v>-9.3283836032593603E-2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3.1</v>
      </c>
      <c r="FB19">
        <v>3.2</v>
      </c>
      <c r="FC19">
        <v>2</v>
      </c>
      <c r="FD19">
        <v>507.73599999999999</v>
      </c>
      <c r="FE19">
        <v>486.49099999999999</v>
      </c>
      <c r="FF19">
        <v>23.495699999999999</v>
      </c>
      <c r="FG19">
        <v>33.9587</v>
      </c>
      <c r="FH19">
        <v>30.000499999999999</v>
      </c>
      <c r="FI19">
        <v>33.8566</v>
      </c>
      <c r="FJ19">
        <v>33.874000000000002</v>
      </c>
      <c r="FK19">
        <v>6.3632900000000001</v>
      </c>
      <c r="FL19">
        <v>22.912400000000002</v>
      </c>
      <c r="FM19">
        <v>60.570599999999999</v>
      </c>
      <c r="FN19">
        <v>23.497399999999999</v>
      </c>
      <c r="FO19">
        <v>80.149000000000001</v>
      </c>
      <c r="FP19">
        <v>20.4998</v>
      </c>
      <c r="FQ19">
        <v>97.870599999999996</v>
      </c>
      <c r="FR19">
        <v>101.90300000000001</v>
      </c>
    </row>
    <row r="20" spans="1:174" x14ac:dyDescent="0.25">
      <c r="A20">
        <v>4</v>
      </c>
      <c r="B20">
        <v>1607982641.5999999</v>
      </c>
      <c r="C20">
        <v>293.09999990463302</v>
      </c>
      <c r="D20" t="s">
        <v>308</v>
      </c>
      <c r="E20" t="s">
        <v>309</v>
      </c>
      <c r="F20" t="s">
        <v>291</v>
      </c>
      <c r="G20" t="s">
        <v>292</v>
      </c>
      <c r="H20">
        <v>1607982633.8499999</v>
      </c>
      <c r="I20">
        <f t="shared" si="0"/>
        <v>1.0070323880695046E-3</v>
      </c>
      <c r="J20">
        <f t="shared" si="1"/>
        <v>1.0070323880695047</v>
      </c>
      <c r="K20">
        <f t="shared" si="2"/>
        <v>0.8108057950085128</v>
      </c>
      <c r="L20">
        <f t="shared" si="3"/>
        <v>99.722260000000006</v>
      </c>
      <c r="M20">
        <f t="shared" si="4"/>
        <v>73.975109937946499</v>
      </c>
      <c r="N20">
        <f t="shared" si="5"/>
        <v>7.5730202776601097</v>
      </c>
      <c r="O20">
        <f t="shared" si="6"/>
        <v>10.208821558326671</v>
      </c>
      <c r="P20">
        <f t="shared" si="7"/>
        <v>5.632414503390535E-2</v>
      </c>
      <c r="Q20">
        <f t="shared" si="8"/>
        <v>2.9687194615324515</v>
      </c>
      <c r="R20">
        <f t="shared" si="9"/>
        <v>5.5737150030234668E-2</v>
      </c>
      <c r="S20">
        <f t="shared" si="10"/>
        <v>3.488794804351527E-2</v>
      </c>
      <c r="T20">
        <f t="shared" si="11"/>
        <v>231.28877846381417</v>
      </c>
      <c r="U20">
        <f t="shared" si="12"/>
        <v>29.070267469579701</v>
      </c>
      <c r="V20">
        <f t="shared" si="13"/>
        <v>28.922433333333299</v>
      </c>
      <c r="W20">
        <f t="shared" si="14"/>
        <v>4.0037565987598516</v>
      </c>
      <c r="X20">
        <f t="shared" si="15"/>
        <v>58.303679131355516</v>
      </c>
      <c r="Y20">
        <f t="shared" si="16"/>
        <v>2.2102740935238239</v>
      </c>
      <c r="Z20">
        <f t="shared" si="17"/>
        <v>3.7909684713792724</v>
      </c>
      <c r="AA20">
        <f t="shared" si="18"/>
        <v>1.7934825052360277</v>
      </c>
      <c r="AB20">
        <f t="shared" si="19"/>
        <v>-44.410128313865151</v>
      </c>
      <c r="AC20">
        <f t="shared" si="20"/>
        <v>-150.43702441731267</v>
      </c>
      <c r="AD20">
        <f t="shared" si="21"/>
        <v>-11.095690898723481</v>
      </c>
      <c r="AE20">
        <f t="shared" si="22"/>
        <v>25.34593483391285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53890.959395725004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310</v>
      </c>
      <c r="AR20">
        <v>15399.7</v>
      </c>
      <c r="AS20">
        <v>635.13726923076899</v>
      </c>
      <c r="AT20">
        <v>674.61</v>
      </c>
      <c r="AU20">
        <f t="shared" si="27"/>
        <v>5.8511926549015048E-2</v>
      </c>
      <c r="AV20">
        <v>0.5</v>
      </c>
      <c r="AW20">
        <f t="shared" si="28"/>
        <v>1180.1760315543356</v>
      </c>
      <c r="AX20">
        <f t="shared" si="29"/>
        <v>0.8108057950085128</v>
      </c>
      <c r="AY20">
        <f t="shared" si="30"/>
        <v>34.527186636607674</v>
      </c>
      <c r="AZ20">
        <f t="shared" si="31"/>
        <v>1.1765645443552685E-3</v>
      </c>
      <c r="BA20">
        <f t="shared" si="32"/>
        <v>3.8355049584204202</v>
      </c>
      <c r="BB20" t="s">
        <v>311</v>
      </c>
      <c r="BC20">
        <v>635.13726923076899</v>
      </c>
      <c r="BD20">
        <v>563.84</v>
      </c>
      <c r="BE20">
        <f t="shared" si="33"/>
        <v>0.16419857399089843</v>
      </c>
      <c r="BF20">
        <f t="shared" si="34"/>
        <v>0.35634856702384243</v>
      </c>
      <c r="BG20">
        <f t="shared" si="35"/>
        <v>0.95894731380455411</v>
      </c>
      <c r="BH20">
        <f t="shared" si="36"/>
        <v>-0.96588457846293774</v>
      </c>
      <c r="BI20">
        <f t="shared" si="37"/>
        <v>1.0160476218093242</v>
      </c>
      <c r="BJ20">
        <f t="shared" si="38"/>
        <v>0.31634669506021434</v>
      </c>
      <c r="BK20">
        <f t="shared" si="39"/>
        <v>0.68365330493978571</v>
      </c>
      <c r="BL20">
        <f t="shared" si="40"/>
        <v>1399.98966666667</v>
      </c>
      <c r="BM20">
        <f t="shared" si="41"/>
        <v>1180.1760315543356</v>
      </c>
      <c r="BN20">
        <f t="shared" si="42"/>
        <v>0.84298910174408392</v>
      </c>
      <c r="BO20">
        <f t="shared" si="43"/>
        <v>0.195978203488168</v>
      </c>
      <c r="BP20">
        <v>6</v>
      </c>
      <c r="BQ20">
        <v>0.5</v>
      </c>
      <c r="BR20" t="s">
        <v>296</v>
      </c>
      <c r="BS20">
        <v>2</v>
      </c>
      <c r="BT20">
        <v>1607982633.8499999</v>
      </c>
      <c r="BU20">
        <v>99.722260000000006</v>
      </c>
      <c r="BV20">
        <v>100.81570000000001</v>
      </c>
      <c r="BW20">
        <v>21.590496666666699</v>
      </c>
      <c r="BX20">
        <v>20.408186666666701</v>
      </c>
      <c r="BY20">
        <v>99.328703333333294</v>
      </c>
      <c r="BZ20">
        <v>21.2743933333333</v>
      </c>
      <c r="CA20">
        <v>500.01609999999999</v>
      </c>
      <c r="CB20">
        <v>102.272533333333</v>
      </c>
      <c r="CC20">
        <v>0.10001175666666701</v>
      </c>
      <c r="CD20">
        <v>27.982493333333299</v>
      </c>
      <c r="CE20">
        <v>28.922433333333299</v>
      </c>
      <c r="CF20">
        <v>999.9</v>
      </c>
      <c r="CG20">
        <v>0</v>
      </c>
      <c r="CH20">
        <v>0</v>
      </c>
      <c r="CI20">
        <v>9997.8076666666693</v>
      </c>
      <c r="CJ20">
        <v>0</v>
      </c>
      <c r="CK20">
        <v>238.662466666667</v>
      </c>
      <c r="CL20">
        <v>1399.98966666667</v>
      </c>
      <c r="CM20">
        <v>0.90000706666666697</v>
      </c>
      <c r="CN20">
        <v>9.9992673333333296E-2</v>
      </c>
      <c r="CO20">
        <v>0</v>
      </c>
      <c r="CP20">
        <v>635.18393333333302</v>
      </c>
      <c r="CQ20">
        <v>4.9994800000000001</v>
      </c>
      <c r="CR20">
        <v>9161.9956666666694</v>
      </c>
      <c r="CS20">
        <v>11417.526666666699</v>
      </c>
      <c r="CT20">
        <v>49.1332666666667</v>
      </c>
      <c r="CU20">
        <v>50.266466666666702</v>
      </c>
      <c r="CV20">
        <v>49.999933333333303</v>
      </c>
      <c r="CW20">
        <v>50.195399999999999</v>
      </c>
      <c r="CX20">
        <v>50.854066666666697</v>
      </c>
      <c r="CY20">
        <v>1255.49933333333</v>
      </c>
      <c r="CZ20">
        <v>139.49033333333301</v>
      </c>
      <c r="DA20">
        <v>0</v>
      </c>
      <c r="DB20">
        <v>82.399999856948895</v>
      </c>
      <c r="DC20">
        <v>0</v>
      </c>
      <c r="DD20">
        <v>635.13726923076899</v>
      </c>
      <c r="DE20">
        <v>-7.6406495844863898</v>
      </c>
      <c r="DF20">
        <v>-104.074530018147</v>
      </c>
      <c r="DG20">
        <v>9161.3569230769208</v>
      </c>
      <c r="DH20">
        <v>15</v>
      </c>
      <c r="DI20">
        <v>1607982371</v>
      </c>
      <c r="DJ20" t="s">
        <v>297</v>
      </c>
      <c r="DK20">
        <v>1607982371</v>
      </c>
      <c r="DL20">
        <v>1607982367.5</v>
      </c>
      <c r="DM20">
        <v>29</v>
      </c>
      <c r="DN20">
        <v>-0.55100000000000005</v>
      </c>
      <c r="DO20">
        <v>-2.1000000000000001E-2</v>
      </c>
      <c r="DP20">
        <v>0.23599999999999999</v>
      </c>
      <c r="DQ20">
        <v>0.28999999999999998</v>
      </c>
      <c r="DR20">
        <v>404</v>
      </c>
      <c r="DS20">
        <v>21</v>
      </c>
      <c r="DT20">
        <v>0.25</v>
      </c>
      <c r="DU20">
        <v>0.16</v>
      </c>
      <c r="DV20">
        <v>0.80784712782688906</v>
      </c>
      <c r="DW20">
        <v>3.8257495889436201E-2</v>
      </c>
      <c r="DX20">
        <v>1.0630255121761099E-2</v>
      </c>
      <c r="DY20">
        <v>1</v>
      </c>
      <c r="DZ20">
        <v>-1.0908709677419399</v>
      </c>
      <c r="EA20">
        <v>-9.06595161290253E-2</v>
      </c>
      <c r="EB20">
        <v>1.51336082631828E-2</v>
      </c>
      <c r="EC20">
        <v>1</v>
      </c>
      <c r="ED20">
        <v>1.1794341935483901</v>
      </c>
      <c r="EE20">
        <v>0.192733548387096</v>
      </c>
      <c r="EF20">
        <v>1.46757534892989E-2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0.39400000000000002</v>
      </c>
      <c r="EN20">
        <v>0.31740000000000002</v>
      </c>
      <c r="EO20">
        <v>0.40616176722459202</v>
      </c>
      <c r="EP20">
        <v>-1.6043650578588901E-5</v>
      </c>
      <c r="EQ20">
        <v>-1.15305589960158E-6</v>
      </c>
      <c r="ER20">
        <v>3.6581349982770798E-10</v>
      </c>
      <c r="ES20">
        <v>-9.3283836032593603E-2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4.5</v>
      </c>
      <c r="FB20">
        <v>4.5999999999999996</v>
      </c>
      <c r="FC20">
        <v>2</v>
      </c>
      <c r="FD20">
        <v>507.86799999999999</v>
      </c>
      <c r="FE20">
        <v>486.34</v>
      </c>
      <c r="FF20">
        <v>23.483000000000001</v>
      </c>
      <c r="FG20">
        <v>34.034500000000001</v>
      </c>
      <c r="FH20">
        <v>30.000399999999999</v>
      </c>
      <c r="FI20">
        <v>33.938299999999998</v>
      </c>
      <c r="FJ20">
        <v>33.956299999999999</v>
      </c>
      <c r="FK20">
        <v>7.2286299999999999</v>
      </c>
      <c r="FL20">
        <v>23.3233</v>
      </c>
      <c r="FM20">
        <v>60.1995</v>
      </c>
      <c r="FN20">
        <v>23.4909</v>
      </c>
      <c r="FO20">
        <v>100.919</v>
      </c>
      <c r="FP20">
        <v>20.3431</v>
      </c>
      <c r="FQ20">
        <v>97.8566</v>
      </c>
      <c r="FR20">
        <v>101.88800000000001</v>
      </c>
    </row>
    <row r="21" spans="1:174" x14ac:dyDescent="0.25">
      <c r="A21">
        <v>5</v>
      </c>
      <c r="B21">
        <v>1607982714.5999999</v>
      </c>
      <c r="C21">
        <v>366.09999990463302</v>
      </c>
      <c r="D21" t="s">
        <v>312</v>
      </c>
      <c r="E21" t="s">
        <v>313</v>
      </c>
      <c r="F21" t="s">
        <v>291</v>
      </c>
      <c r="G21" t="s">
        <v>292</v>
      </c>
      <c r="H21">
        <v>1607982706.8499999</v>
      </c>
      <c r="I21">
        <f t="shared" si="0"/>
        <v>1.2370927590288753E-3</v>
      </c>
      <c r="J21">
        <f t="shared" si="1"/>
        <v>1.2370927590288754</v>
      </c>
      <c r="K21">
        <f t="shared" si="2"/>
        <v>2.2511927214367637</v>
      </c>
      <c r="L21">
        <f t="shared" si="3"/>
        <v>149.00046666666699</v>
      </c>
      <c r="M21">
        <f t="shared" si="4"/>
        <v>92.562948984158851</v>
      </c>
      <c r="N21">
        <f t="shared" si="5"/>
        <v>9.4761681017713819</v>
      </c>
      <c r="O21">
        <f t="shared" si="6"/>
        <v>15.253981046102586</v>
      </c>
      <c r="P21">
        <f t="shared" si="7"/>
        <v>6.880641602785921E-2</v>
      </c>
      <c r="Q21">
        <f t="shared" si="8"/>
        <v>2.9704599079294582</v>
      </c>
      <c r="R21">
        <f t="shared" si="9"/>
        <v>6.7933100065159291E-2</v>
      </c>
      <c r="S21">
        <f t="shared" si="10"/>
        <v>4.2535727937494883E-2</v>
      </c>
      <c r="T21">
        <f t="shared" si="11"/>
        <v>231.29193887175919</v>
      </c>
      <c r="U21">
        <f t="shared" si="12"/>
        <v>29.010485728603072</v>
      </c>
      <c r="V21">
        <f t="shared" si="13"/>
        <v>28.876813333333299</v>
      </c>
      <c r="W21">
        <f t="shared" si="14"/>
        <v>3.9931934821966721</v>
      </c>
      <c r="X21">
        <f t="shared" si="15"/>
        <v>57.641456233641797</v>
      </c>
      <c r="Y21">
        <f t="shared" si="16"/>
        <v>2.1851460748862128</v>
      </c>
      <c r="Z21">
        <f t="shared" si="17"/>
        <v>3.7909279495455852</v>
      </c>
      <c r="AA21">
        <f t="shared" si="18"/>
        <v>1.8080474073104593</v>
      </c>
      <c r="AB21">
        <f t="shared" si="19"/>
        <v>-54.555790673173398</v>
      </c>
      <c r="AC21">
        <f t="shared" si="20"/>
        <v>-143.24883602204739</v>
      </c>
      <c r="AD21">
        <f t="shared" si="21"/>
        <v>-10.55691674521935</v>
      </c>
      <c r="AE21">
        <f t="shared" si="22"/>
        <v>22.930395431319056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53942.003084874617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314</v>
      </c>
      <c r="AR21">
        <v>15398.6</v>
      </c>
      <c r="AS21">
        <v>629.53096153846195</v>
      </c>
      <c r="AT21">
        <v>675.76</v>
      </c>
      <c r="AU21">
        <f t="shared" si="27"/>
        <v>6.8410439300251591E-2</v>
      </c>
      <c r="AV21">
        <v>0.5</v>
      </c>
      <c r="AW21">
        <f t="shared" si="28"/>
        <v>1180.1865215893411</v>
      </c>
      <c r="AX21">
        <f t="shared" si="29"/>
        <v>2.2511927214367637</v>
      </c>
      <c r="AY21">
        <f t="shared" si="30"/>
        <v>40.36853919908134</v>
      </c>
      <c r="AZ21">
        <f t="shared" si="31"/>
        <v>2.3970280540429253E-3</v>
      </c>
      <c r="BA21">
        <f t="shared" si="32"/>
        <v>3.8272759559606957</v>
      </c>
      <c r="BB21" t="s">
        <v>315</v>
      </c>
      <c r="BC21">
        <v>629.53096153846195</v>
      </c>
      <c r="BD21">
        <v>549.41</v>
      </c>
      <c r="BE21">
        <f t="shared" si="33"/>
        <v>0.18697466556173792</v>
      </c>
      <c r="BF21">
        <f t="shared" si="34"/>
        <v>0.36588079510516841</v>
      </c>
      <c r="BG21">
        <f t="shared" si="35"/>
        <v>0.95342227399573098</v>
      </c>
      <c r="BH21">
        <f t="shared" si="36"/>
        <v>-1.1639632398512476</v>
      </c>
      <c r="BI21">
        <f t="shared" si="37"/>
        <v>1.0155960398527872</v>
      </c>
      <c r="BJ21">
        <f t="shared" si="38"/>
        <v>0.31931482313034587</v>
      </c>
      <c r="BK21">
        <f t="shared" si="39"/>
        <v>0.68068517686965413</v>
      </c>
      <c r="BL21">
        <f t="shared" si="40"/>
        <v>1400.00133333333</v>
      </c>
      <c r="BM21">
        <f t="shared" si="41"/>
        <v>1180.1865215893411</v>
      </c>
      <c r="BN21">
        <f t="shared" si="42"/>
        <v>0.84298956971660777</v>
      </c>
      <c r="BO21">
        <f t="shared" si="43"/>
        <v>0.1959791394332156</v>
      </c>
      <c r="BP21">
        <v>6</v>
      </c>
      <c r="BQ21">
        <v>0.5</v>
      </c>
      <c r="BR21" t="s">
        <v>296</v>
      </c>
      <c r="BS21">
        <v>2</v>
      </c>
      <c r="BT21">
        <v>1607982706.8499999</v>
      </c>
      <c r="BU21">
        <v>149.00046666666699</v>
      </c>
      <c r="BV21">
        <v>151.923033333333</v>
      </c>
      <c r="BW21">
        <v>21.344446666666698</v>
      </c>
      <c r="BX21">
        <v>19.891649999999998</v>
      </c>
      <c r="BY21">
        <v>148.62100000000001</v>
      </c>
      <c r="BZ21">
        <v>21.0385766666667</v>
      </c>
      <c r="CA21">
        <v>500.00983333333301</v>
      </c>
      <c r="CB21">
        <v>102.275466666667</v>
      </c>
      <c r="CC21">
        <v>9.9924413333333295E-2</v>
      </c>
      <c r="CD21">
        <v>27.982309999999998</v>
      </c>
      <c r="CE21">
        <v>28.876813333333299</v>
      </c>
      <c r="CF21">
        <v>999.9</v>
      </c>
      <c r="CG21">
        <v>0</v>
      </c>
      <c r="CH21">
        <v>0</v>
      </c>
      <c r="CI21">
        <v>10007.376</v>
      </c>
      <c r="CJ21">
        <v>0</v>
      </c>
      <c r="CK21">
        <v>237.290333333333</v>
      </c>
      <c r="CL21">
        <v>1400.00133333333</v>
      </c>
      <c r="CM21">
        <v>0.89999006666666603</v>
      </c>
      <c r="CN21">
        <v>0.100009953333333</v>
      </c>
      <c r="CO21">
        <v>0</v>
      </c>
      <c r="CP21">
        <v>629.53009999999995</v>
      </c>
      <c r="CQ21">
        <v>4.9994800000000001</v>
      </c>
      <c r="CR21">
        <v>9091.2430000000004</v>
      </c>
      <c r="CS21">
        <v>11417.5666666667</v>
      </c>
      <c r="CT21">
        <v>49.316200000000002</v>
      </c>
      <c r="CU21">
        <v>50.445466666666697</v>
      </c>
      <c r="CV21">
        <v>50.185233333333301</v>
      </c>
      <c r="CW21">
        <v>50.324599999999997</v>
      </c>
      <c r="CX21">
        <v>51.0165333333333</v>
      </c>
      <c r="CY21">
        <v>1255.491</v>
      </c>
      <c r="CZ21">
        <v>139.51366666666701</v>
      </c>
      <c r="DA21">
        <v>0</v>
      </c>
      <c r="DB21">
        <v>72</v>
      </c>
      <c r="DC21">
        <v>0</v>
      </c>
      <c r="DD21">
        <v>629.53096153846195</v>
      </c>
      <c r="DE21">
        <v>-4.3168205152627301</v>
      </c>
      <c r="DF21">
        <v>-55.266324770116498</v>
      </c>
      <c r="DG21">
        <v>9091.3238461538494</v>
      </c>
      <c r="DH21">
        <v>15</v>
      </c>
      <c r="DI21">
        <v>1607982371</v>
      </c>
      <c r="DJ21" t="s">
        <v>297</v>
      </c>
      <c r="DK21">
        <v>1607982371</v>
      </c>
      <c r="DL21">
        <v>1607982367.5</v>
      </c>
      <c r="DM21">
        <v>29</v>
      </c>
      <c r="DN21">
        <v>-0.55100000000000005</v>
      </c>
      <c r="DO21">
        <v>-2.1000000000000001E-2</v>
      </c>
      <c r="DP21">
        <v>0.23599999999999999</v>
      </c>
      <c r="DQ21">
        <v>0.28999999999999998</v>
      </c>
      <c r="DR21">
        <v>404</v>
      </c>
      <c r="DS21">
        <v>21</v>
      </c>
      <c r="DT21">
        <v>0.25</v>
      </c>
      <c r="DU21">
        <v>0.16</v>
      </c>
      <c r="DV21">
        <v>2.2555613224646498</v>
      </c>
      <c r="DW21">
        <v>-0.19178038662694599</v>
      </c>
      <c r="DX21">
        <v>2.4244751773575799E-2</v>
      </c>
      <c r="DY21">
        <v>1</v>
      </c>
      <c r="DZ21">
        <v>-2.9274919354838702</v>
      </c>
      <c r="EA21">
        <v>0.195610645161296</v>
      </c>
      <c r="EB21">
        <v>2.7903731675444299E-2</v>
      </c>
      <c r="EC21">
        <v>1</v>
      </c>
      <c r="ED21">
        <v>1.4515464516129</v>
      </c>
      <c r="EE21">
        <v>8.4008709677417304E-2</v>
      </c>
      <c r="EF21">
        <v>6.3551358699148299E-3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0.38</v>
      </c>
      <c r="EN21">
        <v>0.30669999999999997</v>
      </c>
      <c r="EO21">
        <v>0.40616176722459202</v>
      </c>
      <c r="EP21">
        <v>-1.6043650578588901E-5</v>
      </c>
      <c r="EQ21">
        <v>-1.15305589960158E-6</v>
      </c>
      <c r="ER21">
        <v>3.6581349982770798E-10</v>
      </c>
      <c r="ES21">
        <v>-9.3283836032593603E-2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5.7</v>
      </c>
      <c r="FB21">
        <v>5.8</v>
      </c>
      <c r="FC21">
        <v>2</v>
      </c>
      <c r="FD21">
        <v>508.12700000000001</v>
      </c>
      <c r="FE21">
        <v>485.97399999999999</v>
      </c>
      <c r="FF21">
        <v>23.532299999999999</v>
      </c>
      <c r="FG21">
        <v>34.089799999999997</v>
      </c>
      <c r="FH21">
        <v>30.000399999999999</v>
      </c>
      <c r="FI21">
        <v>34.001800000000003</v>
      </c>
      <c r="FJ21">
        <v>34.021299999999997</v>
      </c>
      <c r="FK21">
        <v>9.3597099999999998</v>
      </c>
      <c r="FL21">
        <v>25.984100000000002</v>
      </c>
      <c r="FM21">
        <v>59.827100000000002</v>
      </c>
      <c r="FN21">
        <v>23.535799999999998</v>
      </c>
      <c r="FO21">
        <v>152.27199999999999</v>
      </c>
      <c r="FP21">
        <v>19.938500000000001</v>
      </c>
      <c r="FQ21">
        <v>97.845299999999995</v>
      </c>
      <c r="FR21">
        <v>101.878</v>
      </c>
    </row>
    <row r="22" spans="1:174" x14ac:dyDescent="0.25">
      <c r="A22">
        <v>6</v>
      </c>
      <c r="B22">
        <v>1607982817.5999999</v>
      </c>
      <c r="C22">
        <v>469.09999990463302</v>
      </c>
      <c r="D22" t="s">
        <v>316</v>
      </c>
      <c r="E22" t="s">
        <v>317</v>
      </c>
      <c r="F22" t="s">
        <v>291</v>
      </c>
      <c r="G22" t="s">
        <v>292</v>
      </c>
      <c r="H22">
        <v>1607982809.8499999</v>
      </c>
      <c r="I22">
        <f t="shared" si="0"/>
        <v>1.4201311226886184E-3</v>
      </c>
      <c r="J22">
        <f t="shared" si="1"/>
        <v>1.4201311226886184</v>
      </c>
      <c r="K22">
        <f t="shared" si="2"/>
        <v>3.3846668623065534</v>
      </c>
      <c r="L22">
        <f t="shared" si="3"/>
        <v>199.76179999999999</v>
      </c>
      <c r="M22">
        <f t="shared" si="4"/>
        <v>125.77558399839417</v>
      </c>
      <c r="N22">
        <f t="shared" si="5"/>
        <v>12.876690217196117</v>
      </c>
      <c r="O22">
        <f t="shared" si="6"/>
        <v>20.451273085421164</v>
      </c>
      <c r="P22">
        <f t="shared" si="7"/>
        <v>7.9185671549148476E-2</v>
      </c>
      <c r="Q22">
        <f t="shared" si="8"/>
        <v>2.9685474428857184</v>
      </c>
      <c r="R22">
        <f t="shared" si="9"/>
        <v>7.8030660223799508E-2</v>
      </c>
      <c r="S22">
        <f t="shared" si="10"/>
        <v>4.8871532334285768E-2</v>
      </c>
      <c r="T22">
        <f t="shared" si="11"/>
        <v>231.28823508063235</v>
      </c>
      <c r="U22">
        <f t="shared" si="12"/>
        <v>28.971442071862597</v>
      </c>
      <c r="V22">
        <f t="shared" si="13"/>
        <v>28.8585933333333</v>
      </c>
      <c r="W22">
        <f t="shared" si="14"/>
        <v>3.9889815150449861</v>
      </c>
      <c r="X22">
        <f t="shared" si="15"/>
        <v>57.530779225266912</v>
      </c>
      <c r="Y22">
        <f t="shared" si="16"/>
        <v>2.1818856040277703</v>
      </c>
      <c r="Z22">
        <f t="shared" si="17"/>
        <v>3.7925535398788917</v>
      </c>
      <c r="AA22">
        <f t="shared" si="18"/>
        <v>1.8070959110172158</v>
      </c>
      <c r="AB22">
        <f t="shared" si="19"/>
        <v>-62.627782510568075</v>
      </c>
      <c r="AC22">
        <f t="shared" si="20"/>
        <v>-139.06384372172084</v>
      </c>
      <c r="AD22">
        <f t="shared" si="21"/>
        <v>-10.254544783804464</v>
      </c>
      <c r="AE22">
        <f t="shared" si="22"/>
        <v>19.34206406453896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53884.765391716996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318</v>
      </c>
      <c r="AR22">
        <v>15397.7</v>
      </c>
      <c r="AS22">
        <v>628.79208000000006</v>
      </c>
      <c r="AT22">
        <v>681.77</v>
      </c>
      <c r="AU22">
        <f t="shared" si="27"/>
        <v>7.7706440588468095E-2</v>
      </c>
      <c r="AV22">
        <v>0.5</v>
      </c>
      <c r="AW22">
        <f t="shared" si="28"/>
        <v>1180.1674355754169</v>
      </c>
      <c r="AX22">
        <f t="shared" si="29"/>
        <v>3.3846668623065534</v>
      </c>
      <c r="AY22">
        <f t="shared" si="30"/>
        <v>45.853305358492939</v>
      </c>
      <c r="AZ22">
        <f t="shared" si="31"/>
        <v>3.3575018448046001E-3</v>
      </c>
      <c r="BA22">
        <f t="shared" si="32"/>
        <v>3.7847221203631722</v>
      </c>
      <c r="BB22" t="s">
        <v>319</v>
      </c>
      <c r="BC22">
        <v>628.79208000000006</v>
      </c>
      <c r="BD22">
        <v>528.41</v>
      </c>
      <c r="BE22">
        <f t="shared" si="33"/>
        <v>0.22494389603531983</v>
      </c>
      <c r="BF22">
        <f t="shared" si="34"/>
        <v>0.34544809598330672</v>
      </c>
      <c r="BG22">
        <f t="shared" si="35"/>
        <v>0.94389959285502634</v>
      </c>
      <c r="BH22">
        <f t="shared" si="36"/>
        <v>-1.5717222209543831</v>
      </c>
      <c r="BI22">
        <f t="shared" si="37"/>
        <v>1.0132360332799288</v>
      </c>
      <c r="BJ22">
        <f t="shared" si="38"/>
        <v>0.29029982120407605</v>
      </c>
      <c r="BK22">
        <f t="shared" si="39"/>
        <v>0.70970017879592395</v>
      </c>
      <c r="BL22">
        <f t="shared" si="40"/>
        <v>1399.9786666666701</v>
      </c>
      <c r="BM22">
        <f t="shared" si="41"/>
        <v>1180.1674355754169</v>
      </c>
      <c r="BN22">
        <f t="shared" si="42"/>
        <v>0.84298958525230905</v>
      </c>
      <c r="BO22">
        <f t="shared" si="43"/>
        <v>0.19597917050461794</v>
      </c>
      <c r="BP22">
        <v>6</v>
      </c>
      <c r="BQ22">
        <v>0.5</v>
      </c>
      <c r="BR22" t="s">
        <v>296</v>
      </c>
      <c r="BS22">
        <v>2</v>
      </c>
      <c r="BT22">
        <v>1607982809.8499999</v>
      </c>
      <c r="BU22">
        <v>199.76179999999999</v>
      </c>
      <c r="BV22">
        <v>204.163733333333</v>
      </c>
      <c r="BW22">
        <v>21.311993333333302</v>
      </c>
      <c r="BX22">
        <v>19.644189999999998</v>
      </c>
      <c r="BY22">
        <v>199.40180000000001</v>
      </c>
      <c r="BZ22">
        <v>21.007473333333301</v>
      </c>
      <c r="CA22">
        <v>500.01049999999998</v>
      </c>
      <c r="CB22">
        <v>102.2783</v>
      </c>
      <c r="CC22">
        <v>9.999798E-2</v>
      </c>
      <c r="CD22">
        <v>27.989663333333301</v>
      </c>
      <c r="CE22">
        <v>28.8585933333333</v>
      </c>
      <c r="CF22">
        <v>999.9</v>
      </c>
      <c r="CG22">
        <v>0</v>
      </c>
      <c r="CH22">
        <v>0</v>
      </c>
      <c r="CI22">
        <v>9996.2703333333302</v>
      </c>
      <c r="CJ22">
        <v>0</v>
      </c>
      <c r="CK22">
        <v>234.08019999999999</v>
      </c>
      <c r="CL22">
        <v>1399.9786666666701</v>
      </c>
      <c r="CM22">
        <v>0.89999236666666704</v>
      </c>
      <c r="CN22">
        <v>0.100007703333333</v>
      </c>
      <c r="CO22">
        <v>0</v>
      </c>
      <c r="CP22">
        <v>628.78196666666702</v>
      </c>
      <c r="CQ22">
        <v>4.9994800000000001</v>
      </c>
      <c r="CR22">
        <v>9083.5820000000003</v>
      </c>
      <c r="CS22">
        <v>11417.3833333333</v>
      </c>
      <c r="CT22">
        <v>49.524799999999999</v>
      </c>
      <c r="CU22">
        <v>50.6332666666667</v>
      </c>
      <c r="CV22">
        <v>50.403933333333299</v>
      </c>
      <c r="CW22">
        <v>50.549799999999998</v>
      </c>
      <c r="CX22">
        <v>51.207999999999998</v>
      </c>
      <c r="CY22">
        <v>1255.4686666666701</v>
      </c>
      <c r="CZ22">
        <v>139.512</v>
      </c>
      <c r="DA22">
        <v>0</v>
      </c>
      <c r="DB22">
        <v>102.19999980926499</v>
      </c>
      <c r="DC22">
        <v>0</v>
      </c>
      <c r="DD22">
        <v>628.79208000000006</v>
      </c>
      <c r="DE22">
        <v>1.44615327474773E-2</v>
      </c>
      <c r="DF22">
        <v>8.2700000326794996</v>
      </c>
      <c r="DG22">
        <v>9083.7595999999994</v>
      </c>
      <c r="DH22">
        <v>15</v>
      </c>
      <c r="DI22">
        <v>1607982371</v>
      </c>
      <c r="DJ22" t="s">
        <v>297</v>
      </c>
      <c r="DK22">
        <v>1607982371</v>
      </c>
      <c r="DL22">
        <v>1607982367.5</v>
      </c>
      <c r="DM22">
        <v>29</v>
      </c>
      <c r="DN22">
        <v>-0.55100000000000005</v>
      </c>
      <c r="DO22">
        <v>-2.1000000000000001E-2</v>
      </c>
      <c r="DP22">
        <v>0.23599999999999999</v>
      </c>
      <c r="DQ22">
        <v>0.28999999999999998</v>
      </c>
      <c r="DR22">
        <v>404</v>
      </c>
      <c r="DS22">
        <v>21</v>
      </c>
      <c r="DT22">
        <v>0.25</v>
      </c>
      <c r="DU22">
        <v>0.16</v>
      </c>
      <c r="DV22">
        <v>3.3857445585256798</v>
      </c>
      <c r="DW22">
        <v>-0.12695008029579599</v>
      </c>
      <c r="DX22">
        <v>1.8824689755487501E-2</v>
      </c>
      <c r="DY22">
        <v>1</v>
      </c>
      <c r="DZ22">
        <v>-4.4018899999999999</v>
      </c>
      <c r="EA22">
        <v>0.124260000000006</v>
      </c>
      <c r="EB22">
        <v>2.35615422026603E-2</v>
      </c>
      <c r="EC22">
        <v>1</v>
      </c>
      <c r="ED22">
        <v>1.66435580645161</v>
      </c>
      <c r="EE22">
        <v>0.14100096774192999</v>
      </c>
      <c r="EF22">
        <v>1.9526685921049499E-2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0.36</v>
      </c>
      <c r="EN22">
        <v>0.30420000000000003</v>
      </c>
      <c r="EO22">
        <v>0.40616176722459202</v>
      </c>
      <c r="EP22">
        <v>-1.6043650578588901E-5</v>
      </c>
      <c r="EQ22">
        <v>-1.15305589960158E-6</v>
      </c>
      <c r="ER22">
        <v>3.6581349982770798E-10</v>
      </c>
      <c r="ES22">
        <v>-9.3283836032593603E-2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7.4</v>
      </c>
      <c r="FB22">
        <v>7.5</v>
      </c>
      <c r="FC22">
        <v>2</v>
      </c>
      <c r="FD22">
        <v>508.41199999999998</v>
      </c>
      <c r="FE22">
        <v>485.73099999999999</v>
      </c>
      <c r="FF22">
        <v>23.530999999999999</v>
      </c>
      <c r="FG22">
        <v>34.146900000000002</v>
      </c>
      <c r="FH22">
        <v>30.000299999999999</v>
      </c>
      <c r="FI22">
        <v>34.075400000000002</v>
      </c>
      <c r="FJ22">
        <v>34.097200000000001</v>
      </c>
      <c r="FK22">
        <v>11.4793</v>
      </c>
      <c r="FL22">
        <v>26.6571</v>
      </c>
      <c r="FM22">
        <v>58.709000000000003</v>
      </c>
      <c r="FN22">
        <v>23.535299999999999</v>
      </c>
      <c r="FO22">
        <v>204.196</v>
      </c>
      <c r="FP22">
        <v>19.6937</v>
      </c>
      <c r="FQ22">
        <v>97.8352</v>
      </c>
      <c r="FR22">
        <v>101.867</v>
      </c>
    </row>
    <row r="23" spans="1:174" x14ac:dyDescent="0.25">
      <c r="A23">
        <v>7</v>
      </c>
      <c r="B23">
        <v>1607982921.5999999</v>
      </c>
      <c r="C23">
        <v>573.09999990463302</v>
      </c>
      <c r="D23" t="s">
        <v>320</v>
      </c>
      <c r="E23" t="s">
        <v>321</v>
      </c>
      <c r="F23" t="s">
        <v>291</v>
      </c>
      <c r="G23" t="s">
        <v>292</v>
      </c>
      <c r="H23">
        <v>1607982913.8499999</v>
      </c>
      <c r="I23">
        <f t="shared" si="0"/>
        <v>1.4743363189440924E-3</v>
      </c>
      <c r="J23">
        <f t="shared" si="1"/>
        <v>1.4743363189440923</v>
      </c>
      <c r="K23">
        <f t="shared" si="2"/>
        <v>4.6117894547597622</v>
      </c>
      <c r="L23">
        <f t="shared" si="3"/>
        <v>249.782366666667</v>
      </c>
      <c r="M23">
        <f t="shared" si="4"/>
        <v>152.61771405985414</v>
      </c>
      <c r="N23">
        <f t="shared" si="5"/>
        <v>15.625113839177992</v>
      </c>
      <c r="O23">
        <f t="shared" si="6"/>
        <v>25.572902452564101</v>
      </c>
      <c r="P23">
        <f t="shared" si="7"/>
        <v>8.1886216500960535E-2</v>
      </c>
      <c r="Q23">
        <f t="shared" si="8"/>
        <v>2.9679962318691642</v>
      </c>
      <c r="R23">
        <f t="shared" si="9"/>
        <v>8.0651517507961623E-2</v>
      </c>
      <c r="S23">
        <f t="shared" si="10"/>
        <v>5.0516580360790278E-2</v>
      </c>
      <c r="T23">
        <f t="shared" si="11"/>
        <v>231.28694029372073</v>
      </c>
      <c r="U23">
        <f t="shared" si="12"/>
        <v>28.96196426850528</v>
      </c>
      <c r="V23">
        <f t="shared" si="13"/>
        <v>28.829003333333301</v>
      </c>
      <c r="W23">
        <f t="shared" si="14"/>
        <v>3.9821493688607097</v>
      </c>
      <c r="X23">
        <f t="shared" si="15"/>
        <v>57.118707764442853</v>
      </c>
      <c r="Y23">
        <f t="shared" si="16"/>
        <v>2.1667981750554324</v>
      </c>
      <c r="Z23">
        <f t="shared" si="17"/>
        <v>3.7934999930168112</v>
      </c>
      <c r="AA23">
        <f t="shared" si="18"/>
        <v>1.8153511938052773</v>
      </c>
      <c r="AB23">
        <f t="shared" si="19"/>
        <v>-65.01823166543447</v>
      </c>
      <c r="AC23">
        <f t="shared" si="20"/>
        <v>-133.61846236863437</v>
      </c>
      <c r="AD23">
        <f t="shared" si="21"/>
        <v>-9.8535903998816377</v>
      </c>
      <c r="AE23">
        <f t="shared" si="22"/>
        <v>22.796655859770283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53867.919904429858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322</v>
      </c>
      <c r="AR23">
        <v>15396.9</v>
      </c>
      <c r="AS23">
        <v>626.87572</v>
      </c>
      <c r="AT23">
        <v>685.49</v>
      </c>
      <c r="AU23">
        <f t="shared" si="27"/>
        <v>8.5507126289223745E-2</v>
      </c>
      <c r="AV23">
        <v>0.5</v>
      </c>
      <c r="AW23">
        <f t="shared" si="28"/>
        <v>1180.1629715544946</v>
      </c>
      <c r="AX23">
        <f t="shared" si="29"/>
        <v>4.6117894547597622</v>
      </c>
      <c r="AY23">
        <f t="shared" si="30"/>
        <v>50.456172125287871</v>
      </c>
      <c r="AZ23">
        <f t="shared" si="31"/>
        <v>4.3973053380419128E-3</v>
      </c>
      <c r="BA23">
        <f t="shared" si="32"/>
        <v>3.7587565099417937</v>
      </c>
      <c r="BB23" t="s">
        <v>323</v>
      </c>
      <c r="BC23">
        <v>626.87572</v>
      </c>
      <c r="BD23">
        <v>526.46</v>
      </c>
      <c r="BE23">
        <f t="shared" si="33"/>
        <v>0.23199463157741174</v>
      </c>
      <c r="BF23">
        <f t="shared" si="34"/>
        <v>0.36857372822737861</v>
      </c>
      <c r="BG23">
        <f t="shared" si="35"/>
        <v>0.94186692596193922</v>
      </c>
      <c r="BH23">
        <f t="shared" si="36"/>
        <v>-1.9546613652104849</v>
      </c>
      <c r="BI23">
        <f t="shared" si="37"/>
        <v>1.0117752638205224</v>
      </c>
      <c r="BJ23">
        <f t="shared" si="38"/>
        <v>0.30953396147259582</v>
      </c>
      <c r="BK23">
        <f t="shared" si="39"/>
        <v>0.69046603852740418</v>
      </c>
      <c r="BL23">
        <f t="shared" si="40"/>
        <v>1399.9736666666699</v>
      </c>
      <c r="BM23">
        <f t="shared" si="41"/>
        <v>1180.1629715544946</v>
      </c>
      <c r="BN23">
        <f t="shared" si="42"/>
        <v>0.84298940733967986</v>
      </c>
      <c r="BO23">
        <f t="shared" si="43"/>
        <v>0.19597881467935968</v>
      </c>
      <c r="BP23">
        <v>6</v>
      </c>
      <c r="BQ23">
        <v>0.5</v>
      </c>
      <c r="BR23" t="s">
        <v>296</v>
      </c>
      <c r="BS23">
        <v>2</v>
      </c>
      <c r="BT23">
        <v>1607982913.8499999</v>
      </c>
      <c r="BU23">
        <v>249.782366666667</v>
      </c>
      <c r="BV23">
        <v>255.75819999999999</v>
      </c>
      <c r="BW23">
        <v>21.16412</v>
      </c>
      <c r="BX23">
        <v>19.4324266666667</v>
      </c>
      <c r="BY23">
        <v>249.44626666666699</v>
      </c>
      <c r="BZ23">
        <v>20.8657</v>
      </c>
      <c r="CA23">
        <v>500.01923333333298</v>
      </c>
      <c r="CB23">
        <v>102.280666666667</v>
      </c>
      <c r="CC23">
        <v>0.100068986666667</v>
      </c>
      <c r="CD23">
        <v>27.993943333333299</v>
      </c>
      <c r="CE23">
        <v>28.829003333333301</v>
      </c>
      <c r="CF23">
        <v>999.9</v>
      </c>
      <c r="CG23">
        <v>0</v>
      </c>
      <c r="CH23">
        <v>0</v>
      </c>
      <c r="CI23">
        <v>9992.9196666666703</v>
      </c>
      <c r="CJ23">
        <v>0</v>
      </c>
      <c r="CK23">
        <v>234.2458</v>
      </c>
      <c r="CL23">
        <v>1399.9736666666699</v>
      </c>
      <c r="CM23">
        <v>0.89999466666666605</v>
      </c>
      <c r="CN23">
        <v>0.100005433333333</v>
      </c>
      <c r="CO23">
        <v>0</v>
      </c>
      <c r="CP23">
        <v>626.87683333333302</v>
      </c>
      <c r="CQ23">
        <v>4.9994800000000001</v>
      </c>
      <c r="CR23">
        <v>9073.0159999999996</v>
      </c>
      <c r="CS23">
        <v>11417.346666666699</v>
      </c>
      <c r="CT23">
        <v>49.695399999999999</v>
      </c>
      <c r="CU23">
        <v>50.741599999999998</v>
      </c>
      <c r="CV23">
        <v>50.566200000000002</v>
      </c>
      <c r="CW23">
        <v>50.691400000000002</v>
      </c>
      <c r="CX23">
        <v>51.353999999999999</v>
      </c>
      <c r="CY23">
        <v>1255.47066666667</v>
      </c>
      <c r="CZ23">
        <v>139.50299999999999</v>
      </c>
      <c r="DA23">
        <v>0</v>
      </c>
      <c r="DB23">
        <v>103.39999985694899</v>
      </c>
      <c r="DC23">
        <v>0</v>
      </c>
      <c r="DD23">
        <v>626.87572</v>
      </c>
      <c r="DE23">
        <v>2.04484615999126</v>
      </c>
      <c r="DF23">
        <v>8.1961537844545198</v>
      </c>
      <c r="DG23">
        <v>9073.0907999999999</v>
      </c>
      <c r="DH23">
        <v>15</v>
      </c>
      <c r="DI23">
        <v>1607982371</v>
      </c>
      <c r="DJ23" t="s">
        <v>297</v>
      </c>
      <c r="DK23">
        <v>1607982371</v>
      </c>
      <c r="DL23">
        <v>1607982367.5</v>
      </c>
      <c r="DM23">
        <v>29</v>
      </c>
      <c r="DN23">
        <v>-0.55100000000000005</v>
      </c>
      <c r="DO23">
        <v>-2.1000000000000001E-2</v>
      </c>
      <c r="DP23">
        <v>0.23599999999999999</v>
      </c>
      <c r="DQ23">
        <v>0.28999999999999998</v>
      </c>
      <c r="DR23">
        <v>404</v>
      </c>
      <c r="DS23">
        <v>21</v>
      </c>
      <c r="DT23">
        <v>0.25</v>
      </c>
      <c r="DU23">
        <v>0.16</v>
      </c>
      <c r="DV23">
        <v>4.6113434793488999</v>
      </c>
      <c r="DW23">
        <v>-0.18814103155464201</v>
      </c>
      <c r="DX23">
        <v>1.9329156704516501E-2</v>
      </c>
      <c r="DY23">
        <v>1</v>
      </c>
      <c r="DZ23">
        <v>-5.9757003225806402</v>
      </c>
      <c r="EA23">
        <v>0.16661612903228201</v>
      </c>
      <c r="EB23">
        <v>2.3366887308252898E-2</v>
      </c>
      <c r="EC23">
        <v>1</v>
      </c>
      <c r="ED23">
        <v>1.7304654838709701</v>
      </c>
      <c r="EE23">
        <v>9.4444354838707903E-2</v>
      </c>
      <c r="EF23">
        <v>1.8811940072251902E-2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0.33700000000000002</v>
      </c>
      <c r="EN23">
        <v>0.29780000000000001</v>
      </c>
      <c r="EO23">
        <v>0.40616176722459202</v>
      </c>
      <c r="EP23">
        <v>-1.6043650578588901E-5</v>
      </c>
      <c r="EQ23">
        <v>-1.15305589960158E-6</v>
      </c>
      <c r="ER23">
        <v>3.6581349982770798E-10</v>
      </c>
      <c r="ES23">
        <v>-9.3283836032593603E-2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9.1999999999999993</v>
      </c>
      <c r="FB23">
        <v>9.1999999999999993</v>
      </c>
      <c r="FC23">
        <v>2</v>
      </c>
      <c r="FD23">
        <v>508.70499999999998</v>
      </c>
      <c r="FE23">
        <v>485.73200000000003</v>
      </c>
      <c r="FF23">
        <v>23.5627</v>
      </c>
      <c r="FG23">
        <v>34.182299999999998</v>
      </c>
      <c r="FH23">
        <v>30.0001</v>
      </c>
      <c r="FI23">
        <v>34.127899999999997</v>
      </c>
      <c r="FJ23">
        <v>34.151800000000001</v>
      </c>
      <c r="FK23">
        <v>13.5495</v>
      </c>
      <c r="FL23">
        <v>26.753299999999999</v>
      </c>
      <c r="FM23">
        <v>57.5627</v>
      </c>
      <c r="FN23">
        <v>23.564900000000002</v>
      </c>
      <c r="FO23">
        <v>255.93700000000001</v>
      </c>
      <c r="FP23">
        <v>19.532800000000002</v>
      </c>
      <c r="FQ23">
        <v>97.830799999999996</v>
      </c>
      <c r="FR23">
        <v>101.86</v>
      </c>
    </row>
    <row r="24" spans="1:174" x14ac:dyDescent="0.25">
      <c r="A24">
        <v>8</v>
      </c>
      <c r="B24">
        <v>1607983042.0999999</v>
      </c>
      <c r="C24">
        <v>693.59999990463302</v>
      </c>
      <c r="D24" t="s">
        <v>324</v>
      </c>
      <c r="E24" t="s">
        <v>325</v>
      </c>
      <c r="F24" t="s">
        <v>291</v>
      </c>
      <c r="G24" t="s">
        <v>292</v>
      </c>
      <c r="H24">
        <v>1607983034.0999999</v>
      </c>
      <c r="I24">
        <f t="shared" si="0"/>
        <v>1.3256027285177862E-3</v>
      </c>
      <c r="J24">
        <f t="shared" si="1"/>
        <v>1.3256027285177863</v>
      </c>
      <c r="K24">
        <f t="shared" si="2"/>
        <v>7.3617427313976016</v>
      </c>
      <c r="L24">
        <f t="shared" si="3"/>
        <v>399.87212903225799</v>
      </c>
      <c r="M24">
        <f t="shared" si="4"/>
        <v>228.57743511135226</v>
      </c>
      <c r="N24">
        <f t="shared" si="5"/>
        <v>23.402502132987678</v>
      </c>
      <c r="O24">
        <f t="shared" si="6"/>
        <v>40.940210690705129</v>
      </c>
      <c r="P24">
        <f t="shared" si="7"/>
        <v>7.3508732907102678E-2</v>
      </c>
      <c r="Q24">
        <f t="shared" si="8"/>
        <v>2.9696165433978763</v>
      </c>
      <c r="R24">
        <f t="shared" si="9"/>
        <v>7.2512623991760269E-2</v>
      </c>
      <c r="S24">
        <f t="shared" si="10"/>
        <v>4.540876183515332E-2</v>
      </c>
      <c r="T24">
        <f t="shared" si="11"/>
        <v>231.28623188144198</v>
      </c>
      <c r="U24">
        <f t="shared" si="12"/>
        <v>28.997481468585057</v>
      </c>
      <c r="V24">
        <f t="shared" si="13"/>
        <v>28.793825806451601</v>
      </c>
      <c r="W24">
        <f t="shared" si="14"/>
        <v>3.9740403764588632</v>
      </c>
      <c r="X24">
        <f t="shared" si="15"/>
        <v>56.905179608469382</v>
      </c>
      <c r="Y24">
        <f t="shared" si="16"/>
        <v>2.1584266362351001</v>
      </c>
      <c r="Z24">
        <f t="shared" si="17"/>
        <v>3.79302315024036</v>
      </c>
      <c r="AA24">
        <f t="shared" si="18"/>
        <v>1.8156137402237631</v>
      </c>
      <c r="AB24">
        <f t="shared" si="19"/>
        <v>-58.459080327634368</v>
      </c>
      <c r="AC24">
        <f t="shared" si="20"/>
        <v>-128.40476694496689</v>
      </c>
      <c r="AD24">
        <f t="shared" si="21"/>
        <v>-9.4621841774579973</v>
      </c>
      <c r="AE24">
        <f t="shared" si="22"/>
        <v>34.960200431382731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53915.783257450996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326</v>
      </c>
      <c r="AR24">
        <v>15396</v>
      </c>
      <c r="AS24">
        <v>628.29942307692295</v>
      </c>
      <c r="AT24">
        <v>693.38</v>
      </c>
      <c r="AU24">
        <f t="shared" si="27"/>
        <v>9.3859899222759613E-2</v>
      </c>
      <c r="AV24">
        <v>0.5</v>
      </c>
      <c r="AW24">
        <f t="shared" si="28"/>
        <v>1180.1600696636417</v>
      </c>
      <c r="AX24">
        <f t="shared" si="29"/>
        <v>7.3617427313976016</v>
      </c>
      <c r="AY24">
        <f t="shared" si="30"/>
        <v>55.384852602677185</v>
      </c>
      <c r="AZ24">
        <f t="shared" si="31"/>
        <v>6.7274689385793777E-3</v>
      </c>
      <c r="BA24">
        <f t="shared" si="32"/>
        <v>3.704606420721682</v>
      </c>
      <c r="BB24" t="s">
        <v>327</v>
      </c>
      <c r="BC24">
        <v>628.29942307692295</v>
      </c>
      <c r="BD24">
        <v>516.04</v>
      </c>
      <c r="BE24">
        <f t="shared" si="33"/>
        <v>0.25576163142865393</v>
      </c>
      <c r="BF24">
        <f t="shared" si="34"/>
        <v>0.36698193821516317</v>
      </c>
      <c r="BG24">
        <f t="shared" si="35"/>
        <v>0.93541973168635562</v>
      </c>
      <c r="BH24">
        <f t="shared" si="36"/>
        <v>-2.9452325419480818</v>
      </c>
      <c r="BI24">
        <f t="shared" si="37"/>
        <v>1.0086770189187164</v>
      </c>
      <c r="BJ24">
        <f t="shared" si="38"/>
        <v>0.30141259476115617</v>
      </c>
      <c r="BK24">
        <f t="shared" si="39"/>
        <v>0.69858740523884388</v>
      </c>
      <c r="BL24">
        <f t="shared" si="40"/>
        <v>1399.97032258064</v>
      </c>
      <c r="BM24">
        <f t="shared" si="41"/>
        <v>1180.1600696636417</v>
      </c>
      <c r="BN24">
        <f t="shared" si="42"/>
        <v>0.84298934815145921</v>
      </c>
      <c r="BO24">
        <f t="shared" si="43"/>
        <v>0.1959786963029185</v>
      </c>
      <c r="BP24">
        <v>6</v>
      </c>
      <c r="BQ24">
        <v>0.5</v>
      </c>
      <c r="BR24" t="s">
        <v>296</v>
      </c>
      <c r="BS24">
        <v>2</v>
      </c>
      <c r="BT24">
        <v>1607983034.0999999</v>
      </c>
      <c r="BU24">
        <v>399.87212903225799</v>
      </c>
      <c r="BV24">
        <v>409.34196774193498</v>
      </c>
      <c r="BW24">
        <v>21.081832258064502</v>
      </c>
      <c r="BX24">
        <v>19.524699999999999</v>
      </c>
      <c r="BY24">
        <v>399.50212903225798</v>
      </c>
      <c r="BZ24">
        <v>20.835832258064499</v>
      </c>
      <c r="CA24">
        <v>500.017870967742</v>
      </c>
      <c r="CB24">
        <v>102.283258064516</v>
      </c>
      <c r="CC24">
        <v>9.9998277419354895E-2</v>
      </c>
      <c r="CD24">
        <v>27.9917870967742</v>
      </c>
      <c r="CE24">
        <v>28.793825806451601</v>
      </c>
      <c r="CF24">
        <v>999.9</v>
      </c>
      <c r="CG24">
        <v>0</v>
      </c>
      <c r="CH24">
        <v>0</v>
      </c>
      <c r="CI24">
        <v>10001.8377419355</v>
      </c>
      <c r="CJ24">
        <v>0</v>
      </c>
      <c r="CK24">
        <v>233.36245161290299</v>
      </c>
      <c r="CL24">
        <v>1399.97032258064</v>
      </c>
      <c r="CM24">
        <v>0.89999961290322605</v>
      </c>
      <c r="CN24">
        <v>0.100000551612903</v>
      </c>
      <c r="CO24">
        <v>0</v>
      </c>
      <c r="CP24">
        <v>628.26887096774203</v>
      </c>
      <c r="CQ24">
        <v>4.9994800000000001</v>
      </c>
      <c r="CR24">
        <v>9100.9367741935494</v>
      </c>
      <c r="CS24">
        <v>11417.3322580645</v>
      </c>
      <c r="CT24">
        <v>49.758000000000003</v>
      </c>
      <c r="CU24">
        <v>50.811999999999998</v>
      </c>
      <c r="CV24">
        <v>50.653064516129</v>
      </c>
      <c r="CW24">
        <v>50.737806451612897</v>
      </c>
      <c r="CX24">
        <v>51.429000000000002</v>
      </c>
      <c r="CY24">
        <v>1255.4741935483901</v>
      </c>
      <c r="CZ24">
        <v>139.50032258064499</v>
      </c>
      <c r="DA24">
        <v>0</v>
      </c>
      <c r="DB24">
        <v>120</v>
      </c>
      <c r="DC24">
        <v>0</v>
      </c>
      <c r="DD24">
        <v>628.29942307692295</v>
      </c>
      <c r="DE24">
        <v>2.8317606935798301</v>
      </c>
      <c r="DF24">
        <v>30.143589703994799</v>
      </c>
      <c r="DG24">
        <v>9101.4061538461501</v>
      </c>
      <c r="DH24">
        <v>15</v>
      </c>
      <c r="DI24">
        <v>1607983065.5999999</v>
      </c>
      <c r="DJ24" t="s">
        <v>328</v>
      </c>
      <c r="DK24">
        <v>1607983065.5999999</v>
      </c>
      <c r="DL24">
        <v>1607983064.0999999</v>
      </c>
      <c r="DM24">
        <v>30</v>
      </c>
      <c r="DN24">
        <v>0.13900000000000001</v>
      </c>
      <c r="DO24">
        <v>1.2999999999999999E-2</v>
      </c>
      <c r="DP24">
        <v>0.37</v>
      </c>
      <c r="DQ24">
        <v>0.246</v>
      </c>
      <c r="DR24">
        <v>409</v>
      </c>
      <c r="DS24">
        <v>20</v>
      </c>
      <c r="DT24">
        <v>0.21</v>
      </c>
      <c r="DU24">
        <v>0.04</v>
      </c>
      <c r="DV24">
        <v>7.4557795341800297</v>
      </c>
      <c r="DW24">
        <v>-0.53779448448794098</v>
      </c>
      <c r="DX24">
        <v>4.0045308072846703E-2</v>
      </c>
      <c r="DY24">
        <v>0</v>
      </c>
      <c r="DZ24">
        <v>-9.6008474193548405</v>
      </c>
      <c r="EA24">
        <v>0.68704112903223702</v>
      </c>
      <c r="EB24">
        <v>5.2468494138970999E-2</v>
      </c>
      <c r="EC24">
        <v>0</v>
      </c>
      <c r="ED24">
        <v>1.6082696774193601</v>
      </c>
      <c r="EE24">
        <v>-0.115553709677424</v>
      </c>
      <c r="EF24">
        <v>8.64507672081892E-3</v>
      </c>
      <c r="EG24">
        <v>1</v>
      </c>
      <c r="EH24">
        <v>1</v>
      </c>
      <c r="EI24">
        <v>3</v>
      </c>
      <c r="EJ24" t="s">
        <v>329</v>
      </c>
      <c r="EK24">
        <v>100</v>
      </c>
      <c r="EL24">
        <v>100</v>
      </c>
      <c r="EM24">
        <v>0.37</v>
      </c>
      <c r="EN24">
        <v>0.246</v>
      </c>
      <c r="EO24">
        <v>0.40616176722459202</v>
      </c>
      <c r="EP24">
        <v>-1.6043650578588901E-5</v>
      </c>
      <c r="EQ24">
        <v>-1.15305589960158E-6</v>
      </c>
      <c r="ER24">
        <v>3.6581349982770798E-10</v>
      </c>
      <c r="ES24">
        <v>-9.3283836032593603E-2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11.2</v>
      </c>
      <c r="FB24">
        <v>11.2</v>
      </c>
      <c r="FC24">
        <v>2</v>
      </c>
      <c r="FD24">
        <v>508.93799999999999</v>
      </c>
      <c r="FE24">
        <v>486.35300000000001</v>
      </c>
      <c r="FF24">
        <v>23.563800000000001</v>
      </c>
      <c r="FG24">
        <v>34.200899999999997</v>
      </c>
      <c r="FH24">
        <v>30.0002</v>
      </c>
      <c r="FI24">
        <v>34.167900000000003</v>
      </c>
      <c r="FJ24">
        <v>34.194600000000001</v>
      </c>
      <c r="FK24">
        <v>19.494900000000001</v>
      </c>
      <c r="FL24">
        <v>26.283000000000001</v>
      </c>
      <c r="FM24">
        <v>56.432200000000002</v>
      </c>
      <c r="FN24">
        <v>23.565300000000001</v>
      </c>
      <c r="FO24">
        <v>409.452</v>
      </c>
      <c r="FP24">
        <v>19.537500000000001</v>
      </c>
      <c r="FQ24">
        <v>97.828599999999994</v>
      </c>
      <c r="FR24">
        <v>101.85599999999999</v>
      </c>
    </row>
    <row r="25" spans="1:174" x14ac:dyDescent="0.25">
      <c r="A25">
        <v>9</v>
      </c>
      <c r="B25">
        <v>1607983186.5999999</v>
      </c>
      <c r="C25">
        <v>838.09999990463302</v>
      </c>
      <c r="D25" t="s">
        <v>330</v>
      </c>
      <c r="E25" t="s">
        <v>331</v>
      </c>
      <c r="F25" t="s">
        <v>291</v>
      </c>
      <c r="G25" t="s">
        <v>292</v>
      </c>
      <c r="H25">
        <v>1607983178.5999999</v>
      </c>
      <c r="I25">
        <f t="shared" si="0"/>
        <v>1.0618113670666013E-3</v>
      </c>
      <c r="J25">
        <f t="shared" si="1"/>
        <v>1.0618113670666012</v>
      </c>
      <c r="K25">
        <f t="shared" si="2"/>
        <v>8.0969723023814684</v>
      </c>
      <c r="L25">
        <f t="shared" si="3"/>
        <v>499.91912903225801</v>
      </c>
      <c r="M25">
        <f t="shared" si="4"/>
        <v>266.27870510017078</v>
      </c>
      <c r="N25">
        <f t="shared" si="5"/>
        <v>27.262154681435788</v>
      </c>
      <c r="O25">
        <f t="shared" si="6"/>
        <v>51.182735843480472</v>
      </c>
      <c r="P25">
        <f t="shared" si="7"/>
        <v>5.8782822923494023E-2</v>
      </c>
      <c r="Q25">
        <f t="shared" si="8"/>
        <v>2.9691487378499724</v>
      </c>
      <c r="R25">
        <f t="shared" si="9"/>
        <v>5.8143866969901301E-2</v>
      </c>
      <c r="S25">
        <f t="shared" si="10"/>
        <v>3.6396745666345307E-2</v>
      </c>
      <c r="T25">
        <f t="shared" si="11"/>
        <v>231.29068876666349</v>
      </c>
      <c r="U25">
        <f t="shared" si="12"/>
        <v>29.079239589798441</v>
      </c>
      <c r="V25">
        <f t="shared" si="13"/>
        <v>28.8292838709677</v>
      </c>
      <c r="W25">
        <f t="shared" si="14"/>
        <v>3.9822140953019995</v>
      </c>
      <c r="X25">
        <f t="shared" si="15"/>
        <v>57.129690094113386</v>
      </c>
      <c r="Y25">
        <f t="shared" si="16"/>
        <v>2.168697797263488</v>
      </c>
      <c r="Z25">
        <f t="shared" si="17"/>
        <v>3.7960958543462318</v>
      </c>
      <c r="AA25">
        <f t="shared" si="18"/>
        <v>1.8135162980385116</v>
      </c>
      <c r="AB25">
        <f t="shared" si="19"/>
        <v>-46.825881287637117</v>
      </c>
      <c r="AC25">
        <f t="shared" si="20"/>
        <v>-131.83694695478931</v>
      </c>
      <c r="AD25">
        <f t="shared" si="21"/>
        <v>-9.7190207277251286</v>
      </c>
      <c r="AE25">
        <f t="shared" si="22"/>
        <v>42.908839796511927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53899.575592663772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332</v>
      </c>
      <c r="AR25">
        <v>15395.5</v>
      </c>
      <c r="AS25">
        <v>630.08051999999998</v>
      </c>
      <c r="AT25">
        <v>699.02</v>
      </c>
      <c r="AU25">
        <f t="shared" si="27"/>
        <v>9.8623043689737067E-2</v>
      </c>
      <c r="AV25">
        <v>0.5</v>
      </c>
      <c r="AW25">
        <f t="shared" si="28"/>
        <v>1180.1855812352749</v>
      </c>
      <c r="AX25">
        <f t="shared" si="29"/>
        <v>8.0969723023814684</v>
      </c>
      <c r="AY25">
        <f t="shared" si="30"/>
        <v>58.196747070082125</v>
      </c>
      <c r="AZ25">
        <f t="shared" si="31"/>
        <v>7.3503014442169749E-3</v>
      </c>
      <c r="BA25">
        <f t="shared" si="32"/>
        <v>3.6666475923435669</v>
      </c>
      <c r="BB25" t="s">
        <v>333</v>
      </c>
      <c r="BC25">
        <v>630.08051999999998</v>
      </c>
      <c r="BD25">
        <v>524.29</v>
      </c>
      <c r="BE25">
        <f t="shared" si="33"/>
        <v>0.24996423564418757</v>
      </c>
      <c r="BF25">
        <f t="shared" si="34"/>
        <v>0.39454861786756706</v>
      </c>
      <c r="BG25">
        <f t="shared" si="35"/>
        <v>0.93617845050204729</v>
      </c>
      <c r="BH25">
        <f t="shared" si="36"/>
        <v>-4.1890868467794968</v>
      </c>
      <c r="BI25">
        <f t="shared" si="37"/>
        <v>1.0064623039318743</v>
      </c>
      <c r="BJ25">
        <f t="shared" si="38"/>
        <v>0.32830390449428071</v>
      </c>
      <c r="BK25">
        <f t="shared" si="39"/>
        <v>0.67169609550571929</v>
      </c>
      <c r="BL25">
        <f t="shared" si="40"/>
        <v>1400.00096774194</v>
      </c>
      <c r="BM25">
        <f t="shared" si="41"/>
        <v>1180.1855812352749</v>
      </c>
      <c r="BN25">
        <f t="shared" si="42"/>
        <v>0.84298911817096445</v>
      </c>
      <c r="BO25">
        <f t="shared" si="43"/>
        <v>0.19597823634192896</v>
      </c>
      <c r="BP25">
        <v>6</v>
      </c>
      <c r="BQ25">
        <v>0.5</v>
      </c>
      <c r="BR25" t="s">
        <v>296</v>
      </c>
      <c r="BS25">
        <v>2</v>
      </c>
      <c r="BT25">
        <v>1607983178.5999999</v>
      </c>
      <c r="BU25">
        <v>499.91912903225801</v>
      </c>
      <c r="BV25">
        <v>510.27199999999999</v>
      </c>
      <c r="BW25">
        <v>21.182406451612898</v>
      </c>
      <c r="BX25">
        <v>19.935280645161299</v>
      </c>
      <c r="BY25">
        <v>499.62467741935501</v>
      </c>
      <c r="BZ25">
        <v>20.870919354838701</v>
      </c>
      <c r="CA25">
        <v>500.023161290323</v>
      </c>
      <c r="CB25">
        <v>102.282</v>
      </c>
      <c r="CC25">
        <v>0.10003115483871</v>
      </c>
      <c r="CD25">
        <v>28.0056774193548</v>
      </c>
      <c r="CE25">
        <v>28.8292838709677</v>
      </c>
      <c r="CF25">
        <v>999.9</v>
      </c>
      <c r="CG25">
        <v>0</v>
      </c>
      <c r="CH25">
        <v>0</v>
      </c>
      <c r="CI25">
        <v>9999.3122580645104</v>
      </c>
      <c r="CJ25">
        <v>0</v>
      </c>
      <c r="CK25">
        <v>228.94793548387099</v>
      </c>
      <c r="CL25">
        <v>1400.00096774194</v>
      </c>
      <c r="CM25">
        <v>0.90000480645161296</v>
      </c>
      <c r="CN25">
        <v>9.9995425806451599E-2</v>
      </c>
      <c r="CO25">
        <v>0</v>
      </c>
      <c r="CP25">
        <v>630.04580645161298</v>
      </c>
      <c r="CQ25">
        <v>4.9994800000000001</v>
      </c>
      <c r="CR25">
        <v>9113.8903225806407</v>
      </c>
      <c r="CS25">
        <v>11417.606451612901</v>
      </c>
      <c r="CT25">
        <v>49.893000000000001</v>
      </c>
      <c r="CU25">
        <v>50.890999999999998</v>
      </c>
      <c r="CV25">
        <v>50.774000000000001</v>
      </c>
      <c r="CW25">
        <v>50.846548387096803</v>
      </c>
      <c r="CX25">
        <v>51.55</v>
      </c>
      <c r="CY25">
        <v>1255.50903225806</v>
      </c>
      <c r="CZ25">
        <v>139.49225806451599</v>
      </c>
      <c r="DA25">
        <v>0</v>
      </c>
      <c r="DB25">
        <v>144.200000047684</v>
      </c>
      <c r="DC25">
        <v>0</v>
      </c>
      <c r="DD25">
        <v>630.08051999999998</v>
      </c>
      <c r="DE25">
        <v>1.9445384569009601</v>
      </c>
      <c r="DF25">
        <v>-31.6861537728666</v>
      </c>
      <c r="DG25">
        <v>9113.2896000000001</v>
      </c>
      <c r="DH25">
        <v>15</v>
      </c>
      <c r="DI25">
        <v>1607983065.5999999</v>
      </c>
      <c r="DJ25" t="s">
        <v>328</v>
      </c>
      <c r="DK25">
        <v>1607983065.5999999</v>
      </c>
      <c r="DL25">
        <v>1607983064.0999999</v>
      </c>
      <c r="DM25">
        <v>30</v>
      </c>
      <c r="DN25">
        <v>0.13900000000000001</v>
      </c>
      <c r="DO25">
        <v>1.2999999999999999E-2</v>
      </c>
      <c r="DP25">
        <v>0.37</v>
      </c>
      <c r="DQ25">
        <v>0.246</v>
      </c>
      <c r="DR25">
        <v>409</v>
      </c>
      <c r="DS25">
        <v>20</v>
      </c>
      <c r="DT25">
        <v>0.21</v>
      </c>
      <c r="DU25">
        <v>0.04</v>
      </c>
      <c r="DV25">
        <v>8.1088772438455603</v>
      </c>
      <c r="DW25">
        <v>-0.68653469218255903</v>
      </c>
      <c r="DX25">
        <v>5.2342734362597801E-2</v>
      </c>
      <c r="DY25">
        <v>0</v>
      </c>
      <c r="DZ25">
        <v>-10.3607161290323</v>
      </c>
      <c r="EA25">
        <v>0.903512903225826</v>
      </c>
      <c r="EB25">
        <v>6.8616000658053095E-2</v>
      </c>
      <c r="EC25">
        <v>0</v>
      </c>
      <c r="ED25">
        <v>1.24891451612903</v>
      </c>
      <c r="EE25">
        <v>-0.17084854838710101</v>
      </c>
      <c r="EF25">
        <v>1.3891267583933799E-2</v>
      </c>
      <c r="EG25">
        <v>1</v>
      </c>
      <c r="EH25">
        <v>1</v>
      </c>
      <c r="EI25">
        <v>3</v>
      </c>
      <c r="EJ25" t="s">
        <v>329</v>
      </c>
      <c r="EK25">
        <v>100</v>
      </c>
      <c r="EL25">
        <v>100</v>
      </c>
      <c r="EM25">
        <v>0.29399999999999998</v>
      </c>
      <c r="EN25">
        <v>0.31059999999999999</v>
      </c>
      <c r="EO25">
        <v>0.54472310125609702</v>
      </c>
      <c r="EP25">
        <v>-1.6043650578588901E-5</v>
      </c>
      <c r="EQ25">
        <v>-1.15305589960158E-6</v>
      </c>
      <c r="ER25">
        <v>3.6581349982770798E-10</v>
      </c>
      <c r="ES25">
        <v>-8.0417165234936194E-2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2</v>
      </c>
      <c r="FB25">
        <v>2</v>
      </c>
      <c r="FC25">
        <v>2</v>
      </c>
      <c r="FD25">
        <v>508.56</v>
      </c>
      <c r="FE25">
        <v>487.42399999999998</v>
      </c>
      <c r="FF25">
        <v>23.461500000000001</v>
      </c>
      <c r="FG25">
        <v>34.197600000000001</v>
      </c>
      <c r="FH25">
        <v>30.0002</v>
      </c>
      <c r="FI25">
        <v>34.186399999999999</v>
      </c>
      <c r="FJ25">
        <v>34.2181</v>
      </c>
      <c r="FK25">
        <v>23.230899999999998</v>
      </c>
      <c r="FL25">
        <v>23.463699999999999</v>
      </c>
      <c r="FM25">
        <v>55.687100000000001</v>
      </c>
      <c r="FN25">
        <v>23.465699999999998</v>
      </c>
      <c r="FO25">
        <v>510.22199999999998</v>
      </c>
      <c r="FP25">
        <v>20.0547</v>
      </c>
      <c r="FQ25">
        <v>97.828900000000004</v>
      </c>
      <c r="FR25">
        <v>101.85299999999999</v>
      </c>
    </row>
    <row r="26" spans="1:174" x14ac:dyDescent="0.25">
      <c r="A26">
        <v>10</v>
      </c>
      <c r="B26">
        <v>1607983307.0999999</v>
      </c>
      <c r="C26">
        <v>958.59999990463302</v>
      </c>
      <c r="D26" t="s">
        <v>334</v>
      </c>
      <c r="E26" t="s">
        <v>335</v>
      </c>
      <c r="F26" t="s">
        <v>291</v>
      </c>
      <c r="G26" t="s">
        <v>292</v>
      </c>
      <c r="H26">
        <v>1607983299.0999999</v>
      </c>
      <c r="I26">
        <f t="shared" si="0"/>
        <v>7.1984148775469344E-4</v>
      </c>
      <c r="J26">
        <f t="shared" si="1"/>
        <v>0.71984148775469348</v>
      </c>
      <c r="K26">
        <f t="shared" si="2"/>
        <v>8.0841004133514662</v>
      </c>
      <c r="L26">
        <f t="shared" si="3"/>
        <v>599.99109677419403</v>
      </c>
      <c r="M26">
        <f t="shared" si="4"/>
        <v>258.71425963954357</v>
      </c>
      <c r="N26">
        <f t="shared" si="5"/>
        <v>26.487936423899335</v>
      </c>
      <c r="O26">
        <f t="shared" si="6"/>
        <v>61.42887542574158</v>
      </c>
      <c r="P26">
        <f t="shared" si="7"/>
        <v>3.9599003522758344E-2</v>
      </c>
      <c r="Q26">
        <f t="shared" si="8"/>
        <v>2.9690694320257398</v>
      </c>
      <c r="R26">
        <f t="shared" si="9"/>
        <v>3.9307921432088097E-2</v>
      </c>
      <c r="S26">
        <f t="shared" si="10"/>
        <v>2.459342495808424E-2</v>
      </c>
      <c r="T26">
        <f t="shared" si="11"/>
        <v>231.2879234775564</v>
      </c>
      <c r="U26">
        <f t="shared" si="12"/>
        <v>29.151414196301673</v>
      </c>
      <c r="V26">
        <f t="shared" si="13"/>
        <v>28.816335483871001</v>
      </c>
      <c r="W26">
        <f t="shared" si="14"/>
        <v>3.9792275624895694</v>
      </c>
      <c r="X26">
        <f t="shared" si="15"/>
        <v>56.96605812364669</v>
      </c>
      <c r="Y26">
        <f t="shared" si="16"/>
        <v>2.1605179737738678</v>
      </c>
      <c r="Z26">
        <f t="shared" si="17"/>
        <v>3.7926408197042401</v>
      </c>
      <c r="AA26">
        <f t="shared" si="18"/>
        <v>1.8187095887157017</v>
      </c>
      <c r="AB26">
        <f t="shared" si="19"/>
        <v>-31.745009609981981</v>
      </c>
      <c r="AC26">
        <f t="shared" si="20"/>
        <v>-132.26096331922687</v>
      </c>
      <c r="AD26">
        <f t="shared" si="21"/>
        <v>-9.7491536346522878</v>
      </c>
      <c r="AE26">
        <f t="shared" si="22"/>
        <v>57.53279691369525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53900.072220655566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336</v>
      </c>
      <c r="AR26">
        <v>15396.7</v>
      </c>
      <c r="AS26">
        <v>628.16415384615402</v>
      </c>
      <c r="AT26">
        <v>698.21</v>
      </c>
      <c r="AU26">
        <f t="shared" si="27"/>
        <v>0.10032203227373715</v>
      </c>
      <c r="AV26">
        <v>0.5</v>
      </c>
      <c r="AW26">
        <f t="shared" si="28"/>
        <v>1180.1663280264127</v>
      </c>
      <c r="AX26">
        <f t="shared" si="29"/>
        <v>8.0841004133514662</v>
      </c>
      <c r="AY26">
        <f t="shared" si="30"/>
        <v>59.19834222432182</v>
      </c>
      <c r="AZ26">
        <f t="shared" si="31"/>
        <v>7.3395145137320275E-3</v>
      </c>
      <c r="BA26">
        <f t="shared" si="32"/>
        <v>3.6720614141877084</v>
      </c>
      <c r="BB26" t="s">
        <v>337</v>
      </c>
      <c r="BC26">
        <v>628.16415384615402</v>
      </c>
      <c r="BD26">
        <v>528.30999999999995</v>
      </c>
      <c r="BE26">
        <f t="shared" si="33"/>
        <v>0.24333653198894323</v>
      </c>
      <c r="BF26">
        <f t="shared" si="34"/>
        <v>0.41227690496672148</v>
      </c>
      <c r="BG26">
        <f t="shared" si="35"/>
        <v>0.93785139203371171</v>
      </c>
      <c r="BH26">
        <f t="shared" si="36"/>
        <v>-4.0566489954114422</v>
      </c>
      <c r="BI26">
        <f t="shared" si="37"/>
        <v>1.0067803747012611</v>
      </c>
      <c r="BJ26">
        <f t="shared" si="38"/>
        <v>0.34674059372753263</v>
      </c>
      <c r="BK26">
        <f t="shared" si="39"/>
        <v>0.65325940627246737</v>
      </c>
      <c r="BL26">
        <f t="shared" si="40"/>
        <v>1399.9774193548401</v>
      </c>
      <c r="BM26">
        <f t="shared" si="41"/>
        <v>1180.1663280264127</v>
      </c>
      <c r="BN26">
        <f t="shared" si="42"/>
        <v>0.84298954519586156</v>
      </c>
      <c r="BO26">
        <f t="shared" si="43"/>
        <v>0.19597909039172323</v>
      </c>
      <c r="BP26">
        <v>6</v>
      </c>
      <c r="BQ26">
        <v>0.5</v>
      </c>
      <c r="BR26" t="s">
        <v>296</v>
      </c>
      <c r="BS26">
        <v>2</v>
      </c>
      <c r="BT26">
        <v>1607983299.0999999</v>
      </c>
      <c r="BU26">
        <v>599.99109677419403</v>
      </c>
      <c r="BV26">
        <v>610.20993548387105</v>
      </c>
      <c r="BW26">
        <v>21.1023161290323</v>
      </c>
      <c r="BX26">
        <v>20.256764516129</v>
      </c>
      <c r="BY26">
        <v>599.791903225807</v>
      </c>
      <c r="BZ26">
        <v>20.7941161290323</v>
      </c>
      <c r="CA26">
        <v>500.017612903226</v>
      </c>
      <c r="CB26">
        <v>102.282967741935</v>
      </c>
      <c r="CC26">
        <v>0.100010532258065</v>
      </c>
      <c r="CD26">
        <v>27.990058064516099</v>
      </c>
      <c r="CE26">
        <v>28.816335483871001</v>
      </c>
      <c r="CF26">
        <v>999.9</v>
      </c>
      <c r="CG26">
        <v>0</v>
      </c>
      <c r="CH26">
        <v>0</v>
      </c>
      <c r="CI26">
        <v>9998.7687096774207</v>
      </c>
      <c r="CJ26">
        <v>0</v>
      </c>
      <c r="CK26">
        <v>226.141032258065</v>
      </c>
      <c r="CL26">
        <v>1399.9774193548401</v>
      </c>
      <c r="CM26">
        <v>0.89999367741935499</v>
      </c>
      <c r="CN26">
        <v>0.100006409677419</v>
      </c>
      <c r="CO26">
        <v>0</v>
      </c>
      <c r="CP26">
        <v>628.16177419354801</v>
      </c>
      <c r="CQ26">
        <v>4.9994800000000001</v>
      </c>
      <c r="CR26">
        <v>9070.1164516128993</v>
      </c>
      <c r="CS26">
        <v>11417.370967741899</v>
      </c>
      <c r="CT26">
        <v>49.8241935483871</v>
      </c>
      <c r="CU26">
        <v>50.947161290322597</v>
      </c>
      <c r="CV26">
        <v>50.784064516129</v>
      </c>
      <c r="CW26">
        <v>50.811999999999998</v>
      </c>
      <c r="CX26">
        <v>51.546064516129</v>
      </c>
      <c r="CY26">
        <v>1255.4693548387099</v>
      </c>
      <c r="CZ26">
        <v>139.51</v>
      </c>
      <c r="DA26">
        <v>0</v>
      </c>
      <c r="DB26">
        <v>119.59999990463299</v>
      </c>
      <c r="DC26">
        <v>0</v>
      </c>
      <c r="DD26">
        <v>628.16415384615402</v>
      </c>
      <c r="DE26">
        <v>1.2871794819453899</v>
      </c>
      <c r="DF26">
        <v>39.3480341586761</v>
      </c>
      <c r="DG26">
        <v>9070.2450000000008</v>
      </c>
      <c r="DH26">
        <v>15</v>
      </c>
      <c r="DI26">
        <v>1607983065.5999999</v>
      </c>
      <c r="DJ26" t="s">
        <v>328</v>
      </c>
      <c r="DK26">
        <v>1607983065.5999999</v>
      </c>
      <c r="DL26">
        <v>1607983064.0999999</v>
      </c>
      <c r="DM26">
        <v>30</v>
      </c>
      <c r="DN26">
        <v>0.13900000000000001</v>
      </c>
      <c r="DO26">
        <v>1.2999999999999999E-2</v>
      </c>
      <c r="DP26">
        <v>0.37</v>
      </c>
      <c r="DQ26">
        <v>0.246</v>
      </c>
      <c r="DR26">
        <v>409</v>
      </c>
      <c r="DS26">
        <v>20</v>
      </c>
      <c r="DT26">
        <v>0.21</v>
      </c>
      <c r="DU26">
        <v>0.04</v>
      </c>
      <c r="DV26">
        <v>8.0847768547198093</v>
      </c>
      <c r="DW26">
        <v>-4.22599852139601E-2</v>
      </c>
      <c r="DX26">
        <v>1.6933287351825501E-2</v>
      </c>
      <c r="DY26">
        <v>1</v>
      </c>
      <c r="DZ26">
        <v>-10.218793548387101</v>
      </c>
      <c r="EA26">
        <v>0.335322580645184</v>
      </c>
      <c r="EB26">
        <v>3.63722061158177E-2</v>
      </c>
      <c r="EC26">
        <v>0</v>
      </c>
      <c r="ED26">
        <v>0.84554164516129005</v>
      </c>
      <c r="EE26">
        <v>-0.43784743548387201</v>
      </c>
      <c r="EF26">
        <v>3.5852559265781098E-2</v>
      </c>
      <c r="EG26">
        <v>0</v>
      </c>
      <c r="EH26">
        <v>1</v>
      </c>
      <c r="EI26">
        <v>3</v>
      </c>
      <c r="EJ26" t="s">
        <v>329</v>
      </c>
      <c r="EK26">
        <v>100</v>
      </c>
      <c r="EL26">
        <v>100</v>
      </c>
      <c r="EM26">
        <v>0.19900000000000001</v>
      </c>
      <c r="EN26">
        <v>0.30869999999999997</v>
      </c>
      <c r="EO26">
        <v>0.54472310125609702</v>
      </c>
      <c r="EP26">
        <v>-1.6043650578588901E-5</v>
      </c>
      <c r="EQ26">
        <v>-1.15305589960158E-6</v>
      </c>
      <c r="ER26">
        <v>3.6581349982770798E-10</v>
      </c>
      <c r="ES26">
        <v>-8.0417165234936194E-2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4</v>
      </c>
      <c r="FB26">
        <v>4</v>
      </c>
      <c r="FC26">
        <v>2</v>
      </c>
      <c r="FD26">
        <v>508.63600000000002</v>
      </c>
      <c r="FE26">
        <v>488.517</v>
      </c>
      <c r="FF26">
        <v>23.5808</v>
      </c>
      <c r="FG26">
        <v>34.179200000000002</v>
      </c>
      <c r="FH26">
        <v>30</v>
      </c>
      <c r="FI26">
        <v>34.183300000000003</v>
      </c>
      <c r="FJ26">
        <v>34.2181</v>
      </c>
      <c r="FK26">
        <v>26.8368</v>
      </c>
      <c r="FL26">
        <v>21.719200000000001</v>
      </c>
      <c r="FM26">
        <v>55.288200000000003</v>
      </c>
      <c r="FN26">
        <v>23.587800000000001</v>
      </c>
      <c r="FO26">
        <v>610.18399999999997</v>
      </c>
      <c r="FP26">
        <v>20.460599999999999</v>
      </c>
      <c r="FQ26">
        <v>97.837800000000001</v>
      </c>
      <c r="FR26">
        <v>101.86</v>
      </c>
    </row>
    <row r="27" spans="1:174" x14ac:dyDescent="0.25">
      <c r="A27">
        <v>11</v>
      </c>
      <c r="B27">
        <v>1607983427.5999999</v>
      </c>
      <c r="C27">
        <v>1079.0999999046301</v>
      </c>
      <c r="D27" t="s">
        <v>338</v>
      </c>
      <c r="E27" t="s">
        <v>339</v>
      </c>
      <c r="F27" t="s">
        <v>291</v>
      </c>
      <c r="G27" t="s">
        <v>292</v>
      </c>
      <c r="H27">
        <v>1607983419.5999999</v>
      </c>
      <c r="I27">
        <f t="shared" si="0"/>
        <v>4.737426257879741E-4</v>
      </c>
      <c r="J27">
        <f t="shared" si="1"/>
        <v>0.4737426257879741</v>
      </c>
      <c r="K27">
        <f t="shared" si="2"/>
        <v>7.6671834634208533</v>
      </c>
      <c r="L27">
        <f t="shared" si="3"/>
        <v>700.021903225806</v>
      </c>
      <c r="M27">
        <f t="shared" si="4"/>
        <v>213.29678520095433</v>
      </c>
      <c r="N27">
        <f t="shared" si="5"/>
        <v>21.838550962095937</v>
      </c>
      <c r="O27">
        <f t="shared" si="6"/>
        <v>71.672266385905928</v>
      </c>
      <c r="P27">
        <f t="shared" si="7"/>
        <v>2.602330975887825E-2</v>
      </c>
      <c r="Q27">
        <f t="shared" si="8"/>
        <v>2.9696815335336395</v>
      </c>
      <c r="R27">
        <f t="shared" si="9"/>
        <v>2.5897282115334611E-2</v>
      </c>
      <c r="S27">
        <f t="shared" si="10"/>
        <v>1.6197073395822961E-2</v>
      </c>
      <c r="T27">
        <f t="shared" si="11"/>
        <v>231.29046627232438</v>
      </c>
      <c r="U27">
        <f t="shared" si="12"/>
        <v>29.213582201683483</v>
      </c>
      <c r="V27">
        <f t="shared" si="13"/>
        <v>28.818780645161301</v>
      </c>
      <c r="W27">
        <f t="shared" si="14"/>
        <v>3.9797913869031176</v>
      </c>
      <c r="X27">
        <f t="shared" si="15"/>
        <v>57.034617482672154</v>
      </c>
      <c r="Y27">
        <f t="shared" si="16"/>
        <v>2.1630201442842614</v>
      </c>
      <c r="Z27">
        <f t="shared" si="17"/>
        <v>3.7924689245814869</v>
      </c>
      <c r="AA27">
        <f t="shared" si="18"/>
        <v>1.8167712426188563</v>
      </c>
      <c r="AB27">
        <f t="shared" si="19"/>
        <v>-20.892049797249658</v>
      </c>
      <c r="AC27">
        <f t="shared" si="20"/>
        <v>-132.80417005835042</v>
      </c>
      <c r="AD27">
        <f t="shared" si="21"/>
        <v>-9.7872578748041867</v>
      </c>
      <c r="AE27">
        <f t="shared" si="22"/>
        <v>67.806988541920106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53918.188981942279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340</v>
      </c>
      <c r="AR27">
        <v>15396.8</v>
      </c>
      <c r="AS27">
        <v>625.28857692307702</v>
      </c>
      <c r="AT27">
        <v>695.64</v>
      </c>
      <c r="AU27">
        <f t="shared" si="27"/>
        <v>0.10113194048203522</v>
      </c>
      <c r="AV27">
        <v>0.5</v>
      </c>
      <c r="AW27">
        <f t="shared" si="28"/>
        <v>1180.1788854255524</v>
      </c>
      <c r="AX27">
        <f t="shared" si="29"/>
        <v>7.6671834634208533</v>
      </c>
      <c r="AY27">
        <f t="shared" si="30"/>
        <v>59.676890399505815</v>
      </c>
      <c r="AZ27">
        <f t="shared" si="31"/>
        <v>6.9861705247032061E-3</v>
      </c>
      <c r="BA27">
        <f t="shared" si="32"/>
        <v>3.689322063136105</v>
      </c>
      <c r="BB27" t="s">
        <v>341</v>
      </c>
      <c r="BC27">
        <v>625.28857692307702</v>
      </c>
      <c r="BD27">
        <v>539.11</v>
      </c>
      <c r="BE27">
        <f t="shared" si="33"/>
        <v>0.22501581277672356</v>
      </c>
      <c r="BF27">
        <f t="shared" si="34"/>
        <v>0.44944370457371102</v>
      </c>
      <c r="BG27">
        <f t="shared" si="35"/>
        <v>0.94251497445803667</v>
      </c>
      <c r="BH27">
        <f t="shared" si="36"/>
        <v>-3.5464886769039996</v>
      </c>
      <c r="BI27">
        <f t="shared" si="37"/>
        <v>1.0077895622041309</v>
      </c>
      <c r="BJ27">
        <f t="shared" si="38"/>
        <v>0.38750043502320536</v>
      </c>
      <c r="BK27">
        <f t="shared" si="39"/>
        <v>0.61249956497679459</v>
      </c>
      <c r="BL27">
        <f t="shared" si="40"/>
        <v>1399.99225806452</v>
      </c>
      <c r="BM27">
        <f t="shared" si="41"/>
        <v>1180.1788854255524</v>
      </c>
      <c r="BN27">
        <f t="shared" si="42"/>
        <v>0.84298957985463574</v>
      </c>
      <c r="BO27">
        <f t="shared" si="43"/>
        <v>0.19597915970927152</v>
      </c>
      <c r="BP27">
        <v>6</v>
      </c>
      <c r="BQ27">
        <v>0.5</v>
      </c>
      <c r="BR27" t="s">
        <v>296</v>
      </c>
      <c r="BS27">
        <v>2</v>
      </c>
      <c r="BT27">
        <v>1607983419.5999999</v>
      </c>
      <c r="BU27">
        <v>700.021903225806</v>
      </c>
      <c r="BV27">
        <v>709.62019354838696</v>
      </c>
      <c r="BW27">
        <v>21.126183870967701</v>
      </c>
      <c r="BX27">
        <v>20.5697193548387</v>
      </c>
      <c r="BY27">
        <v>699.92790322580595</v>
      </c>
      <c r="BZ27">
        <v>20.816987096774199</v>
      </c>
      <c r="CA27">
        <v>500.01490322580599</v>
      </c>
      <c r="CB27">
        <v>102.28577419354799</v>
      </c>
      <c r="CC27">
        <v>9.9974103225806493E-2</v>
      </c>
      <c r="CD27">
        <v>27.989280645161301</v>
      </c>
      <c r="CE27">
        <v>28.818780645161301</v>
      </c>
      <c r="CF27">
        <v>999.9</v>
      </c>
      <c r="CG27">
        <v>0</v>
      </c>
      <c r="CH27">
        <v>0</v>
      </c>
      <c r="CI27">
        <v>10001.9596774194</v>
      </c>
      <c r="CJ27">
        <v>0</v>
      </c>
      <c r="CK27">
        <v>228.855774193548</v>
      </c>
      <c r="CL27">
        <v>1399.99225806452</v>
      </c>
      <c r="CM27">
        <v>0.899992193548387</v>
      </c>
      <c r="CN27">
        <v>0.10000787419354799</v>
      </c>
      <c r="CO27">
        <v>0</v>
      </c>
      <c r="CP27">
        <v>625.264935483871</v>
      </c>
      <c r="CQ27">
        <v>4.9994800000000001</v>
      </c>
      <c r="CR27">
        <v>9044.7051612903197</v>
      </c>
      <c r="CS27">
        <v>11417.483870967701</v>
      </c>
      <c r="CT27">
        <v>49.77</v>
      </c>
      <c r="CU27">
        <v>51.061999999999998</v>
      </c>
      <c r="CV27">
        <v>50.77</v>
      </c>
      <c r="CW27">
        <v>50.765999999999998</v>
      </c>
      <c r="CX27">
        <v>51.487612903225802</v>
      </c>
      <c r="CY27">
        <v>1255.4793548387099</v>
      </c>
      <c r="CZ27">
        <v>139.51290322580601</v>
      </c>
      <c r="DA27">
        <v>0</v>
      </c>
      <c r="DB27">
        <v>119.59999990463299</v>
      </c>
      <c r="DC27">
        <v>0</v>
      </c>
      <c r="DD27">
        <v>625.28857692307702</v>
      </c>
      <c r="DE27">
        <v>0.53794871638059305</v>
      </c>
      <c r="DF27">
        <v>-9.5904274006015697</v>
      </c>
      <c r="DG27">
        <v>9044.7915384615408</v>
      </c>
      <c r="DH27">
        <v>15</v>
      </c>
      <c r="DI27">
        <v>1607983065.5999999</v>
      </c>
      <c r="DJ27" t="s">
        <v>328</v>
      </c>
      <c r="DK27">
        <v>1607983065.5999999</v>
      </c>
      <c r="DL27">
        <v>1607983064.0999999</v>
      </c>
      <c r="DM27">
        <v>30</v>
      </c>
      <c r="DN27">
        <v>0.13900000000000001</v>
      </c>
      <c r="DO27">
        <v>1.2999999999999999E-2</v>
      </c>
      <c r="DP27">
        <v>0.37</v>
      </c>
      <c r="DQ27">
        <v>0.246</v>
      </c>
      <c r="DR27">
        <v>409</v>
      </c>
      <c r="DS27">
        <v>20</v>
      </c>
      <c r="DT27">
        <v>0.21</v>
      </c>
      <c r="DU27">
        <v>0.04</v>
      </c>
      <c r="DV27">
        <v>7.67093009997118</v>
      </c>
      <c r="DW27">
        <v>-0.46772604301050702</v>
      </c>
      <c r="DX27">
        <v>5.5971132497743201E-2</v>
      </c>
      <c r="DY27">
        <v>1</v>
      </c>
      <c r="DZ27">
        <v>-9.6036277419354796</v>
      </c>
      <c r="EA27">
        <v>0.91872000000001397</v>
      </c>
      <c r="EB27">
        <v>9.0459062482559999E-2</v>
      </c>
      <c r="EC27">
        <v>0</v>
      </c>
      <c r="ED27">
        <v>0.55976538709677404</v>
      </c>
      <c r="EE27">
        <v>-0.54903014516129101</v>
      </c>
      <c r="EF27">
        <v>4.2408517096236303E-2</v>
      </c>
      <c r="EG27">
        <v>0</v>
      </c>
      <c r="EH27">
        <v>1</v>
      </c>
      <c r="EI27">
        <v>3</v>
      </c>
      <c r="EJ27" t="s">
        <v>329</v>
      </c>
      <c r="EK27">
        <v>100</v>
      </c>
      <c r="EL27">
        <v>100</v>
      </c>
      <c r="EM27">
        <v>9.4E-2</v>
      </c>
      <c r="EN27">
        <v>0.31059999999999999</v>
      </c>
      <c r="EO27">
        <v>0.54472310125609702</v>
      </c>
      <c r="EP27">
        <v>-1.6043650578588901E-5</v>
      </c>
      <c r="EQ27">
        <v>-1.15305589960158E-6</v>
      </c>
      <c r="ER27">
        <v>3.6581349982770798E-10</v>
      </c>
      <c r="ES27">
        <v>-8.0417165234936194E-2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6</v>
      </c>
      <c r="FB27">
        <v>6.1</v>
      </c>
      <c r="FC27">
        <v>2</v>
      </c>
      <c r="FD27">
        <v>508.541</v>
      </c>
      <c r="FE27">
        <v>489.37</v>
      </c>
      <c r="FF27">
        <v>23.6648</v>
      </c>
      <c r="FG27">
        <v>34.132800000000003</v>
      </c>
      <c r="FH27">
        <v>29.9998</v>
      </c>
      <c r="FI27">
        <v>34.159300000000002</v>
      </c>
      <c r="FJ27">
        <v>34.199599999999997</v>
      </c>
      <c r="FK27">
        <v>30.3035</v>
      </c>
      <c r="FL27">
        <v>20.748999999999999</v>
      </c>
      <c r="FM27">
        <v>54.8889</v>
      </c>
      <c r="FN27">
        <v>23.665900000000001</v>
      </c>
      <c r="FO27">
        <v>709.39300000000003</v>
      </c>
      <c r="FP27">
        <v>20.721599999999999</v>
      </c>
      <c r="FQ27">
        <v>97.851399999999998</v>
      </c>
      <c r="FR27">
        <v>101.872</v>
      </c>
    </row>
    <row r="28" spans="1:174" x14ac:dyDescent="0.25">
      <c r="A28">
        <v>12</v>
      </c>
      <c r="B28">
        <v>1607983533.5999999</v>
      </c>
      <c r="C28">
        <v>1185.0999999046301</v>
      </c>
      <c r="D28" t="s">
        <v>342</v>
      </c>
      <c r="E28" t="s">
        <v>343</v>
      </c>
      <c r="F28" t="s">
        <v>291</v>
      </c>
      <c r="G28" t="s">
        <v>292</v>
      </c>
      <c r="H28">
        <v>1607983525.8499999</v>
      </c>
      <c r="I28">
        <f t="shared" si="0"/>
        <v>3.7638515676333351E-4</v>
      </c>
      <c r="J28">
        <f t="shared" si="1"/>
        <v>0.37638515676333351</v>
      </c>
      <c r="K28">
        <f t="shared" si="2"/>
        <v>7.8073830682054934</v>
      </c>
      <c r="L28">
        <f t="shared" si="3"/>
        <v>799.68870000000004</v>
      </c>
      <c r="M28">
        <f t="shared" si="4"/>
        <v>181.84501228535265</v>
      </c>
      <c r="N28">
        <f t="shared" si="5"/>
        <v>18.618533817310237</v>
      </c>
      <c r="O28">
        <f t="shared" si="6"/>
        <v>81.87758859674895</v>
      </c>
      <c r="P28">
        <f t="shared" si="7"/>
        <v>2.0765583460363512E-2</v>
      </c>
      <c r="Q28">
        <f t="shared" si="8"/>
        <v>2.9696411729346677</v>
      </c>
      <c r="R28">
        <f t="shared" si="9"/>
        <v>2.0685250482287757E-2</v>
      </c>
      <c r="S28">
        <f t="shared" si="10"/>
        <v>1.2935473141841299E-2</v>
      </c>
      <c r="T28">
        <f t="shared" si="11"/>
        <v>231.29207303941288</v>
      </c>
      <c r="U28">
        <f t="shared" si="12"/>
        <v>29.226120880293401</v>
      </c>
      <c r="V28">
        <f t="shared" si="13"/>
        <v>28.813596666666701</v>
      </c>
      <c r="W28">
        <f t="shared" si="14"/>
        <v>3.9785961073095129</v>
      </c>
      <c r="X28">
        <f t="shared" si="15"/>
        <v>57.300868414514248</v>
      </c>
      <c r="Y28">
        <f t="shared" si="16"/>
        <v>2.1715368897123897</v>
      </c>
      <c r="Z28">
        <f t="shared" si="17"/>
        <v>3.7897102605906432</v>
      </c>
      <c r="AA28">
        <f t="shared" si="18"/>
        <v>1.8070592175971232</v>
      </c>
      <c r="AB28">
        <f t="shared" si="19"/>
        <v>-16.59858541326301</v>
      </c>
      <c r="AC28">
        <f t="shared" si="20"/>
        <v>-133.97055632077337</v>
      </c>
      <c r="AD28">
        <f t="shared" si="21"/>
        <v>-9.8724835077131292</v>
      </c>
      <c r="AE28">
        <f t="shared" si="22"/>
        <v>70.850447797663378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53919.266831154993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344</v>
      </c>
      <c r="AR28">
        <v>15396.8</v>
      </c>
      <c r="AS28">
        <v>621.92100000000005</v>
      </c>
      <c r="AT28">
        <v>694.44</v>
      </c>
      <c r="AU28">
        <f t="shared" si="27"/>
        <v>0.10442802833938136</v>
      </c>
      <c r="AV28">
        <v>0.5</v>
      </c>
      <c r="AW28">
        <f t="shared" si="28"/>
        <v>1180.1878515545484</v>
      </c>
      <c r="AX28">
        <f t="shared" si="29"/>
        <v>7.8073830682054934</v>
      </c>
      <c r="AY28">
        <f t="shared" si="30"/>
        <v>61.622345203965992</v>
      </c>
      <c r="AZ28">
        <f t="shared" si="31"/>
        <v>7.1049117621205709E-3</v>
      </c>
      <c r="BA28">
        <f t="shared" si="32"/>
        <v>3.6974252635216862</v>
      </c>
      <c r="BB28" t="s">
        <v>345</v>
      </c>
      <c r="BC28">
        <v>621.92100000000005</v>
      </c>
      <c r="BD28">
        <v>536</v>
      </c>
      <c r="BE28">
        <f t="shared" si="33"/>
        <v>0.2281550601923853</v>
      </c>
      <c r="BF28">
        <f t="shared" si="34"/>
        <v>0.45770638727594032</v>
      </c>
      <c r="BG28">
        <f t="shared" si="35"/>
        <v>0.94187991548303784</v>
      </c>
      <c r="BH28">
        <f t="shared" si="36"/>
        <v>-3.4472246599385983</v>
      </c>
      <c r="BI28">
        <f t="shared" si="37"/>
        <v>1.008260778158778</v>
      </c>
      <c r="BJ28">
        <f t="shared" si="38"/>
        <v>0.39447232619561645</v>
      </c>
      <c r="BK28">
        <f t="shared" si="39"/>
        <v>0.60552767380438355</v>
      </c>
      <c r="BL28">
        <f t="shared" si="40"/>
        <v>1400.0029999999999</v>
      </c>
      <c r="BM28">
        <f t="shared" si="41"/>
        <v>1180.1878515545484</v>
      </c>
      <c r="BN28">
        <f t="shared" si="42"/>
        <v>0.84298951613285711</v>
      </c>
      <c r="BO28">
        <f t="shared" si="43"/>
        <v>0.19597903226571431</v>
      </c>
      <c r="BP28">
        <v>6</v>
      </c>
      <c r="BQ28">
        <v>0.5</v>
      </c>
      <c r="BR28" t="s">
        <v>296</v>
      </c>
      <c r="BS28">
        <v>2</v>
      </c>
      <c r="BT28">
        <v>1607983525.8499999</v>
      </c>
      <c r="BU28">
        <v>799.68870000000004</v>
      </c>
      <c r="BV28">
        <v>809.41846666666697</v>
      </c>
      <c r="BW28">
        <v>21.209143333333301</v>
      </c>
      <c r="BX28">
        <v>20.7670733333333</v>
      </c>
      <c r="BY28">
        <v>799.70706666666604</v>
      </c>
      <c r="BZ28">
        <v>20.896546666666701</v>
      </c>
      <c r="CA28">
        <v>500.0145</v>
      </c>
      <c r="CB28">
        <v>102.286866666667</v>
      </c>
      <c r="CC28">
        <v>9.9960353333333293E-2</v>
      </c>
      <c r="CD28">
        <v>27.976800000000001</v>
      </c>
      <c r="CE28">
        <v>28.813596666666701</v>
      </c>
      <c r="CF28">
        <v>999.9</v>
      </c>
      <c r="CG28">
        <v>0</v>
      </c>
      <c r="CH28">
        <v>0</v>
      </c>
      <c r="CI28">
        <v>10001.6243333333</v>
      </c>
      <c r="CJ28">
        <v>0</v>
      </c>
      <c r="CK28">
        <v>228.00489999999999</v>
      </c>
      <c r="CL28">
        <v>1400.0029999999999</v>
      </c>
      <c r="CM28">
        <v>0.89999313333333297</v>
      </c>
      <c r="CN28">
        <v>0.100006946666667</v>
      </c>
      <c r="CO28">
        <v>0</v>
      </c>
      <c r="CP28">
        <v>621.92240000000004</v>
      </c>
      <c r="CQ28">
        <v>4.9994800000000001</v>
      </c>
      <c r="CR28">
        <v>8997.7933333333294</v>
      </c>
      <c r="CS28">
        <v>11417.57</v>
      </c>
      <c r="CT28">
        <v>49.707999999999998</v>
      </c>
      <c r="CU28">
        <v>51.1291333333333</v>
      </c>
      <c r="CV28">
        <v>50.728999999999999</v>
      </c>
      <c r="CW28">
        <v>50.7164</v>
      </c>
      <c r="CX28">
        <v>51.437199999999997</v>
      </c>
      <c r="CY28">
        <v>1255.492</v>
      </c>
      <c r="CZ28">
        <v>139.511</v>
      </c>
      <c r="DA28">
        <v>0</v>
      </c>
      <c r="DB28">
        <v>105.19999980926499</v>
      </c>
      <c r="DC28">
        <v>0</v>
      </c>
      <c r="DD28">
        <v>621.92100000000005</v>
      </c>
      <c r="DE28">
        <v>-1.17811964431987</v>
      </c>
      <c r="DF28">
        <v>-19.922393123888298</v>
      </c>
      <c r="DG28">
        <v>8997.7088461538497</v>
      </c>
      <c r="DH28">
        <v>15</v>
      </c>
      <c r="DI28">
        <v>1607983065.5999999</v>
      </c>
      <c r="DJ28" t="s">
        <v>328</v>
      </c>
      <c r="DK28">
        <v>1607983065.5999999</v>
      </c>
      <c r="DL28">
        <v>1607983064.0999999</v>
      </c>
      <c r="DM28">
        <v>30</v>
      </c>
      <c r="DN28">
        <v>0.13900000000000001</v>
      </c>
      <c r="DO28">
        <v>1.2999999999999999E-2</v>
      </c>
      <c r="DP28">
        <v>0.37</v>
      </c>
      <c r="DQ28">
        <v>0.246</v>
      </c>
      <c r="DR28">
        <v>409</v>
      </c>
      <c r="DS28">
        <v>20</v>
      </c>
      <c r="DT28">
        <v>0.21</v>
      </c>
      <c r="DU28">
        <v>0.04</v>
      </c>
      <c r="DV28">
        <v>7.8112002580334101</v>
      </c>
      <c r="DW28">
        <v>1.0871953710422299E-3</v>
      </c>
      <c r="DX28">
        <v>3.5441657550471503E-2</v>
      </c>
      <c r="DY28">
        <v>1</v>
      </c>
      <c r="DZ28">
        <v>-9.7352696774193603</v>
      </c>
      <c r="EA28">
        <v>0.16865854838710001</v>
      </c>
      <c r="EB28">
        <v>3.5898441379039497E-2</v>
      </c>
      <c r="EC28">
        <v>1</v>
      </c>
      <c r="ED28">
        <v>0.444815870967742</v>
      </c>
      <c r="EE28">
        <v>-0.16934641935483799</v>
      </c>
      <c r="EF28">
        <v>1.9847946840663499E-2</v>
      </c>
      <c r="EG28">
        <v>1</v>
      </c>
      <c r="EH28">
        <v>3</v>
      </c>
      <c r="EI28">
        <v>3</v>
      </c>
      <c r="EJ28" t="s">
        <v>303</v>
      </c>
      <c r="EK28">
        <v>100</v>
      </c>
      <c r="EL28">
        <v>100</v>
      </c>
      <c r="EM28">
        <v>-1.7999999999999999E-2</v>
      </c>
      <c r="EN28">
        <v>0.31369999999999998</v>
      </c>
      <c r="EO28">
        <v>0.54472310125609702</v>
      </c>
      <c r="EP28">
        <v>-1.6043650578588901E-5</v>
      </c>
      <c r="EQ28">
        <v>-1.15305589960158E-6</v>
      </c>
      <c r="ER28">
        <v>3.6581349982770798E-10</v>
      </c>
      <c r="ES28">
        <v>-8.0417165234936194E-2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7.8</v>
      </c>
      <c r="FB28">
        <v>7.8</v>
      </c>
      <c r="FC28">
        <v>2</v>
      </c>
      <c r="FD28">
        <v>508.762</v>
      </c>
      <c r="FE28">
        <v>490.05700000000002</v>
      </c>
      <c r="FF28">
        <v>23.669699999999999</v>
      </c>
      <c r="FG28">
        <v>34.075699999999998</v>
      </c>
      <c r="FH28">
        <v>29.999700000000001</v>
      </c>
      <c r="FI28">
        <v>34.119900000000001</v>
      </c>
      <c r="FJ28">
        <v>34.162599999999998</v>
      </c>
      <c r="FK28">
        <v>33.741399999999999</v>
      </c>
      <c r="FL28">
        <v>20.6432</v>
      </c>
      <c r="FM28">
        <v>54.8889</v>
      </c>
      <c r="FN28">
        <v>23.677800000000001</v>
      </c>
      <c r="FO28">
        <v>809.47900000000004</v>
      </c>
      <c r="FP28">
        <v>20.7561</v>
      </c>
      <c r="FQ28">
        <v>97.864199999999997</v>
      </c>
      <c r="FR28">
        <v>101.886</v>
      </c>
    </row>
    <row r="29" spans="1:174" x14ac:dyDescent="0.25">
      <c r="A29">
        <v>13</v>
      </c>
      <c r="B29">
        <v>1607983634.5999999</v>
      </c>
      <c r="C29">
        <v>1286.0999999046301</v>
      </c>
      <c r="D29" t="s">
        <v>346</v>
      </c>
      <c r="E29" t="s">
        <v>347</v>
      </c>
      <c r="F29" t="s">
        <v>291</v>
      </c>
      <c r="G29" t="s">
        <v>292</v>
      </c>
      <c r="H29">
        <v>1607983626.8499999</v>
      </c>
      <c r="I29">
        <f t="shared" si="0"/>
        <v>3.8046574625770295E-4</v>
      </c>
      <c r="J29">
        <f t="shared" si="1"/>
        <v>0.38046574625770296</v>
      </c>
      <c r="K29">
        <f t="shared" si="2"/>
        <v>8.7408612423831453</v>
      </c>
      <c r="L29">
        <f t="shared" si="3"/>
        <v>899.47823333333304</v>
      </c>
      <c r="M29">
        <f t="shared" si="4"/>
        <v>213.27369189360931</v>
      </c>
      <c r="N29">
        <f t="shared" si="5"/>
        <v>21.836747917664461</v>
      </c>
      <c r="O29">
        <f t="shared" si="6"/>
        <v>92.096119611997608</v>
      </c>
      <c r="P29">
        <f t="shared" si="7"/>
        <v>2.0944379968396539E-2</v>
      </c>
      <c r="Q29">
        <f t="shared" si="8"/>
        <v>2.9687027049154389</v>
      </c>
      <c r="R29">
        <f t="shared" si="9"/>
        <v>2.0862634877684201E-2</v>
      </c>
      <c r="S29">
        <f t="shared" si="10"/>
        <v>1.3046464570775679E-2</v>
      </c>
      <c r="T29">
        <f t="shared" si="11"/>
        <v>231.29047395345557</v>
      </c>
      <c r="U29">
        <f t="shared" si="12"/>
        <v>29.239340174214689</v>
      </c>
      <c r="V29">
        <f t="shared" si="13"/>
        <v>28.814350000000001</v>
      </c>
      <c r="W29">
        <f t="shared" si="14"/>
        <v>3.9787697853380677</v>
      </c>
      <c r="X29">
        <f t="shared" si="15"/>
        <v>57.150256694488078</v>
      </c>
      <c r="Y29">
        <f t="shared" si="16"/>
        <v>2.1675876124212601</v>
      </c>
      <c r="Z29">
        <f t="shared" si="17"/>
        <v>3.7927871855566231</v>
      </c>
      <c r="AA29">
        <f t="shared" si="18"/>
        <v>1.8111821729168076</v>
      </c>
      <c r="AB29">
        <f t="shared" si="19"/>
        <v>-16.778539409964701</v>
      </c>
      <c r="AC29">
        <f t="shared" si="20"/>
        <v>-131.82091096829464</v>
      </c>
      <c r="AD29">
        <f t="shared" si="21"/>
        <v>-9.7178529058379439</v>
      </c>
      <c r="AE29">
        <f t="shared" si="22"/>
        <v>72.973170669358296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53889.337125934806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348</v>
      </c>
      <c r="AR29">
        <v>15397</v>
      </c>
      <c r="AS29">
        <v>620.73915384615395</v>
      </c>
      <c r="AT29">
        <v>695.74</v>
      </c>
      <c r="AU29">
        <f t="shared" si="27"/>
        <v>0.10780010658269767</v>
      </c>
      <c r="AV29">
        <v>0.5</v>
      </c>
      <c r="AW29">
        <f t="shared" si="28"/>
        <v>1180.1797015545451</v>
      </c>
      <c r="AX29">
        <f t="shared" si="29"/>
        <v>8.7408612423831453</v>
      </c>
      <c r="AY29">
        <f t="shared" si="30"/>
        <v>63.611748807158143</v>
      </c>
      <c r="AZ29">
        <f t="shared" si="31"/>
        <v>7.8959235698807546E-3</v>
      </c>
      <c r="BA29">
        <f t="shared" si="32"/>
        <v>3.6886480581826544</v>
      </c>
      <c r="BB29" t="s">
        <v>349</v>
      </c>
      <c r="BC29">
        <v>620.73915384615395</v>
      </c>
      <c r="BD29">
        <v>522.78</v>
      </c>
      <c r="BE29">
        <f t="shared" si="33"/>
        <v>0.24859861442492892</v>
      </c>
      <c r="BF29">
        <f t="shared" si="34"/>
        <v>0.43363116416423475</v>
      </c>
      <c r="BG29">
        <f t="shared" si="35"/>
        <v>0.93685978169605377</v>
      </c>
      <c r="BH29">
        <f t="shared" si="36"/>
        <v>-3.8000272819393759</v>
      </c>
      <c r="BI29">
        <f t="shared" si="37"/>
        <v>1.0077502942079102</v>
      </c>
      <c r="BJ29">
        <f t="shared" si="38"/>
        <v>0.36519961500279902</v>
      </c>
      <c r="BK29">
        <f t="shared" si="39"/>
        <v>0.63480038499720104</v>
      </c>
      <c r="BL29">
        <f t="shared" si="40"/>
        <v>1399.9933333333299</v>
      </c>
      <c r="BM29">
        <f t="shared" si="41"/>
        <v>1180.1797015545451</v>
      </c>
      <c r="BN29">
        <f t="shared" si="42"/>
        <v>0.84298951534617872</v>
      </c>
      <c r="BO29">
        <f t="shared" si="43"/>
        <v>0.19597903069235756</v>
      </c>
      <c r="BP29">
        <v>6</v>
      </c>
      <c r="BQ29">
        <v>0.5</v>
      </c>
      <c r="BR29" t="s">
        <v>296</v>
      </c>
      <c r="BS29">
        <v>2</v>
      </c>
      <c r="BT29">
        <v>1607983626.8499999</v>
      </c>
      <c r="BU29">
        <v>899.47823333333304</v>
      </c>
      <c r="BV29">
        <v>910.37776666666696</v>
      </c>
      <c r="BW29">
        <v>21.170249999999999</v>
      </c>
      <c r="BX29">
        <v>20.7233633333333</v>
      </c>
      <c r="BY29">
        <v>899.61479999999995</v>
      </c>
      <c r="BZ29">
        <v>20.859246666666699</v>
      </c>
      <c r="CA29">
        <v>500.007566666667</v>
      </c>
      <c r="CB29">
        <v>102.2884</v>
      </c>
      <c r="CC29">
        <v>9.9980506666666594E-2</v>
      </c>
      <c r="CD29">
        <v>27.99072</v>
      </c>
      <c r="CE29">
        <v>28.814350000000001</v>
      </c>
      <c r="CF29">
        <v>999.9</v>
      </c>
      <c r="CG29">
        <v>0</v>
      </c>
      <c r="CH29">
        <v>0</v>
      </c>
      <c r="CI29">
        <v>9996.1620000000003</v>
      </c>
      <c r="CJ29">
        <v>0</v>
      </c>
      <c r="CK29">
        <v>226.77549999999999</v>
      </c>
      <c r="CL29">
        <v>1399.9933333333299</v>
      </c>
      <c r="CM29">
        <v>0.89999236666666604</v>
      </c>
      <c r="CN29">
        <v>0.100007703333333</v>
      </c>
      <c r="CO29">
        <v>0</v>
      </c>
      <c r="CP29">
        <v>620.73773333333304</v>
      </c>
      <c r="CQ29">
        <v>4.9994800000000001</v>
      </c>
      <c r="CR29">
        <v>8977.2833333333292</v>
      </c>
      <c r="CS29">
        <v>11417.503333333299</v>
      </c>
      <c r="CT29">
        <v>49.653933333333299</v>
      </c>
      <c r="CU29">
        <v>51.1332666666667</v>
      </c>
      <c r="CV29">
        <v>50.707999999999998</v>
      </c>
      <c r="CW29">
        <v>50.662199999999999</v>
      </c>
      <c r="CX29">
        <v>51.385266666666702</v>
      </c>
      <c r="CY29">
        <v>1255.4833333333299</v>
      </c>
      <c r="CZ29">
        <v>139.51</v>
      </c>
      <c r="DA29">
        <v>0</v>
      </c>
      <c r="DB29">
        <v>100.39999985694899</v>
      </c>
      <c r="DC29">
        <v>0</v>
      </c>
      <c r="DD29">
        <v>620.73915384615395</v>
      </c>
      <c r="DE29">
        <v>0.60471794572520499</v>
      </c>
      <c r="DF29">
        <v>-15.0523076687619</v>
      </c>
      <c r="DG29">
        <v>8977.1230769230806</v>
      </c>
      <c r="DH29">
        <v>15</v>
      </c>
      <c r="DI29">
        <v>1607983065.5999999</v>
      </c>
      <c r="DJ29" t="s">
        <v>328</v>
      </c>
      <c r="DK29">
        <v>1607983065.5999999</v>
      </c>
      <c r="DL29">
        <v>1607983064.0999999</v>
      </c>
      <c r="DM29">
        <v>30</v>
      </c>
      <c r="DN29">
        <v>0.13900000000000001</v>
      </c>
      <c r="DO29">
        <v>1.2999999999999999E-2</v>
      </c>
      <c r="DP29">
        <v>0.37</v>
      </c>
      <c r="DQ29">
        <v>0.246</v>
      </c>
      <c r="DR29">
        <v>409</v>
      </c>
      <c r="DS29">
        <v>20</v>
      </c>
      <c r="DT29">
        <v>0.21</v>
      </c>
      <c r="DU29">
        <v>0.04</v>
      </c>
      <c r="DV29">
        <v>8.74565233140817</v>
      </c>
      <c r="DW29">
        <v>-0.18174105150238701</v>
      </c>
      <c r="DX29">
        <v>3.6509611619039997E-2</v>
      </c>
      <c r="DY29">
        <v>1</v>
      </c>
      <c r="DZ29">
        <v>-10.9055741935484</v>
      </c>
      <c r="EA29">
        <v>0.15583548387101301</v>
      </c>
      <c r="EB29">
        <v>4.2305181317246698E-2</v>
      </c>
      <c r="EC29">
        <v>1</v>
      </c>
      <c r="ED29">
        <v>0.44653541935483898</v>
      </c>
      <c r="EE29">
        <v>2.65717258064526E-2</v>
      </c>
      <c r="EF29">
        <v>2.09242949970562E-3</v>
      </c>
      <c r="EG29">
        <v>1</v>
      </c>
      <c r="EH29">
        <v>3</v>
      </c>
      <c r="EI29">
        <v>3</v>
      </c>
      <c r="EJ29" t="s">
        <v>303</v>
      </c>
      <c r="EK29">
        <v>100</v>
      </c>
      <c r="EL29">
        <v>100</v>
      </c>
      <c r="EM29">
        <v>-0.13700000000000001</v>
      </c>
      <c r="EN29">
        <v>0.31119999999999998</v>
      </c>
      <c r="EO29">
        <v>0.54472310125609702</v>
      </c>
      <c r="EP29">
        <v>-1.6043650578588901E-5</v>
      </c>
      <c r="EQ29">
        <v>-1.15305589960158E-6</v>
      </c>
      <c r="ER29">
        <v>3.6581349982770798E-10</v>
      </c>
      <c r="ES29">
        <v>-8.0417165234936194E-2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9.5</v>
      </c>
      <c r="FB29">
        <v>9.5</v>
      </c>
      <c r="FC29">
        <v>2</v>
      </c>
      <c r="FD29">
        <v>508.72</v>
      </c>
      <c r="FE29">
        <v>490.654</v>
      </c>
      <c r="FF29">
        <v>23.705200000000001</v>
      </c>
      <c r="FG29">
        <v>34.005899999999997</v>
      </c>
      <c r="FH29">
        <v>29.9998</v>
      </c>
      <c r="FI29">
        <v>34.065300000000001</v>
      </c>
      <c r="FJ29">
        <v>34.109499999999997</v>
      </c>
      <c r="FK29">
        <v>37.107999999999997</v>
      </c>
      <c r="FL29">
        <v>21.008700000000001</v>
      </c>
      <c r="FM29">
        <v>54.8889</v>
      </c>
      <c r="FN29">
        <v>23.7042</v>
      </c>
      <c r="FO29">
        <v>910.61699999999996</v>
      </c>
      <c r="FP29">
        <v>20.8032</v>
      </c>
      <c r="FQ29">
        <v>97.877499999999998</v>
      </c>
      <c r="FR29">
        <v>101.9</v>
      </c>
    </row>
    <row r="30" spans="1:174" x14ac:dyDescent="0.25">
      <c r="A30">
        <v>14</v>
      </c>
      <c r="B30">
        <v>1607983755.0999999</v>
      </c>
      <c r="C30">
        <v>1406.5999999046301</v>
      </c>
      <c r="D30" t="s">
        <v>350</v>
      </c>
      <c r="E30" t="s">
        <v>351</v>
      </c>
      <c r="F30" t="s">
        <v>291</v>
      </c>
      <c r="G30" t="s">
        <v>292</v>
      </c>
      <c r="H30">
        <v>1607983747.0999999</v>
      </c>
      <c r="I30">
        <f t="shared" si="0"/>
        <v>3.1524264819766679E-4</v>
      </c>
      <c r="J30">
        <f t="shared" si="1"/>
        <v>0.31524264819766679</v>
      </c>
      <c r="K30">
        <f t="shared" si="2"/>
        <v>9.6778353015340759</v>
      </c>
      <c r="L30">
        <f t="shared" si="3"/>
        <v>1199.95438709677</v>
      </c>
      <c r="M30">
        <f t="shared" si="4"/>
        <v>283.00473214642773</v>
      </c>
      <c r="N30">
        <f t="shared" si="5"/>
        <v>28.97652859066136</v>
      </c>
      <c r="O30">
        <f t="shared" si="6"/>
        <v>122.86194771898263</v>
      </c>
      <c r="P30">
        <f t="shared" si="7"/>
        <v>1.7342927022693043E-2</v>
      </c>
      <c r="Q30">
        <f t="shared" si="8"/>
        <v>2.9686821692371832</v>
      </c>
      <c r="R30">
        <f t="shared" si="9"/>
        <v>1.7286836533353476E-2</v>
      </c>
      <c r="S30">
        <f t="shared" si="10"/>
        <v>1.0809297138598512E-2</v>
      </c>
      <c r="T30">
        <f t="shared" si="11"/>
        <v>231.2906307854137</v>
      </c>
      <c r="U30">
        <f t="shared" si="12"/>
        <v>29.255604366073804</v>
      </c>
      <c r="V30">
        <f t="shared" si="13"/>
        <v>28.804906451612901</v>
      </c>
      <c r="W30">
        <f t="shared" si="14"/>
        <v>3.9765930904799967</v>
      </c>
      <c r="X30">
        <f t="shared" si="15"/>
        <v>57.095089013920401</v>
      </c>
      <c r="Y30">
        <f t="shared" si="16"/>
        <v>2.1654336432192314</v>
      </c>
      <c r="Z30">
        <f t="shared" si="17"/>
        <v>3.7926793365560312</v>
      </c>
      <c r="AA30">
        <f t="shared" si="18"/>
        <v>1.8111594472607653</v>
      </c>
      <c r="AB30">
        <f t="shared" si="19"/>
        <v>-13.902200785517106</v>
      </c>
      <c r="AC30">
        <f t="shared" si="20"/>
        <v>-130.3866438445535</v>
      </c>
      <c r="AD30">
        <f t="shared" si="21"/>
        <v>-9.6117095920988245</v>
      </c>
      <c r="AE30">
        <f t="shared" si="22"/>
        <v>77.390076563244264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53888.832859256465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352</v>
      </c>
      <c r="AR30">
        <v>15397.4</v>
      </c>
      <c r="AS30">
        <v>621.58769230769201</v>
      </c>
      <c r="AT30">
        <v>699.41</v>
      </c>
      <c r="AU30">
        <f t="shared" si="27"/>
        <v>0.1112685087320856</v>
      </c>
      <c r="AV30">
        <v>0.5</v>
      </c>
      <c r="AW30">
        <f t="shared" si="28"/>
        <v>1180.1801909127721</v>
      </c>
      <c r="AX30">
        <f t="shared" si="29"/>
        <v>9.6778353015340759</v>
      </c>
      <c r="AY30">
        <f t="shared" si="30"/>
        <v>65.658444939006117</v>
      </c>
      <c r="AZ30">
        <f t="shared" si="31"/>
        <v>8.6898448731108184E-3</v>
      </c>
      <c r="BA30">
        <f t="shared" si="32"/>
        <v>3.6640454097024637</v>
      </c>
      <c r="BB30" t="s">
        <v>353</v>
      </c>
      <c r="BC30">
        <v>621.58769230769201</v>
      </c>
      <c r="BD30">
        <v>518.04999999999995</v>
      </c>
      <c r="BE30">
        <f t="shared" si="33"/>
        <v>0.25930427074248297</v>
      </c>
      <c r="BF30">
        <f t="shared" si="34"/>
        <v>0.42910403447456968</v>
      </c>
      <c r="BG30">
        <f t="shared" si="35"/>
        <v>0.93390742812578587</v>
      </c>
      <c r="BH30">
        <f t="shared" si="36"/>
        <v>-4.8436347967635802</v>
      </c>
      <c r="BI30">
        <f t="shared" si="37"/>
        <v>1.006309158746614</v>
      </c>
      <c r="BJ30">
        <f t="shared" si="38"/>
        <v>0.35762829253303718</v>
      </c>
      <c r="BK30">
        <f t="shared" si="39"/>
        <v>0.64237170746696282</v>
      </c>
      <c r="BL30">
        <f t="shared" si="40"/>
        <v>1399.9938709677399</v>
      </c>
      <c r="BM30">
        <f t="shared" si="41"/>
        <v>1180.1801909127721</v>
      </c>
      <c r="BN30">
        <f t="shared" si="42"/>
        <v>0.84298954115918912</v>
      </c>
      <c r="BO30">
        <f t="shared" si="43"/>
        <v>0.19597908231837841</v>
      </c>
      <c r="BP30">
        <v>6</v>
      </c>
      <c r="BQ30">
        <v>0.5</v>
      </c>
      <c r="BR30" t="s">
        <v>296</v>
      </c>
      <c r="BS30">
        <v>2</v>
      </c>
      <c r="BT30">
        <v>1607983747.0999999</v>
      </c>
      <c r="BU30">
        <v>1199.95438709677</v>
      </c>
      <c r="BV30">
        <v>1212.0212903225799</v>
      </c>
      <c r="BW30">
        <v>21.149116129032301</v>
      </c>
      <c r="BX30">
        <v>20.778838709677402</v>
      </c>
      <c r="BY30">
        <v>1200.1983870967699</v>
      </c>
      <c r="BZ30">
        <v>20.8691161290323</v>
      </c>
      <c r="CA30">
        <v>500.017870967742</v>
      </c>
      <c r="CB30">
        <v>102.28883870967699</v>
      </c>
      <c r="CC30">
        <v>0.1000096</v>
      </c>
      <c r="CD30">
        <v>27.990232258064498</v>
      </c>
      <c r="CE30">
        <v>28.804906451612901</v>
      </c>
      <c r="CF30">
        <v>999.9</v>
      </c>
      <c r="CG30">
        <v>0</v>
      </c>
      <c r="CH30">
        <v>0</v>
      </c>
      <c r="CI30">
        <v>9996.0029032258099</v>
      </c>
      <c r="CJ30">
        <v>0</v>
      </c>
      <c r="CK30">
        <v>224.73393548387099</v>
      </c>
      <c r="CL30">
        <v>1399.9938709677399</v>
      </c>
      <c r="CM30">
        <v>0.89998922580645102</v>
      </c>
      <c r="CN30">
        <v>0.10001080322580599</v>
      </c>
      <c r="CO30">
        <v>0</v>
      </c>
      <c r="CP30">
        <v>621.58893548387096</v>
      </c>
      <c r="CQ30">
        <v>4.9994800000000001</v>
      </c>
      <c r="CR30">
        <v>8981.0270967741908</v>
      </c>
      <c r="CS30">
        <v>11417.4935483871</v>
      </c>
      <c r="CT30">
        <v>49.590451612903202</v>
      </c>
      <c r="CU30">
        <v>51.125</v>
      </c>
      <c r="CV30">
        <v>50.645000000000003</v>
      </c>
      <c r="CW30">
        <v>50.625</v>
      </c>
      <c r="CX30">
        <v>51.308064516129001</v>
      </c>
      <c r="CY30">
        <v>1255.4829032258101</v>
      </c>
      <c r="CZ30">
        <v>139.511290322581</v>
      </c>
      <c r="DA30">
        <v>0</v>
      </c>
      <c r="DB30">
        <v>120.10000014305101</v>
      </c>
      <c r="DC30">
        <v>0</v>
      </c>
      <c r="DD30">
        <v>621.58769230769201</v>
      </c>
      <c r="DE30">
        <v>1.1884444559521099</v>
      </c>
      <c r="DF30">
        <v>-0.89606834154885995</v>
      </c>
      <c r="DG30">
        <v>8981.0988461538509</v>
      </c>
      <c r="DH30">
        <v>15</v>
      </c>
      <c r="DI30">
        <v>1607983780.0999999</v>
      </c>
      <c r="DJ30" t="s">
        <v>354</v>
      </c>
      <c r="DK30">
        <v>1607983780.0999999</v>
      </c>
      <c r="DL30">
        <v>1607983772.0999999</v>
      </c>
      <c r="DM30">
        <v>31</v>
      </c>
      <c r="DN30">
        <v>0.27400000000000002</v>
      </c>
      <c r="DO30">
        <v>-1.4999999999999999E-2</v>
      </c>
      <c r="DP30">
        <v>-0.24399999999999999</v>
      </c>
      <c r="DQ30">
        <v>0.28000000000000003</v>
      </c>
      <c r="DR30">
        <v>1212</v>
      </c>
      <c r="DS30">
        <v>21</v>
      </c>
      <c r="DT30">
        <v>0.16</v>
      </c>
      <c r="DU30">
        <v>0.08</v>
      </c>
      <c r="DV30">
        <v>9.8687841528710596</v>
      </c>
      <c r="DW30">
        <v>-2.4479278658171499</v>
      </c>
      <c r="DX30">
        <v>0.19286697703333799</v>
      </c>
      <c r="DY30">
        <v>0</v>
      </c>
      <c r="DZ30">
        <v>-12.3266064516129</v>
      </c>
      <c r="EA30">
        <v>2.8575096774193498</v>
      </c>
      <c r="EB30">
        <v>0.23317513829666101</v>
      </c>
      <c r="EC30">
        <v>0</v>
      </c>
      <c r="ED30">
        <v>0.40169958064516098</v>
      </c>
      <c r="EE30">
        <v>-3.7598322580646999E-2</v>
      </c>
      <c r="EF30">
        <v>2.9463716316655399E-3</v>
      </c>
      <c r="EG30">
        <v>1</v>
      </c>
      <c r="EH30">
        <v>1</v>
      </c>
      <c r="EI30">
        <v>3</v>
      </c>
      <c r="EJ30" t="s">
        <v>329</v>
      </c>
      <c r="EK30">
        <v>100</v>
      </c>
      <c r="EL30">
        <v>100</v>
      </c>
      <c r="EM30">
        <v>-0.24399999999999999</v>
      </c>
      <c r="EN30">
        <v>0.28000000000000003</v>
      </c>
      <c r="EO30">
        <v>0.54472310125609702</v>
      </c>
      <c r="EP30">
        <v>-1.6043650578588901E-5</v>
      </c>
      <c r="EQ30">
        <v>-1.15305589960158E-6</v>
      </c>
      <c r="ER30">
        <v>3.6581349982770798E-10</v>
      </c>
      <c r="ES30">
        <v>-8.0417165234936194E-2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11.5</v>
      </c>
      <c r="FB30">
        <v>11.5</v>
      </c>
      <c r="FC30">
        <v>2</v>
      </c>
      <c r="FD30">
        <v>508.48</v>
      </c>
      <c r="FE30">
        <v>491.82799999999997</v>
      </c>
      <c r="FF30">
        <v>23.7331</v>
      </c>
      <c r="FG30">
        <v>33.900599999999997</v>
      </c>
      <c r="FH30">
        <v>29.999700000000001</v>
      </c>
      <c r="FI30">
        <v>33.979900000000001</v>
      </c>
      <c r="FJ30">
        <v>34.027099999999997</v>
      </c>
      <c r="FK30">
        <v>46.8247</v>
      </c>
      <c r="FL30">
        <v>20.854700000000001</v>
      </c>
      <c r="FM30">
        <v>54.8889</v>
      </c>
      <c r="FN30">
        <v>23.738900000000001</v>
      </c>
      <c r="FO30">
        <v>1211.99</v>
      </c>
      <c r="FP30">
        <v>20.815200000000001</v>
      </c>
      <c r="FQ30">
        <v>97.901600000000002</v>
      </c>
      <c r="FR30">
        <v>101.91800000000001</v>
      </c>
    </row>
    <row r="31" spans="1:174" x14ac:dyDescent="0.25">
      <c r="A31">
        <v>15</v>
      </c>
      <c r="B31">
        <v>1607983880.5999999</v>
      </c>
      <c r="C31">
        <v>1532.0999999046301</v>
      </c>
      <c r="D31" t="s">
        <v>355</v>
      </c>
      <c r="E31" t="s">
        <v>356</v>
      </c>
      <c r="F31" t="s">
        <v>291</v>
      </c>
      <c r="G31" t="s">
        <v>292</v>
      </c>
      <c r="H31">
        <v>1607983872.8499999</v>
      </c>
      <c r="I31">
        <f t="shared" si="0"/>
        <v>2.3691005201781511E-4</v>
      </c>
      <c r="J31">
        <f t="shared" si="1"/>
        <v>0.23691005201781512</v>
      </c>
      <c r="K31">
        <f t="shared" si="2"/>
        <v>8.5040858787332905</v>
      </c>
      <c r="L31">
        <f t="shared" si="3"/>
        <v>1399.12333333333</v>
      </c>
      <c r="M31">
        <f t="shared" si="4"/>
        <v>329.9702439920099</v>
      </c>
      <c r="N31">
        <f t="shared" si="5"/>
        <v>33.78410556791146</v>
      </c>
      <c r="O31">
        <f t="shared" si="6"/>
        <v>143.24967555864211</v>
      </c>
      <c r="P31">
        <f t="shared" si="7"/>
        <v>1.3060250403104668E-2</v>
      </c>
      <c r="Q31">
        <f t="shared" si="8"/>
        <v>2.9684771359482349</v>
      </c>
      <c r="R31">
        <f t="shared" si="9"/>
        <v>1.3028411946405966E-2</v>
      </c>
      <c r="S31">
        <f t="shared" si="10"/>
        <v>8.1456115033746446E-3</v>
      </c>
      <c r="T31">
        <f t="shared" si="11"/>
        <v>231.29087895909137</v>
      </c>
      <c r="U31">
        <f t="shared" si="12"/>
        <v>29.271877430599829</v>
      </c>
      <c r="V31">
        <f t="shared" si="13"/>
        <v>28.793746666666699</v>
      </c>
      <c r="W31">
        <f t="shared" si="14"/>
        <v>3.9740221496976047</v>
      </c>
      <c r="X31">
        <f t="shared" si="15"/>
        <v>57.177962823148242</v>
      </c>
      <c r="Y31">
        <f t="shared" si="16"/>
        <v>2.1680809403693684</v>
      </c>
      <c r="Z31">
        <f t="shared" si="17"/>
        <v>3.791812148108975</v>
      </c>
      <c r="AA31">
        <f t="shared" si="18"/>
        <v>1.8059412093282363</v>
      </c>
      <c r="AB31">
        <f t="shared" si="19"/>
        <v>-10.447733293985646</v>
      </c>
      <c r="AC31">
        <f t="shared" si="20"/>
        <v>-129.21936988025524</v>
      </c>
      <c r="AD31">
        <f t="shared" si="21"/>
        <v>-9.5256042804057053</v>
      </c>
      <c r="AE31">
        <f t="shared" si="22"/>
        <v>82.098171504444792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53883.458508860844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357</v>
      </c>
      <c r="AR31">
        <v>15397.9</v>
      </c>
      <c r="AS31">
        <v>620.83219999999994</v>
      </c>
      <c r="AT31">
        <v>697.6</v>
      </c>
      <c r="AU31">
        <f t="shared" si="27"/>
        <v>0.11004558486238547</v>
      </c>
      <c r="AV31">
        <v>0.5</v>
      </c>
      <c r="AW31">
        <f t="shared" si="28"/>
        <v>1180.1791615546576</v>
      </c>
      <c r="AX31">
        <f t="shared" si="29"/>
        <v>8.5040858787332905</v>
      </c>
      <c r="AY31">
        <f t="shared" si="30"/>
        <v>64.936753037841001</v>
      </c>
      <c r="AZ31">
        <f t="shared" si="31"/>
        <v>7.6953005563883672E-3</v>
      </c>
      <c r="BA31">
        <f t="shared" si="32"/>
        <v>3.6761467889908257</v>
      </c>
      <c r="BB31" t="s">
        <v>358</v>
      </c>
      <c r="BC31">
        <v>620.83219999999994</v>
      </c>
      <c r="BD31">
        <v>531.53</v>
      </c>
      <c r="BE31">
        <f t="shared" si="33"/>
        <v>0.23805905963302754</v>
      </c>
      <c r="BF31">
        <f t="shared" si="34"/>
        <v>0.46226169687481217</v>
      </c>
      <c r="BG31">
        <f t="shared" si="35"/>
        <v>0.93918075113072452</v>
      </c>
      <c r="BH31">
        <f t="shared" si="36"/>
        <v>-4.294240103270262</v>
      </c>
      <c r="BI31">
        <f t="shared" si="37"/>
        <v>1.0070199094782069</v>
      </c>
      <c r="BJ31">
        <f t="shared" si="38"/>
        <v>0.39576871131985247</v>
      </c>
      <c r="BK31">
        <f t="shared" si="39"/>
        <v>0.60423128868014753</v>
      </c>
      <c r="BL31">
        <f t="shared" si="40"/>
        <v>1399.99233333333</v>
      </c>
      <c r="BM31">
        <f t="shared" si="41"/>
        <v>1180.1791615546576</v>
      </c>
      <c r="BN31">
        <f t="shared" si="42"/>
        <v>0.84298973176852665</v>
      </c>
      <c r="BO31">
        <f t="shared" si="43"/>
        <v>0.19597946353705348</v>
      </c>
      <c r="BP31">
        <v>6</v>
      </c>
      <c r="BQ31">
        <v>0.5</v>
      </c>
      <c r="BR31" t="s">
        <v>296</v>
      </c>
      <c r="BS31">
        <v>2</v>
      </c>
      <c r="BT31">
        <v>1607983872.8499999</v>
      </c>
      <c r="BU31">
        <v>1399.12333333333</v>
      </c>
      <c r="BV31">
        <v>1409.7256666666699</v>
      </c>
      <c r="BW31">
        <v>21.175703333333299</v>
      </c>
      <c r="BX31">
        <v>20.89744</v>
      </c>
      <c r="BY31">
        <v>1399.5833333333301</v>
      </c>
      <c r="BZ31">
        <v>20.879163333333299</v>
      </c>
      <c r="CA31">
        <v>500.015533333333</v>
      </c>
      <c r="CB31">
        <v>102.28530000000001</v>
      </c>
      <c r="CC31">
        <v>0.100009533333333</v>
      </c>
      <c r="CD31">
        <v>27.98631</v>
      </c>
      <c r="CE31">
        <v>28.793746666666699</v>
      </c>
      <c r="CF31">
        <v>999.9</v>
      </c>
      <c r="CG31">
        <v>0</v>
      </c>
      <c r="CH31">
        <v>0</v>
      </c>
      <c r="CI31">
        <v>9995.1883333333299</v>
      </c>
      <c r="CJ31">
        <v>0</v>
      </c>
      <c r="CK31">
        <v>222.6765</v>
      </c>
      <c r="CL31">
        <v>1399.99233333333</v>
      </c>
      <c r="CM31">
        <v>0.89998699999999998</v>
      </c>
      <c r="CN31">
        <v>0.100013</v>
      </c>
      <c r="CO31">
        <v>0</v>
      </c>
      <c r="CP31">
        <v>620.81886666666696</v>
      </c>
      <c r="CQ31">
        <v>4.9994800000000001</v>
      </c>
      <c r="CR31">
        <v>8959.1990000000005</v>
      </c>
      <c r="CS31">
        <v>11417.4766666667</v>
      </c>
      <c r="CT31">
        <v>49.5082666666667</v>
      </c>
      <c r="CU31">
        <v>51.070399999999999</v>
      </c>
      <c r="CV31">
        <v>50.566200000000002</v>
      </c>
      <c r="CW31">
        <v>50.541333333333299</v>
      </c>
      <c r="CX31">
        <v>51.241533333333301</v>
      </c>
      <c r="CY31">
        <v>1255.47233333333</v>
      </c>
      <c r="CZ31">
        <v>139.52000000000001</v>
      </c>
      <c r="DA31">
        <v>0</v>
      </c>
      <c r="DB31">
        <v>125</v>
      </c>
      <c r="DC31">
        <v>0</v>
      </c>
      <c r="DD31">
        <v>620.83219999999994</v>
      </c>
      <c r="DE31">
        <v>0.95630770373518503</v>
      </c>
      <c r="DF31">
        <v>-3.19076924372514</v>
      </c>
      <c r="DG31">
        <v>8959.2096000000001</v>
      </c>
      <c r="DH31">
        <v>15</v>
      </c>
      <c r="DI31">
        <v>1607983780.0999999</v>
      </c>
      <c r="DJ31" t="s">
        <v>354</v>
      </c>
      <c r="DK31">
        <v>1607983780.0999999</v>
      </c>
      <c r="DL31">
        <v>1607983772.0999999</v>
      </c>
      <c r="DM31">
        <v>31</v>
      </c>
      <c r="DN31">
        <v>0.27400000000000002</v>
      </c>
      <c r="DO31">
        <v>-1.4999999999999999E-2</v>
      </c>
      <c r="DP31">
        <v>-0.24399999999999999</v>
      </c>
      <c r="DQ31">
        <v>0.28000000000000003</v>
      </c>
      <c r="DR31">
        <v>1212</v>
      </c>
      <c r="DS31">
        <v>21</v>
      </c>
      <c r="DT31">
        <v>0.16</v>
      </c>
      <c r="DU31">
        <v>0.08</v>
      </c>
      <c r="DV31">
        <v>8.5318106189206606</v>
      </c>
      <c r="DW31">
        <v>-0.20507890570161</v>
      </c>
      <c r="DX31">
        <v>0.108022088308469</v>
      </c>
      <c r="DY31">
        <v>1</v>
      </c>
      <c r="DZ31">
        <v>-10.622038709677399</v>
      </c>
      <c r="EA31">
        <v>0.127572580645191</v>
      </c>
      <c r="EB31">
        <v>0.121053167944101</v>
      </c>
      <c r="EC31">
        <v>1</v>
      </c>
      <c r="ED31">
        <v>0.278359322580645</v>
      </c>
      <c r="EE31">
        <v>-9.3909193548387306E-3</v>
      </c>
      <c r="EF31">
        <v>8.8740958238541997E-4</v>
      </c>
      <c r="EG31">
        <v>1</v>
      </c>
      <c r="EH31">
        <v>3</v>
      </c>
      <c r="EI31">
        <v>3</v>
      </c>
      <c r="EJ31" t="s">
        <v>303</v>
      </c>
      <c r="EK31">
        <v>100</v>
      </c>
      <c r="EL31">
        <v>100</v>
      </c>
      <c r="EM31">
        <v>-0.46</v>
      </c>
      <c r="EN31">
        <v>0.29630000000000001</v>
      </c>
      <c r="EO31">
        <v>0.818349708385959</v>
      </c>
      <c r="EP31">
        <v>-1.6043650578588901E-5</v>
      </c>
      <c r="EQ31">
        <v>-1.15305589960158E-6</v>
      </c>
      <c r="ER31">
        <v>3.6581349982770798E-10</v>
      </c>
      <c r="ES31">
        <v>-9.5739451186267893E-2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1.7</v>
      </c>
      <c r="FB31">
        <v>1.8</v>
      </c>
      <c r="FC31">
        <v>2</v>
      </c>
      <c r="FD31">
        <v>508.23700000000002</v>
      </c>
      <c r="FE31">
        <v>493.08499999999998</v>
      </c>
      <c r="FF31">
        <v>23.808399999999999</v>
      </c>
      <c r="FG31">
        <v>33.776000000000003</v>
      </c>
      <c r="FH31">
        <v>29.999700000000001</v>
      </c>
      <c r="FI31">
        <v>33.872300000000003</v>
      </c>
      <c r="FJ31">
        <v>33.921900000000001</v>
      </c>
      <c r="FK31">
        <v>52.950899999999997</v>
      </c>
      <c r="FL31">
        <v>20.085000000000001</v>
      </c>
      <c r="FM31">
        <v>54.8889</v>
      </c>
      <c r="FN31">
        <v>23.815799999999999</v>
      </c>
      <c r="FO31">
        <v>1409.87</v>
      </c>
      <c r="FP31">
        <v>20.956099999999999</v>
      </c>
      <c r="FQ31">
        <v>97.928299999999993</v>
      </c>
      <c r="FR31">
        <v>101.941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2020-12-14T16:13:14Z</dcterms:created>
  <dcterms:modified xsi:type="dcterms:W3CDTF">2021-05-04T23:17:05Z</dcterms:modified>
</cp:coreProperties>
</file>